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sony\Desktop\BI\A GitHub Uploads\"/>
    </mc:Choice>
  </mc:AlternateContent>
  <xr:revisionPtr revIDLastSave="0" documentId="8_{CFF17039-E787-4EF9-A77F-0AE9CAA54329}" xr6:coauthVersionLast="47" xr6:coauthVersionMax="47" xr10:uidLastSave="{00000000-0000-0000-0000-000000000000}"/>
  <bookViews>
    <workbookView xWindow="-120" yWindow="-120" windowWidth="20730" windowHeight="11310" firstSheet="12" activeTab="19" xr2:uid="{00000000-000D-0000-FFFF-FFFF00000000}"/>
  </bookViews>
  <sheets>
    <sheet name="Sheet 1" sheetId="1" r:id="rId1"/>
    <sheet name="Sheet 2" sheetId="2" r:id="rId2"/>
    <sheet name="Sheet 3" sheetId="3" r:id="rId3"/>
    <sheet name="Sheet 4" sheetId="4" r:id="rId4"/>
    <sheet name="Sheet 5" sheetId="5" r:id="rId5"/>
    <sheet name="Sheet 6" sheetId="6" r:id="rId6"/>
    <sheet name="Sheet 7" sheetId="7" r:id="rId7"/>
    <sheet name="Sheet 8" sheetId="8" r:id="rId8"/>
    <sheet name="Sheet 9" sheetId="9" r:id="rId9"/>
    <sheet name="Sheet 10" sheetId="10" r:id="rId10"/>
    <sheet name="Sheet 11" sheetId="11" r:id="rId11"/>
    <sheet name="Sheet 12" sheetId="12" r:id="rId12"/>
    <sheet name="Sheet 13" sheetId="13" r:id="rId13"/>
    <sheet name="Sheet 14" sheetId="14" r:id="rId14"/>
    <sheet name="Sheet 15" sheetId="15" r:id="rId15"/>
    <sheet name="Sheet 16" sheetId="16" r:id="rId16"/>
    <sheet name="Sheet 17" sheetId="17" r:id="rId17"/>
    <sheet name="Sheet 18" sheetId="18" r:id="rId18"/>
    <sheet name="Sheet 19" sheetId="19" r:id="rId19"/>
    <sheet name="Sheet 20" sheetId="20" r:id="rId20"/>
  </sheets>
  <definedNames>
    <definedName name="_xlnm._FilterDatabase" localSheetId="19" hidden="1">'Sheet 20'!$A$3:$F$24</definedName>
    <definedName name="_xlnm._FilterDatabase" localSheetId="4" hidden="1">'Sheet 5'!$A$3:$C$30</definedName>
    <definedName name="COGSAN">#REF!</definedName>
    <definedName name="CustomerAN">#REF!</definedName>
    <definedName name="DateAN">#REF!</definedName>
    <definedName name="DateDataAnswer">#REF!</definedName>
    <definedName name="ProductAN">#REF!</definedName>
    <definedName name="RegionAN">#REF!</definedName>
    <definedName name="SalesAN">#REF!</definedName>
    <definedName name="SalesDataAnswer">#REF!</definedName>
    <definedName name="SalesRepAN">#REF!</definedName>
    <definedName name="UnitsAN">#REF!</definedName>
  </definedNames>
  <calcPr calcId="191029"/>
  <pivotCaches>
    <pivotCache cacheId="4" r:id="rId21"/>
  </pivotCaches>
</workbook>
</file>

<file path=xl/calcChain.xml><?xml version="1.0" encoding="utf-8"?>
<calcChain xmlns="http://schemas.openxmlformats.org/spreadsheetml/2006/main">
  <c r="F24" i="20" l="1"/>
  <c r="F5" i="20"/>
  <c r="F6" i="20"/>
  <c r="F7" i="20"/>
  <c r="F8" i="20"/>
  <c r="F9" i="20"/>
  <c r="F10" i="20"/>
  <c r="F11" i="20"/>
  <c r="F12" i="20"/>
  <c r="F13" i="20"/>
  <c r="F14" i="20"/>
  <c r="F15" i="20"/>
  <c r="F16" i="20"/>
  <c r="F17" i="20"/>
  <c r="F18" i="20"/>
  <c r="F19" i="20"/>
  <c r="F20" i="20"/>
  <c r="F21" i="20"/>
  <c r="F22" i="20"/>
  <c r="F23" i="20"/>
  <c r="F4" i="20"/>
  <c r="D5" i="19"/>
  <c r="D6" i="19"/>
  <c r="D7" i="19"/>
  <c r="D8" i="19"/>
  <c r="D9" i="19"/>
  <c r="D10" i="19"/>
  <c r="D11" i="19"/>
  <c r="D12" i="19"/>
  <c r="D13" i="19"/>
  <c r="D14" i="19"/>
  <c r="D15" i="19"/>
  <c r="D16" i="19"/>
  <c r="D17" i="19"/>
  <c r="D18" i="19"/>
  <c r="D19" i="19"/>
  <c r="D20" i="19"/>
  <c r="D21" i="19"/>
  <c r="D22" i="19"/>
  <c r="D23" i="19"/>
  <c r="D24" i="19"/>
  <c r="D25" i="19"/>
  <c r="D26" i="19"/>
  <c r="D27" i="19"/>
  <c r="D28" i="19"/>
  <c r="D4" i="19"/>
  <c r="E5" i="18"/>
  <c r="E6" i="18"/>
  <c r="E7" i="18"/>
  <c r="E8" i="18"/>
  <c r="E9" i="18"/>
  <c r="E10" i="18"/>
  <c r="E11" i="18"/>
  <c r="E12" i="18"/>
  <c r="E13" i="18"/>
  <c r="E14" i="18"/>
  <c r="E15" i="18"/>
  <c r="E16" i="18"/>
  <c r="E17" i="18"/>
  <c r="E18" i="18"/>
  <c r="E19" i="18"/>
  <c r="E20" i="18"/>
  <c r="E21" i="18"/>
  <c r="E22" i="18"/>
  <c r="E23" i="18"/>
  <c r="E4" i="18"/>
  <c r="I9" i="17"/>
  <c r="H9" i="17"/>
  <c r="G9" i="17"/>
  <c r="I8" i="17"/>
  <c r="H8" i="17"/>
  <c r="G8" i="17"/>
  <c r="I7" i="17"/>
  <c r="H7" i="17"/>
  <c r="G7" i="17"/>
  <c r="I6" i="17"/>
  <c r="H6" i="17"/>
  <c r="G6" i="17"/>
  <c r="I5" i="17"/>
  <c r="H5" i="17"/>
  <c r="G5" i="17"/>
  <c r="N20" i="16"/>
  <c r="M20" i="16"/>
  <c r="L20" i="16"/>
  <c r="K20" i="16"/>
  <c r="O20" i="16" s="1"/>
  <c r="N19" i="16"/>
  <c r="M19" i="16"/>
  <c r="L19" i="16"/>
  <c r="K19" i="16"/>
  <c r="N18" i="16"/>
  <c r="M18" i="16"/>
  <c r="L18" i="16"/>
  <c r="K18" i="16"/>
  <c r="O18" i="16" s="1"/>
  <c r="N17" i="16"/>
  <c r="M17" i="16"/>
  <c r="L17" i="16"/>
  <c r="K17" i="16"/>
  <c r="O17" i="16" s="1"/>
  <c r="N16" i="16"/>
  <c r="M16" i="16"/>
  <c r="L16" i="16"/>
  <c r="K16" i="16"/>
  <c r="O16" i="16" s="1"/>
  <c r="N15" i="16"/>
  <c r="M15" i="16"/>
  <c r="L15" i="16"/>
  <c r="O19" i="16"/>
  <c r="K15" i="16"/>
  <c r="L9" i="16"/>
  <c r="K9" i="16"/>
  <c r="J9" i="16"/>
  <c r="I9" i="16"/>
  <c r="M9" i="16" s="1"/>
  <c r="L8" i="16"/>
  <c r="K8" i="16"/>
  <c r="J8" i="16"/>
  <c r="I8" i="16"/>
  <c r="L7" i="16"/>
  <c r="K7" i="16"/>
  <c r="J7" i="16"/>
  <c r="I7" i="16"/>
  <c r="M7" i="16" s="1"/>
  <c r="L6" i="16"/>
  <c r="K6" i="16"/>
  <c r="J6" i="16"/>
  <c r="I6" i="16"/>
  <c r="M6" i="16" s="1"/>
  <c r="L5" i="16"/>
  <c r="K5" i="16"/>
  <c r="J5" i="16"/>
  <c r="I5" i="16"/>
  <c r="M5" i="16" s="1"/>
  <c r="L4" i="16"/>
  <c r="K4" i="16"/>
  <c r="J4" i="16"/>
  <c r="I4" i="16"/>
  <c r="M4" i="16" s="1"/>
  <c r="E9" i="16"/>
  <c r="D9" i="16"/>
  <c r="C9" i="16"/>
  <c r="B9" i="16"/>
  <c r="E8" i="16"/>
  <c r="D8" i="16"/>
  <c r="C8" i="16"/>
  <c r="B8" i="16"/>
  <c r="E7" i="16"/>
  <c r="D7" i="16"/>
  <c r="C7" i="16"/>
  <c r="B7" i="16"/>
  <c r="E6" i="16"/>
  <c r="D6" i="16"/>
  <c r="C6" i="16"/>
  <c r="B6" i="16"/>
  <c r="E5" i="16"/>
  <c r="D5" i="16"/>
  <c r="C5" i="16"/>
  <c r="B5" i="16"/>
  <c r="E4" i="16"/>
  <c r="D4" i="16"/>
  <c r="C4" i="16"/>
  <c r="B4" i="16"/>
  <c r="K27" i="16"/>
  <c r="N21" i="16"/>
  <c r="M21" i="16"/>
  <c r="L21" i="16"/>
  <c r="L10" i="16"/>
  <c r="K10" i="16"/>
  <c r="J10" i="16"/>
  <c r="M8" i="16"/>
  <c r="B5" i="15"/>
  <c r="B6" i="15"/>
  <c r="B7" i="15"/>
  <c r="B8" i="15"/>
  <c r="B4" i="15"/>
  <c r="K6" i="14"/>
  <c r="J6" i="14"/>
  <c r="I6" i="14"/>
  <c r="H6" i="14"/>
  <c r="G6" i="14"/>
  <c r="F6" i="14"/>
  <c r="E6" i="14"/>
  <c r="D6" i="14"/>
  <c r="C6" i="14"/>
  <c r="B6" i="14"/>
  <c r="H10" i="13"/>
  <c r="G10" i="13"/>
  <c r="F10" i="13"/>
  <c r="H9" i="13"/>
  <c r="G9" i="13"/>
  <c r="F9" i="13"/>
  <c r="H8" i="13"/>
  <c r="G8" i="13"/>
  <c r="F8" i="13"/>
  <c r="H7" i="13"/>
  <c r="G7" i="13"/>
  <c r="F7" i="13"/>
  <c r="H6" i="13"/>
  <c r="G6" i="13"/>
  <c r="F6" i="13"/>
  <c r="H5" i="13"/>
  <c r="G5" i="13"/>
  <c r="E10" i="13"/>
  <c r="D10" i="13"/>
  <c r="C10" i="13"/>
  <c r="E9" i="13"/>
  <c r="D9" i="13"/>
  <c r="C9" i="13"/>
  <c r="E8" i="13"/>
  <c r="D8" i="13"/>
  <c r="C8" i="13"/>
  <c r="E7" i="13"/>
  <c r="D7" i="13"/>
  <c r="C7" i="13"/>
  <c r="E6" i="13"/>
  <c r="D6" i="13"/>
  <c r="C6" i="13"/>
  <c r="E5" i="13"/>
  <c r="D5" i="13"/>
  <c r="C5" i="13"/>
  <c r="F5" i="13" s="1"/>
  <c r="B2" i="12"/>
  <c r="A2" i="12"/>
  <c r="E6" i="11"/>
  <c r="E7" i="11"/>
  <c r="E8" i="11"/>
  <c r="E5" i="11"/>
  <c r="C6" i="10"/>
  <c r="C5" i="10"/>
  <c r="B15" i="9"/>
  <c r="B9" i="9"/>
  <c r="B6" i="9"/>
  <c r="F5" i="8"/>
  <c r="F6" i="8"/>
  <c r="F7" i="8"/>
  <c r="F8" i="8"/>
  <c r="F9" i="8"/>
  <c r="F10" i="8"/>
  <c r="F11" i="8"/>
  <c r="F4" i="8"/>
  <c r="D5" i="8"/>
  <c r="D6" i="8"/>
  <c r="D7" i="8"/>
  <c r="D8" i="8"/>
  <c r="D9" i="8"/>
  <c r="D10" i="8"/>
  <c r="D11" i="8"/>
  <c r="D4" i="8"/>
  <c r="B14" i="7"/>
  <c r="B10" i="7"/>
  <c r="B5" i="7"/>
  <c r="G4" i="4"/>
  <c r="E5" i="3"/>
  <c r="E6" i="3"/>
  <c r="E7" i="3"/>
  <c r="E8" i="3"/>
  <c r="E9" i="3"/>
  <c r="E4" i="3"/>
  <c r="F9" i="2"/>
  <c r="E9" i="2"/>
  <c r="D9" i="2"/>
  <c r="C9" i="2"/>
  <c r="B9" i="2"/>
  <c r="B8" i="2"/>
  <c r="F8" i="2"/>
  <c r="E8" i="2"/>
  <c r="D8" i="2"/>
  <c r="C8" i="2"/>
  <c r="A5" i="9"/>
  <c r="A4" i="9"/>
  <c r="F5" i="2"/>
  <c r="C4" i="2"/>
  <c r="D4" i="2" s="1"/>
  <c r="E4" i="2" s="1"/>
  <c r="F4" i="2" s="1"/>
  <c r="K21" i="16" l="1"/>
  <c r="O15" i="16"/>
  <c r="I10" i="16"/>
  <c r="M10" i="16" s="1"/>
  <c r="O21" i="16"/>
  <c r="F5" i="16" l="1"/>
  <c r="F4" i="16"/>
  <c r="F6" i="16" l="1"/>
  <c r="B10" i="16"/>
  <c r="F7" i="16" l="1"/>
  <c r="C10" i="16" l="1"/>
  <c r="F8" i="16"/>
  <c r="E10" i="16" l="1"/>
  <c r="D10" i="16"/>
  <c r="F10" i="16" l="1"/>
  <c r="F9" i="16"/>
</calcChain>
</file>

<file path=xl/sharedStrings.xml><?xml version="1.0" encoding="utf-8"?>
<sst xmlns="http://schemas.openxmlformats.org/spreadsheetml/2006/main" count="2916" uniqueCount="308">
  <si>
    <t>Transpose this table in A8</t>
  </si>
  <si>
    <t>Product 100</t>
  </si>
  <si>
    <t>Product 101</t>
  </si>
  <si>
    <t>Product 102</t>
  </si>
  <si>
    <t>Product 103</t>
  </si>
  <si>
    <t>Product 104</t>
  </si>
  <si>
    <t>Product 105</t>
  </si>
  <si>
    <t>Monday</t>
  </si>
  <si>
    <t>Tuesday</t>
  </si>
  <si>
    <t>Wednesday</t>
  </si>
  <si>
    <t>Calculate the Total Expenses and Net Income</t>
  </si>
  <si>
    <t>Thursday</t>
  </si>
  <si>
    <t>Friday</t>
  </si>
  <si>
    <t>Revenue</t>
  </si>
  <si>
    <t>Expense 1</t>
  </si>
  <si>
    <t>Expense 2</t>
  </si>
  <si>
    <t>Expense 3</t>
  </si>
  <si>
    <t>Total Expenses</t>
  </si>
  <si>
    <t>Net Income</t>
  </si>
  <si>
    <t>Calculate the total Calls</t>
  </si>
  <si>
    <t>Employee</t>
  </si>
  <si>
    <t>Day 1 Phone Calls</t>
  </si>
  <si>
    <t>Day 2 Phone Calls</t>
  </si>
  <si>
    <t>Day 3 Phone Calls</t>
  </si>
  <si>
    <t>Total Calls</t>
  </si>
  <si>
    <t>Sioux</t>
  </si>
  <si>
    <t>Tom</t>
  </si>
  <si>
    <t>Chin</t>
  </si>
  <si>
    <t>Pham</t>
  </si>
  <si>
    <t>Shelia</t>
  </si>
  <si>
    <t>Mo</t>
  </si>
  <si>
    <t>Calculate the total sales for Salesrep in the 'Names' Column</t>
  </si>
  <si>
    <t>Date</t>
  </si>
  <si>
    <t>SalesRep</t>
  </si>
  <si>
    <t>Region</t>
  </si>
  <si>
    <t>Sales</t>
  </si>
  <si>
    <t>Names</t>
  </si>
  <si>
    <t>Total Sales</t>
  </si>
  <si>
    <t>Fred</t>
  </si>
  <si>
    <t>South</t>
  </si>
  <si>
    <t>Jo</t>
  </si>
  <si>
    <t>West</t>
  </si>
  <si>
    <t>Joe</t>
  </si>
  <si>
    <t>Sue</t>
  </si>
  <si>
    <t>East</t>
  </si>
  <si>
    <t>North</t>
  </si>
  <si>
    <t>Sort the Table by Z to A to show the sales from highest to Lowest</t>
  </si>
  <si>
    <t>Create a Pivot Table</t>
  </si>
  <si>
    <t>ProductSold</t>
  </si>
  <si>
    <t>Compressor 3</t>
  </si>
  <si>
    <t>Compressor 1</t>
  </si>
  <si>
    <t>Compressor 2</t>
  </si>
  <si>
    <t>Fill in the Green cells</t>
  </si>
  <si>
    <t>Invoice Due Date</t>
  </si>
  <si>
    <t>Today's Date</t>
  </si>
  <si>
    <t>Day's Invoice Past Due</t>
  </si>
  <si>
    <t>Loan Amount</t>
  </si>
  <si>
    <t>Loan Issue Date</t>
  </si>
  <si>
    <t>Days until loan due</t>
  </si>
  <si>
    <t>Date Loan is due</t>
  </si>
  <si>
    <t>Project End Date</t>
  </si>
  <si>
    <t>Project Start Date</t>
  </si>
  <si>
    <t>Project Length in Days</t>
  </si>
  <si>
    <t>Name</t>
  </si>
  <si>
    <t>Time In</t>
  </si>
  <si>
    <t>Time Out</t>
  </si>
  <si>
    <t>Total Time</t>
  </si>
  <si>
    <t>Wage</t>
  </si>
  <si>
    <t>Total Pay Before Tax (Time*Wage)</t>
  </si>
  <si>
    <t>Name1</t>
  </si>
  <si>
    <t>Name2</t>
  </si>
  <si>
    <t>Name3</t>
  </si>
  <si>
    <t>Name4</t>
  </si>
  <si>
    <t>Name5</t>
  </si>
  <si>
    <t>Name6</t>
  </si>
  <si>
    <t>Name7</t>
  </si>
  <si>
    <t>Name8</t>
  </si>
  <si>
    <t>Sheet 3</t>
  </si>
  <si>
    <t>Item</t>
  </si>
  <si>
    <t>Birch Aircraft Plywood Sheet</t>
  </si>
  <si>
    <t>Subtotal</t>
  </si>
  <si>
    <t>Annual Charge</t>
  </si>
  <si>
    <t>Monthly Allocation</t>
  </si>
  <si>
    <t>Employee 1</t>
  </si>
  <si>
    <t>Employee 2</t>
  </si>
  <si>
    <t>Employee 3</t>
  </si>
  <si>
    <t>Employee 4</t>
  </si>
  <si>
    <t>Average</t>
  </si>
  <si>
    <t>Fill in the Green cell</t>
  </si>
  <si>
    <t>Hurdle</t>
  </si>
  <si>
    <t>Boomerang Fast Catch Score Sheet</t>
  </si>
  <si>
    <t>Thrower</t>
  </si>
  <si>
    <t>Throw 1</t>
  </si>
  <si>
    <t>Throw 2</t>
  </si>
  <si>
    <t>Throw 3</t>
  </si>
  <si>
    <t>SUM of Lowest Two</t>
  </si>
  <si>
    <t>Daniel</t>
  </si>
  <si>
    <t>Richard</t>
  </si>
  <si>
    <t>Matt</t>
  </si>
  <si>
    <t>Stevie</t>
  </si>
  <si>
    <t>Count Employees</t>
  </si>
  <si>
    <t>Count How many Numbers are in Phone Call Field (Column)</t>
  </si>
  <si>
    <t>Employees</t>
  </si>
  <si>
    <t>Phone Calls</t>
  </si>
  <si>
    <t>Ericka Furry</t>
  </si>
  <si>
    <t>Julio Wildt</t>
  </si>
  <si>
    <t>Clinton Newbill</t>
  </si>
  <si>
    <t>Kathrine Crosier</t>
  </si>
  <si>
    <t>Clinton Earlywine</t>
  </si>
  <si>
    <t>Allie Campisi</t>
  </si>
  <si>
    <t>Jamie Going</t>
  </si>
  <si>
    <t>Tabatha Benavente</t>
  </si>
  <si>
    <t>Neil Torre</t>
  </si>
  <si>
    <t>Lonnie Priestly</t>
  </si>
  <si>
    <t>Jami Drago</t>
  </si>
  <si>
    <t>Earnestine Bevan</t>
  </si>
  <si>
    <t>Lilia Crown</t>
  </si>
  <si>
    <t>Kurt Lawrie</t>
  </si>
  <si>
    <t>Clinton Hilchey</t>
  </si>
  <si>
    <t>Mathew Goyette</t>
  </si>
  <si>
    <t>Jessie Dykema</t>
  </si>
  <si>
    <t>Katy Nedeau</t>
  </si>
  <si>
    <t>Jessie Hyndman</t>
  </si>
  <si>
    <t>Darryl Oehler</t>
  </si>
  <si>
    <t>Kurt Horiuchi</t>
  </si>
  <si>
    <t>Darren Delange</t>
  </si>
  <si>
    <t>Kurt Papenfuss</t>
  </si>
  <si>
    <t>Kathrine Vales</t>
  </si>
  <si>
    <t>Earnestine Brummond</t>
  </si>
  <si>
    <t>Tyrone Swords</t>
  </si>
  <si>
    <t>Elinor Gladson</t>
  </si>
  <si>
    <t>Malinda Tack</t>
  </si>
  <si>
    <t>1) Cell C5 has the formula for calculating Retail Selling Price based on Margin. Put the formula in cell C5 in edit mode and add the correct dollar signs to the cell references to enable you to copy the formula through the range C5:E10.
2) Create a formula in cell F5 that can be copied through the range F5:H10 that will increased each price in the range C5:E10 by 10%.</t>
  </si>
  <si>
    <t>Retail Selling Price by Margin</t>
  </si>
  <si>
    <t>Cost</t>
  </si>
  <si>
    <t>Items</t>
  </si>
  <si>
    <t>New Price</t>
  </si>
  <si>
    <t>Sofa</t>
  </si>
  <si>
    <t>Head Lamp</t>
  </si>
  <si>
    <t>Table</t>
  </si>
  <si>
    <t>Chair</t>
  </si>
  <si>
    <t>Dining Set</t>
  </si>
  <si>
    <t>Picture</t>
  </si>
  <si>
    <t>Commission Rate</t>
  </si>
  <si>
    <t>Abraham</t>
  </si>
  <si>
    <t>Hironobu</t>
  </si>
  <si>
    <t>Smith</t>
  </si>
  <si>
    <t>Dante</t>
  </si>
  <si>
    <t>Ted</t>
  </si>
  <si>
    <t>Tonya</t>
  </si>
  <si>
    <t>Janita</t>
  </si>
  <si>
    <t>Debra</t>
  </si>
  <si>
    <t>Tiara</t>
  </si>
  <si>
    <t>Andrea</t>
  </si>
  <si>
    <t>Earned Commision</t>
  </si>
  <si>
    <t>Calculate the Total COGS for each product</t>
  </si>
  <si>
    <t>Product</t>
  </si>
  <si>
    <t>Total COGS</t>
  </si>
  <si>
    <t>Bellen</t>
  </si>
  <si>
    <t>Carlota</t>
  </si>
  <si>
    <t>Quad</t>
  </si>
  <si>
    <t>Sunset</t>
  </si>
  <si>
    <t>Sunshine</t>
  </si>
  <si>
    <t>Customer</t>
  </si>
  <si>
    <t>Units</t>
  </si>
  <si>
    <t>COGS</t>
  </si>
  <si>
    <t>Franks</t>
  </si>
  <si>
    <t>KBTB</t>
  </si>
  <si>
    <t>MidWest</t>
  </si>
  <si>
    <t>MNGD</t>
  </si>
  <si>
    <t>JAQ</t>
  </si>
  <si>
    <t>FRED</t>
  </si>
  <si>
    <t>WFMI</t>
  </si>
  <si>
    <t>TTT</t>
  </si>
  <si>
    <t>ET</t>
  </si>
  <si>
    <t>FM</t>
  </si>
  <si>
    <t>EPP</t>
  </si>
  <si>
    <t>T</t>
  </si>
  <si>
    <t>LOP</t>
  </si>
  <si>
    <t>Gault</t>
  </si>
  <si>
    <t>PSA</t>
  </si>
  <si>
    <t>AST</t>
  </si>
  <si>
    <t>SFWK</t>
  </si>
  <si>
    <t>WSD</t>
  </si>
  <si>
    <t>QT</t>
  </si>
  <si>
    <t>DFR</t>
  </si>
  <si>
    <t>HII</t>
  </si>
  <si>
    <t>ITW</t>
  </si>
  <si>
    <t>AA</t>
  </si>
  <si>
    <t>WT</t>
  </si>
  <si>
    <t>PCC</t>
  </si>
  <si>
    <t>ZAT</t>
  </si>
  <si>
    <t>MBG</t>
  </si>
  <si>
    <t>TRU</t>
  </si>
  <si>
    <t>PLOT</t>
  </si>
  <si>
    <t>BBT</t>
  </si>
  <si>
    <t>DFGH</t>
  </si>
  <si>
    <t>GRR</t>
  </si>
  <si>
    <t>KPSA</t>
  </si>
  <si>
    <t>DDH</t>
  </si>
  <si>
    <t>Copy the below table thrice and Calculate the green cells using SUMIFS, COUNTIFS and AVERAGEIFS to calculate Sales</t>
  </si>
  <si>
    <t>SalesRep/Region</t>
  </si>
  <si>
    <t>Grand Total</t>
  </si>
  <si>
    <t xml:space="preserve">Ctrl + </t>
  </si>
  <si>
    <t>Adds a Row</t>
  </si>
  <si>
    <t>Ctrl -</t>
  </si>
  <si>
    <t>Deletes a Row</t>
  </si>
  <si>
    <t>Calculate the green cells with the date conditions</t>
  </si>
  <si>
    <t>Apr</t>
  </si>
  <si>
    <t>May</t>
  </si>
  <si>
    <t>June</t>
  </si>
  <si>
    <t xml:space="preserve"> &gt;= to this date</t>
  </si>
  <si>
    <t>Denise</t>
  </si>
  <si>
    <t>&lt; this date</t>
  </si>
  <si>
    <t>Thongtara</t>
  </si>
  <si>
    <t>Chris</t>
  </si>
  <si>
    <t>Ewelina</t>
  </si>
  <si>
    <t>Elain</t>
  </si>
  <si>
    <t>Majestic Beaut</t>
  </si>
  <si>
    <t>Gianna</t>
  </si>
  <si>
    <t>Michael</t>
  </si>
  <si>
    <t>Michelle</t>
  </si>
  <si>
    <t>Jason</t>
  </si>
  <si>
    <t>Craig</t>
  </si>
  <si>
    <t>Sarah</t>
  </si>
  <si>
    <t>Mansa</t>
  </si>
  <si>
    <t>Shari</t>
  </si>
  <si>
    <t>Christina</t>
  </si>
  <si>
    <t>Carol</t>
  </si>
  <si>
    <t>Kaur</t>
  </si>
  <si>
    <t>Mitchell</t>
  </si>
  <si>
    <t>Manavbir</t>
  </si>
  <si>
    <t>Yla-Katrina</t>
  </si>
  <si>
    <t>Nelia</t>
  </si>
  <si>
    <t>Create a formula that will say whether or not the customer gets credit. For our customers All criteria must be met in order to extend credit.</t>
  </si>
  <si>
    <t>Asset Value</t>
  </si>
  <si>
    <t>Credit Score</t>
  </si>
  <si>
    <t>Extend Credit?</t>
  </si>
  <si>
    <t>Assumptions</t>
  </si>
  <si>
    <t>Customer 1</t>
  </si>
  <si>
    <t>Customer 2</t>
  </si>
  <si>
    <t>Customer 3</t>
  </si>
  <si>
    <t>&gt;=</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</si>
  <si>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</si>
  <si>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</si>
  <si>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</si>
  <si>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</si>
  <si>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</si>
  <si>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</si>
  <si>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</si>
  <si>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</si>
  <si>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</si>
  <si>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</si>
  <si>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</si>
  <si>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</si>
  <si>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</si>
  <si>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</si>
  <si>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</si>
  <si>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</si>
  <si>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</si>
  <si>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Calculate the commission for each salesrep using the second Table?</t>
  </si>
  <si>
    <t>SR</t>
  </si>
  <si>
    <t># Customers Served</t>
  </si>
  <si>
    <t>Commission</t>
  </si>
  <si>
    <t>Nakyunhan</t>
  </si>
  <si>
    <t>Sykes</t>
  </si>
  <si>
    <t>The commissions must be determined in column F. ProductLine1 must use the table in the range H4:I7 and ProductLine2 must use the table in the range K4:L7 .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</si>
  <si>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</si>
  <si>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</si>
  <si>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</si>
  <si>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</si>
  <si>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</si>
  <si>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</si>
  <si>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</si>
  <si>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</si>
  <si>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</si>
  <si>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</si>
  <si>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</si>
  <si>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</si>
  <si>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</si>
  <si>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</si>
  <si>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</si>
  <si>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</si>
  <si>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</si>
  <si>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</si>
  <si>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</si>
  <si>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</si>
  <si>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</si>
  <si>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</si>
  <si>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</si>
  <si>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</si>
  <si>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</si>
  <si>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</si>
  <si>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</si>
  <si>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</si>
  <si>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</si>
  <si>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</si>
  <si>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</si>
  <si>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</si>
  <si>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</si>
  <si>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</si>
  <si>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</si>
  <si>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Row Labels</t>
  </si>
  <si>
    <t>Sum of Sales</t>
  </si>
  <si>
    <t>Column Labels</t>
  </si>
  <si>
    <t>Countifs of a Sales</t>
  </si>
  <si>
    <t>Sumifs of a Sales</t>
  </si>
  <si>
    <t>Averageifs Of 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</si>
</sst>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8" formatCode="&quot;$&quot;#,##0.00_);[Red]\(&quot;$&quot;#,##0.00\)"/>
    <numFmt numFmtId="44" formatCode="_(&quot;$&quot;* #,##0.00_);_(&quot;$&quot;* \(#,##0.00\);_(&quot;$&quot;* &quot;-&quot;??_);_(@_)"/>
    <numFmt numFmtId="164" formatCode="[$$-1004]#,##0.00;[Red]\-[$$-1004]#,##0.00"/>
    <numFmt numFmtId="165" formatCode="d/m/yyyy"/>
    <numFmt numFmtId="166" formatCode="dd\/mm\/yyyy"/>
    <numFmt numFmtId="167" formatCode="[$-409]h:mm\ AM/PM"/>
    <numFmt numFmtId="168" formatCode="&quot;$&quot;#,##0.00"/>
    <numFmt numFmtId="169" formatCode="[$$-C09]#,##0.00;[Red]\-[$$-C09]#,##0.00"/>
    <numFmt numFmtId="170" formatCode="m/d/yy"/>
    <numFmt numFmtId="173" formatCode="[$-F400]h:mm:ss\ AM/PM"/>
  </numFmts>
  <fonts count="15" x14ac:knownFonts="1">
    <font>
      <sz val="11"/>
      <color theme="1"/>
      <name val="Arial"/>
    </font>
    <font>
      <sz val="11"/>
      <color theme="1"/>
      <name val="Calibri"/>
    </font>
    <font>
      <b/>
      <sz val="11"/>
      <color theme="0"/>
      <name val="Calibri"/>
    </font>
    <font>
      <sz val="11"/>
      <name val="Arial"/>
    </font>
    <font>
      <b/>
      <sz val="11"/>
      <color theme="1"/>
      <name val="Calibri"/>
    </font>
    <font>
      <sz val="11"/>
      <color theme="0"/>
      <name val="Calibri"/>
    </font>
    <font>
      <sz val="11"/>
      <color theme="1"/>
      <name val="Calibri"/>
    </font>
    <font>
      <sz val="10"/>
      <color theme="1"/>
      <name val="Arial"/>
    </font>
    <font>
      <sz val="10"/>
      <color theme="0"/>
      <name val="Arial"/>
    </font>
    <font>
      <sz val="9"/>
      <color rgb="FF333333"/>
      <name val="Verdana"/>
    </font>
    <font>
      <sz val="11"/>
      <color theme="1"/>
      <name val="Arial"/>
    </font>
    <font>
      <sz val="11"/>
      <color theme="1"/>
      <name val="Arial"/>
      <family val="2"/>
    </font>
    <font>
      <b/>
      <sz val="11"/>
      <color theme="1"/>
      <name val="Arial"/>
      <family val="2"/>
    </font>
    <font>
      <sz val="11"/>
      <color rgb="FFFFFF00"/>
      <name val="Arial"/>
      <family val="2"/>
    </font>
    <font>
      <sz val="11"/>
      <color theme="1"/>
      <name val="Calibri"/>
      <family val="2"/>
    </font>
  </fonts>
  <fills count="16">
    <fill>
      <patternFill patternType="none"/>
    </fill>
    <fill>
      <patternFill patternType="gray125"/>
    </fill>
    <fill>
      <patternFill patternType="solid">
        <fgColor rgb="FFFFFF99"/>
        <bgColor rgb="FFFFFF99"/>
      </patternFill>
    </fill>
    <fill>
      <patternFill patternType="solid">
        <fgColor rgb="FF002060"/>
        <bgColor rgb="FF002060"/>
      </patternFill>
    </fill>
    <fill>
      <patternFill patternType="solid">
        <fgColor rgb="FF0070C0"/>
        <bgColor rgb="FF0070C0"/>
      </patternFill>
    </fill>
    <fill>
      <patternFill patternType="solid">
        <fgColor rgb="FFCCFFCC"/>
        <bgColor rgb="FFCCFFCC"/>
      </patternFill>
    </fill>
    <fill>
      <patternFill patternType="solid">
        <fgColor rgb="FFFFFF00"/>
        <bgColor rgb="FFFFFF00"/>
      </patternFill>
    </fill>
    <fill>
      <patternFill patternType="solid">
        <fgColor rgb="FF0000FF"/>
        <bgColor rgb="FF0000FF"/>
      </patternFill>
    </fill>
    <fill>
      <patternFill patternType="solid">
        <fgColor theme="1"/>
        <bgColor theme="1"/>
      </patternFill>
    </fill>
    <fill>
      <patternFill patternType="solid">
        <fgColor rgb="FFE5DFEC"/>
        <bgColor rgb="FFE5DFEC"/>
      </patternFill>
    </fill>
    <fill>
      <patternFill patternType="solid">
        <fgColor rgb="FFDAEEF3"/>
        <bgColor rgb="FFDAEEF3"/>
      </patternFill>
    </fill>
    <fill>
      <patternFill patternType="solid">
        <fgColor rgb="FFFF0000"/>
        <bgColor rgb="FFFF0000"/>
      </patternFill>
    </fill>
    <fill>
      <patternFill patternType="solid">
        <fgColor rgb="FF4F6128"/>
        <bgColor rgb="FF4F6128"/>
      </patternFill>
    </fill>
    <fill>
      <patternFill patternType="solid">
        <fgColor rgb="FF8DB3E2"/>
        <bgColor rgb="FF8DB3E2"/>
      </patternFill>
    </fill>
    <fill>
      <patternFill patternType="solid">
        <fgColor theme="0"/>
        <bgColor theme="0"/>
      </patternFill>
    </fill>
    <fill>
      <patternFill patternType="solid">
        <fgColor rgb="FFD8D8D8"/>
        <bgColor rgb="FFD8D8D8"/>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2">
    <xf numFmtId="0" fontId="0" fillId="0" borderId="0"/>
    <xf numFmtId="44" fontId="10" fillId="0" borderId="0" applyFont="0" applyFill="0" applyBorder="0" applyAlignment="0" applyProtection="0"/>
  </cellStyleXfs>
  <cellXfs count="100">
    <xf numFmtId="0" fontId="0" fillId="0" borderId="0" xfId="0" applyFont="1" applyAlignment="1"/>
    <xf numFmtId="0" fontId="1" fillId="2" borderId="1" xfId="0" applyFont="1" applyFill="1" applyBorder="1"/>
    <xf numFmtId="0" fontId="1" fillId="0" borderId="2" xfId="0" applyFont="1" applyBorder="1"/>
    <xf numFmtId="0" fontId="2" fillId="3" borderId="2" xfId="0" applyFont="1" applyFill="1" applyBorder="1"/>
    <xf numFmtId="0" fontId="2" fillId="4" borderId="2" xfId="0" applyFont="1" applyFill="1" applyBorder="1"/>
    <xf numFmtId="8" fontId="1" fillId="0" borderId="0" xfId="0" applyNumberFormat="1" applyFont="1"/>
    <xf numFmtId="0" fontId="4" fillId="0" borderId="2" xfId="0" applyFont="1" applyBorder="1"/>
    <xf numFmtId="164" fontId="1" fillId="0" borderId="2" xfId="0" applyNumberFormat="1" applyFont="1" applyBorder="1"/>
    <xf numFmtId="0" fontId="4" fillId="0" borderId="2" xfId="0" applyFont="1" applyBorder="1" applyAlignment="1">
      <alignment horizontal="left"/>
    </xf>
    <xf numFmtId="164" fontId="1" fillId="5" borderId="2" xfId="0" applyNumberFormat="1" applyFont="1" applyFill="1" applyBorder="1"/>
    <xf numFmtId="0" fontId="5" fillId="3" borderId="2" xfId="0" applyFont="1" applyFill="1" applyBorder="1"/>
    <xf numFmtId="0" fontId="5" fillId="3" borderId="1" xfId="0" applyFont="1" applyFill="1" applyBorder="1"/>
    <xf numFmtId="0" fontId="1" fillId="5" borderId="2" xfId="0" applyFont="1" applyFill="1" applyBorder="1"/>
    <xf numFmtId="165" fontId="1" fillId="0" borderId="2" xfId="0" applyNumberFormat="1" applyFont="1" applyBorder="1"/>
    <xf numFmtId="8" fontId="1" fillId="0" borderId="2" xfId="0" applyNumberFormat="1" applyFont="1" applyBorder="1"/>
    <xf numFmtId="8" fontId="1" fillId="5" borderId="2" xfId="0" applyNumberFormat="1" applyFont="1" applyFill="1" applyBorder="1"/>
    <xf numFmtId="165" fontId="1" fillId="5" borderId="2" xfId="0" applyNumberFormat="1" applyFont="1" applyFill="1" applyBorder="1"/>
    <xf numFmtId="166" fontId="1" fillId="0" borderId="2" xfId="0" applyNumberFormat="1" applyFont="1" applyBorder="1"/>
    <xf numFmtId="0" fontId="5" fillId="3" borderId="2" xfId="0" applyFont="1" applyFill="1" applyBorder="1" applyAlignment="1">
      <alignment vertical="center" wrapText="1"/>
    </xf>
    <xf numFmtId="167" fontId="1" fillId="0" borderId="2" xfId="0" applyNumberFormat="1" applyFont="1" applyBorder="1"/>
    <xf numFmtId="164" fontId="1" fillId="5" borderId="2" xfId="0" applyNumberFormat="1" applyFont="1" applyFill="1" applyBorder="1" applyAlignment="1">
      <alignment horizontal="center"/>
    </xf>
    <xf numFmtId="167" fontId="1" fillId="0" borderId="0" xfId="0" applyNumberFormat="1" applyFont="1"/>
    <xf numFmtId="4" fontId="1" fillId="0" borderId="0" xfId="0" applyNumberFormat="1" applyFont="1"/>
    <xf numFmtId="0" fontId="6" fillId="0" borderId="0" xfId="0" applyFont="1" applyAlignment="1"/>
    <xf numFmtId="0" fontId="1" fillId="2" borderId="4" xfId="0" applyFont="1" applyFill="1" applyBorder="1" applyAlignment="1">
      <alignment horizontal="center"/>
    </xf>
    <xf numFmtId="0" fontId="1" fillId="2" borderId="5" xfId="0" applyFont="1" applyFill="1" applyBorder="1" applyAlignment="1">
      <alignment horizontal="center"/>
    </xf>
    <xf numFmtId="0" fontId="4" fillId="0" borderId="2" xfId="0" applyFont="1" applyBorder="1" applyAlignment="1">
      <alignment wrapText="1"/>
    </xf>
    <xf numFmtId="0" fontId="1" fillId="0" borderId="12" xfId="0" applyFont="1" applyBorder="1"/>
    <xf numFmtId="8" fontId="1" fillId="0" borderId="12" xfId="0" applyNumberFormat="1" applyFont="1" applyBorder="1"/>
    <xf numFmtId="8" fontId="1" fillId="5" borderId="13" xfId="0" applyNumberFormat="1" applyFont="1" applyFill="1" applyBorder="1"/>
    <xf numFmtId="0" fontId="2" fillId="3" borderId="2" xfId="0" applyFont="1" applyFill="1" applyBorder="1" applyAlignment="1">
      <alignment wrapText="1"/>
    </xf>
    <xf numFmtId="0" fontId="2" fillId="7" borderId="2" xfId="0" applyFont="1" applyFill="1" applyBorder="1"/>
    <xf numFmtId="0" fontId="5" fillId="3" borderId="2" xfId="0" applyFont="1" applyFill="1" applyBorder="1" applyAlignment="1">
      <alignment wrapText="1"/>
    </xf>
    <xf numFmtId="0" fontId="7" fillId="0" borderId="0" xfId="0" applyFont="1"/>
    <xf numFmtId="0" fontId="8" fillId="3" borderId="2" xfId="0" applyFont="1" applyFill="1" applyBorder="1"/>
    <xf numFmtId="9" fontId="8" fillId="3" borderId="2" xfId="0" applyNumberFormat="1" applyFont="1" applyFill="1" applyBorder="1" applyAlignment="1">
      <alignment horizontal="center"/>
    </xf>
    <xf numFmtId="0" fontId="8" fillId="3" borderId="2" xfId="0" applyFont="1" applyFill="1" applyBorder="1" applyAlignment="1">
      <alignment wrapText="1"/>
    </xf>
    <xf numFmtId="0" fontId="7" fillId="0" borderId="2" xfId="0" applyFont="1" applyBorder="1" applyAlignment="1">
      <alignment horizontal="left"/>
    </xf>
    <xf numFmtId="168" fontId="7" fillId="9" borderId="2" xfId="0" applyNumberFormat="1" applyFont="1" applyFill="1" applyBorder="1" applyAlignment="1">
      <alignment horizontal="center"/>
    </xf>
    <xf numFmtId="168" fontId="7" fillId="10" borderId="2" xfId="0" applyNumberFormat="1" applyFont="1" applyFill="1" applyBorder="1" applyAlignment="1">
      <alignment horizontal="center"/>
    </xf>
    <xf numFmtId="0" fontId="5" fillId="11" borderId="2" xfId="0" applyFont="1" applyFill="1" applyBorder="1" applyAlignment="1">
      <alignment horizontal="center" wrapText="1"/>
    </xf>
    <xf numFmtId="0" fontId="5" fillId="0" borderId="0" xfId="0" applyFont="1" applyAlignment="1">
      <alignment wrapText="1"/>
    </xf>
    <xf numFmtId="0" fontId="1" fillId="0" borderId="2" xfId="0" applyFont="1" applyBorder="1" applyAlignment="1">
      <alignment horizontal="center"/>
    </xf>
    <xf numFmtId="0" fontId="1" fillId="0" borderId="0" xfId="0" applyFont="1"/>
    <xf numFmtId="8" fontId="1" fillId="0" borderId="2" xfId="0" applyNumberFormat="1" applyFont="1" applyBorder="1" applyAlignment="1">
      <alignment horizontal="center"/>
    </xf>
    <xf numFmtId="8" fontId="1" fillId="5" borderId="2" xfId="0" applyNumberFormat="1" applyFont="1" applyFill="1" applyBorder="1" applyAlignment="1">
      <alignment horizontal="center"/>
    </xf>
    <xf numFmtId="0" fontId="4" fillId="0" borderId="0" xfId="0" applyFont="1"/>
    <xf numFmtId="169" fontId="1" fillId="5" borderId="2" xfId="0" applyNumberFormat="1" applyFont="1" applyFill="1" applyBorder="1" applyAlignment="1">
      <alignment horizontal="center"/>
    </xf>
    <xf numFmtId="0" fontId="1" fillId="0" borderId="0" xfId="0" applyFont="1" applyAlignment="1">
      <alignment horizontal="center"/>
    </xf>
    <xf numFmtId="169" fontId="1" fillId="0" borderId="0" xfId="0" applyNumberFormat="1" applyFont="1"/>
    <xf numFmtId="170" fontId="1" fillId="0" borderId="2" xfId="0" applyNumberFormat="1" applyFont="1" applyBorder="1"/>
    <xf numFmtId="0" fontId="5" fillId="4" borderId="2" xfId="0" applyFont="1" applyFill="1" applyBorder="1"/>
    <xf numFmtId="0" fontId="5" fillId="4" borderId="2" xfId="0" applyFont="1" applyFill="1" applyBorder="1" applyAlignment="1">
      <alignment horizontal="left"/>
    </xf>
    <xf numFmtId="0" fontId="5" fillId="12" borderId="2" xfId="0" applyFont="1" applyFill="1" applyBorder="1"/>
    <xf numFmtId="0" fontId="4" fillId="13" borderId="1" xfId="0" applyFont="1" applyFill="1" applyBorder="1"/>
    <xf numFmtId="0" fontId="4" fillId="13" borderId="16" xfId="0" applyFont="1" applyFill="1" applyBorder="1"/>
    <xf numFmtId="170" fontId="1" fillId="14" borderId="17" xfId="0" applyNumberFormat="1" applyFont="1" applyFill="1" applyBorder="1"/>
    <xf numFmtId="0" fontId="1" fillId="14" borderId="18" xfId="0" applyFont="1" applyFill="1" applyBorder="1"/>
    <xf numFmtId="8" fontId="1" fillId="14" borderId="18" xfId="0" applyNumberFormat="1" applyFont="1" applyFill="1" applyBorder="1"/>
    <xf numFmtId="0" fontId="6" fillId="0" borderId="0" xfId="0" applyFont="1"/>
    <xf numFmtId="0" fontId="4" fillId="15" borderId="2" xfId="0" applyFont="1" applyFill="1" applyBorder="1" applyAlignment="1">
      <alignment horizontal="center"/>
    </xf>
    <xf numFmtId="165" fontId="5" fillId="4" borderId="2" xfId="0" applyNumberFormat="1" applyFont="1" applyFill="1" applyBorder="1"/>
    <xf numFmtId="0" fontId="2" fillId="3" borderId="18" xfId="0" applyFont="1" applyFill="1" applyBorder="1"/>
    <xf numFmtId="0" fontId="1" fillId="5" borderId="13" xfId="0" applyFont="1" applyFill="1" applyBorder="1"/>
    <xf numFmtId="0" fontId="5" fillId="11" borderId="19" xfId="0" applyFont="1" applyFill="1" applyBorder="1"/>
    <xf numFmtId="0" fontId="5" fillId="11" borderId="20" xfId="0" applyFont="1" applyFill="1" applyBorder="1"/>
    <xf numFmtId="0" fontId="5" fillId="11" borderId="13" xfId="0" applyFont="1" applyFill="1" applyBorder="1"/>
    <xf numFmtId="0" fontId="9" fillId="0" borderId="2" xfId="0" applyFont="1" applyBorder="1" applyAlignment="1">
      <alignment horizontal="left" vertical="center"/>
    </xf>
    <xf numFmtId="0" fontId="9" fillId="0" borderId="0" xfId="0" applyFont="1"/>
    <xf numFmtId="0" fontId="1" fillId="2" borderId="3" xfId="0" applyFont="1" applyFill="1" applyBorder="1" applyAlignment="1">
      <alignment horizontal="center"/>
    </xf>
    <xf numFmtId="0" fontId="3" fillId="0" borderId="4" xfId="0" applyFont="1" applyBorder="1"/>
    <xf numFmtId="0" fontId="3" fillId="0" borderId="5" xfId="0" applyFont="1" applyBorder="1"/>
    <xf numFmtId="0" fontId="1" fillId="2" borderId="6" xfId="0" applyFont="1" applyFill="1" applyBorder="1" applyAlignment="1">
      <alignment horizont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1" fillId="6" borderId="14" xfId="0" applyFont="1" applyFill="1" applyBorder="1" applyAlignment="1">
      <alignment horizontal="center"/>
    </xf>
    <xf numFmtId="0" fontId="3" fillId="0" borderId="15" xfId="0" applyFont="1" applyBorder="1"/>
    <xf numFmtId="0" fontId="3" fillId="0" borderId="12" xfId="0" applyFont="1" applyBorder="1"/>
    <xf numFmtId="0" fontId="1" fillId="2" borderId="14" xfId="0" applyFont="1" applyFill="1" applyBorder="1" applyAlignment="1">
      <alignment horizontal="center" wrapText="1"/>
    </xf>
    <xf numFmtId="0" fontId="8" fillId="8" borderId="3" xfId="0" applyFont="1" applyFill="1" applyBorder="1" applyAlignment="1">
      <alignment horizontal="center" wrapText="1"/>
    </xf>
    <xf numFmtId="0" fontId="4" fillId="2" borderId="3" xfId="0" applyFont="1" applyFill="1" applyBorder="1" applyAlignment="1">
      <alignment horizontal="center"/>
    </xf>
    <xf numFmtId="0" fontId="5" fillId="11" borderId="14" xfId="0" applyFont="1" applyFill="1" applyBorder="1" applyAlignment="1">
      <alignment horizontal="center" wrapText="1"/>
    </xf>
    <xf numFmtId="0" fontId="3" fillId="0" borderId="21" xfId="0" applyFont="1" applyBorder="1"/>
    <xf numFmtId="168" fontId="0" fillId="0" borderId="0" xfId="0" applyNumberFormat="1" applyFont="1" applyAlignment="1"/>
    <xf numFmtId="0" fontId="11" fillId="0" borderId="22" xfId="0" pivotButton="1" applyFont="1" applyBorder="1" applyAlignment="1"/>
    <xf numFmtId="0" fontId="11" fillId="0" borderId="22" xfId="0" applyFont="1" applyBorder="1" applyAlignment="1"/>
    <xf numFmtId="0" fontId="11" fillId="0" borderId="22" xfId="0" applyFont="1" applyBorder="1" applyAlignment="1">
      <alignment horizontal="left"/>
    </xf>
    <xf numFmtId="168" fontId="11" fillId="0" borderId="22" xfId="0" applyNumberFormat="1" applyFont="1" applyBorder="1" applyAlignment="1"/>
    <xf numFmtId="0" fontId="13" fillId="0" borderId="22" xfId="0" applyFont="1" applyBorder="1" applyAlignment="1"/>
    <xf numFmtId="173" fontId="1" fillId="5" borderId="2" xfId="0" applyNumberFormat="1" applyFont="1" applyFill="1" applyBorder="1" applyAlignment="1">
      <alignment horizontal="center"/>
    </xf>
    <xf numFmtId="8" fontId="0" fillId="0" borderId="0" xfId="0" applyNumberFormat="1" applyFont="1" applyAlignment="1"/>
    <xf numFmtId="168" fontId="1" fillId="5" borderId="2" xfId="1" applyNumberFormat="1" applyFont="1" applyFill="1" applyBorder="1"/>
    <xf numFmtId="168" fontId="5" fillId="12" borderId="2" xfId="0" applyNumberFormat="1" applyFont="1" applyFill="1" applyBorder="1"/>
    <xf numFmtId="0" fontId="12" fillId="0" borderId="23" xfId="0" applyFont="1" applyBorder="1" applyAlignment="1">
      <alignment horizontal="center"/>
    </xf>
    <xf numFmtId="0" fontId="14" fillId="2" borderId="3" xfId="0" applyFont="1" applyFill="1" applyBorder="1" applyAlignment="1">
      <alignment horizontal="center"/>
    </xf>
    <xf numFmtId="0" fontId="14" fillId="2" borderId="14" xfId="0" applyFont="1" applyFill="1" applyBorder="1" applyAlignment="1">
      <alignment horizontal="center" wrapText="1"/>
    </xf>
    <xf numFmtId="0" fontId="14" fillId="5" borderId="2" xfId="0" applyFont="1" applyFill="1" applyBorder="1" applyAlignment="1">
      <alignment horizontal="left"/>
    </xf>
  </cellXfs>
  <cellStyles count="2">
    <cellStyle name="Currency" xfId="1" builtinId="4"/>
    <cellStyle name="Normal" xfId="0" builtinId="0"/>
  </cellStyles>
  <dxfs count="12">
    <dxf>
      <font>
        <u val="none"/>
      </font>
    </dxf>
    <dxf>
      <font>
        <u val="none"/>
      </font>
    </dxf>
    <dxf>
      <font>
        <b val="0"/>
      </font>
    </dxf>
    <dxf>
      <font>
        <b val="0"/>
      </font>
    </dxf>
    <dxf>
      <font>
        <color rgb="FFFFFF00"/>
      </font>
    </dxf>
    <dxf>
      <font>
        <color rgb="FFFFFF00"/>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font>
    </dxf>
    <dxf>
      <numFmt numFmtId="168" formatCode="&quot;$&quot;#,##0.00"/>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s>
  <tableStyles count="1">
    <tableStyle name="Sheet 16-style" pivot="0" count="3" xr9:uid="{00000000-0011-0000-FFFF-FFFF00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ustomer" refreshedDate="44453.946676504631" createdVersion="7" refreshedVersion="7" minRefreshableVersion="3" recordCount="27" xr:uid="{D8683175-B952-4365-9118-419D5EFE66AB}">
  <cacheSource type="worksheet">
    <worksheetSource ref="A3:D30" sheet="Sheet 6"/>
  </cacheSource>
  <cacheFields count="4">
    <cacheField name="Date" numFmtId="165">
      <sharedItems containsSemiMixedTypes="0" containsNonDate="0" containsDate="1" containsString="0" minDate="2010-03-18T00:00:00" maxDate="2010-04-14T00:00:00"/>
    </cacheField>
    <cacheField name="SalesRep" numFmtId="0">
      <sharedItems count="6">
        <s v="Fred"/>
        <s v="Jo"/>
        <s v="Joe"/>
        <s v="Sue"/>
        <s v="Sioux"/>
        <s v="Chin"/>
      </sharedItems>
    </cacheField>
    <cacheField name="Sales" numFmtId="8">
      <sharedItems containsSemiMixedTypes="0" containsString="0" containsNumber="1" containsInteger="1" minValue="50" maxValue="168" count="25">
        <n v="73"/>
        <n v="121"/>
        <n v="167"/>
        <n v="75"/>
        <n v="157"/>
        <n v="61"/>
        <n v="108"/>
        <n v="139"/>
        <n v="130"/>
        <n v="66"/>
        <n v="86"/>
        <n v="122"/>
        <n v="50"/>
        <n v="77"/>
        <n v="140"/>
        <n v="107"/>
        <n v="109"/>
        <n v="78"/>
        <n v="168"/>
        <n v="88"/>
        <n v="110"/>
        <n v="132"/>
        <n v="54"/>
        <n v="58"/>
        <n v="71"/>
      </sharedItems>
    </cacheField>
    <cacheField name="ProductSold" numFmtId="0">
      <sharedItems count="3">
        <s v="Compressor 3"/>
        <s v="Compressor 1"/>
        <s v="Compressor 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10-03-18T00:00:00"/>
    <x v="0"/>
    <x v="0"/>
    <x v="0"/>
  </r>
  <r>
    <d v="2010-03-19T00:00:00"/>
    <x v="1"/>
    <x v="1"/>
    <x v="0"/>
  </r>
  <r>
    <d v="2010-03-20T00:00:00"/>
    <x v="0"/>
    <x v="2"/>
    <x v="1"/>
  </r>
  <r>
    <d v="2010-03-21T00:00:00"/>
    <x v="2"/>
    <x v="2"/>
    <x v="2"/>
  </r>
  <r>
    <d v="2010-03-22T00:00:00"/>
    <x v="3"/>
    <x v="3"/>
    <x v="0"/>
  </r>
  <r>
    <d v="2010-03-23T00:00:00"/>
    <x v="0"/>
    <x v="4"/>
    <x v="0"/>
  </r>
  <r>
    <d v="2010-03-24T00:00:00"/>
    <x v="3"/>
    <x v="5"/>
    <x v="0"/>
  </r>
  <r>
    <d v="2010-03-25T00:00:00"/>
    <x v="0"/>
    <x v="6"/>
    <x v="2"/>
  </r>
  <r>
    <d v="2010-03-26T00:00:00"/>
    <x v="1"/>
    <x v="7"/>
    <x v="1"/>
  </r>
  <r>
    <d v="2010-03-27T00:00:00"/>
    <x v="4"/>
    <x v="8"/>
    <x v="2"/>
  </r>
  <r>
    <d v="2010-03-28T00:00:00"/>
    <x v="3"/>
    <x v="9"/>
    <x v="0"/>
  </r>
  <r>
    <d v="2010-03-29T00:00:00"/>
    <x v="4"/>
    <x v="10"/>
    <x v="2"/>
  </r>
  <r>
    <d v="2010-03-30T00:00:00"/>
    <x v="2"/>
    <x v="11"/>
    <x v="0"/>
  </r>
  <r>
    <d v="2010-03-31T00:00:00"/>
    <x v="4"/>
    <x v="12"/>
    <x v="2"/>
  </r>
  <r>
    <d v="2010-04-01T00:00:00"/>
    <x v="3"/>
    <x v="13"/>
    <x v="2"/>
  </r>
  <r>
    <d v="2010-04-02T00:00:00"/>
    <x v="0"/>
    <x v="14"/>
    <x v="0"/>
  </r>
  <r>
    <d v="2010-04-03T00:00:00"/>
    <x v="3"/>
    <x v="15"/>
    <x v="2"/>
  </r>
  <r>
    <d v="2010-04-04T00:00:00"/>
    <x v="4"/>
    <x v="16"/>
    <x v="2"/>
  </r>
  <r>
    <d v="2010-04-05T00:00:00"/>
    <x v="2"/>
    <x v="1"/>
    <x v="2"/>
  </r>
  <r>
    <d v="2010-04-06T00:00:00"/>
    <x v="0"/>
    <x v="17"/>
    <x v="1"/>
  </r>
  <r>
    <d v="2010-04-07T00:00:00"/>
    <x v="4"/>
    <x v="18"/>
    <x v="0"/>
  </r>
  <r>
    <d v="2010-04-08T00:00:00"/>
    <x v="1"/>
    <x v="19"/>
    <x v="1"/>
  </r>
  <r>
    <d v="2010-04-09T00:00:00"/>
    <x v="5"/>
    <x v="20"/>
    <x v="0"/>
  </r>
  <r>
    <d v="2010-04-10T00:00:00"/>
    <x v="5"/>
    <x v="21"/>
    <x v="2"/>
  </r>
  <r>
    <d v="2010-04-11T00:00:00"/>
    <x v="1"/>
    <x v="22"/>
    <x v="0"/>
  </r>
  <r>
    <d v="2010-04-12T00:00:00"/>
    <x v="0"/>
    <x v="23"/>
    <x v="1"/>
  </r>
  <r>
    <d v="2010-04-13T00:00:00"/>
    <x v="3"/>
    <x v="2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FB272F-C7F0-4EB1-ABBD-C489DA65793C}"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J11" firstHeaderRow="1" firstDataRow="2" firstDataCol="1"/>
  <pivotFields count="4">
    <pivotField numFmtId="165" showAll="0"/>
    <pivotField axis="axisRow" showAll="0">
      <items count="7">
        <item x="5"/>
        <item x="0"/>
        <item x="1"/>
        <item x="2"/>
        <item x="4"/>
        <item x="3"/>
        <item t="default"/>
      </items>
    </pivotField>
    <pivotField dataField="1" numFmtId="8" showAll="0">
      <items count="26">
        <item x="12"/>
        <item x="22"/>
        <item x="23"/>
        <item x="5"/>
        <item x="9"/>
        <item x="24"/>
        <item x="0"/>
        <item x="3"/>
        <item x="13"/>
        <item x="17"/>
        <item x="10"/>
        <item x="19"/>
        <item x="15"/>
        <item x="6"/>
        <item x="16"/>
        <item x="20"/>
        <item x="1"/>
        <item x="11"/>
        <item x="8"/>
        <item x="21"/>
        <item x="7"/>
        <item x="14"/>
        <item x="4"/>
        <item x="2"/>
        <item x="18"/>
        <item t="default"/>
      </items>
    </pivotField>
    <pivotField axis="axisCol" showAll="0">
      <items count="4">
        <item x="1"/>
        <item x="2"/>
        <item x="0"/>
        <item t="default"/>
      </items>
    </pivotField>
  </pivotFields>
  <rowFields count="1">
    <field x="1"/>
  </rowFields>
  <rowItems count="7">
    <i>
      <x/>
    </i>
    <i>
      <x v="1"/>
    </i>
    <i>
      <x v="2"/>
    </i>
    <i>
      <x v="3"/>
    </i>
    <i>
      <x v="4"/>
    </i>
    <i>
      <x v="5"/>
    </i>
    <i t="grand">
      <x/>
    </i>
  </rowItems>
  <colFields count="1">
    <field x="3"/>
  </colFields>
  <colItems count="4">
    <i>
      <x/>
    </i>
    <i>
      <x v="1"/>
    </i>
    <i>
      <x v="2"/>
    </i>
    <i t="grand">
      <x/>
    </i>
  </colItems>
  <dataFields count="1">
    <dataField name="Sum of Sales" fld="2" baseField="1" baseItem="0" numFmtId="168"/>
  </dataFields>
  <formats count="9">
    <format dxfId="7">
      <pivotArea type="all" dataOnly="0" outline="0" fieldPosition="0"/>
    </format>
    <format dxfId="8">
      <pivotArea outline="0" collapsedLevelsAreSubtotals="1" fieldPosition="0"/>
    </format>
    <format dxfId="6">
      <pivotArea type="all" dataOnly="0" outline="0" fieldPosition="0"/>
    </format>
    <format dxfId="5">
      <pivotArea dataOnly="0" labelOnly="1" fieldPosition="0">
        <references count="1">
          <reference field="3" count="0"/>
        </references>
      </pivotArea>
    </format>
    <format dxfId="4">
      <pivotArea dataOnly="0" labelOnly="1" grandCol="1" outline="0" fieldPosition="0"/>
    </format>
    <format dxfId="3">
      <pivotArea dataOnly="0" labelOnly="1" fieldPosition="0">
        <references count="1">
          <reference field="3" count="0"/>
        </references>
      </pivotArea>
    </format>
    <format dxfId="2">
      <pivotArea dataOnly="0" labelOnly="1" grandCol="1" outline="0" fieldPosition="0"/>
    </format>
    <format dxfId="1">
      <pivotArea dataOnly="0" labelOnly="1" fieldPosition="0">
        <references count="1">
          <reference field="3" count="0"/>
        </references>
      </pivotArea>
    </format>
    <format dxfId="0">
      <pivotArea dataOnly="0" labelOnly="1" grandCol="1" outline="0"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H119">
  <tableColumns count="8">
    <tableColumn id="1" xr3:uid="{00000000-0010-0000-0000-000001000000}" name="Date"/>
    <tableColumn id="2" xr3:uid="{00000000-0010-0000-0000-000002000000}" name="Product"/>
    <tableColumn id="3" xr3:uid="{00000000-0010-0000-0000-000003000000}" name="Region"/>
    <tableColumn id="4" xr3:uid="{00000000-0010-0000-0000-000004000000}" name="SalesRep"/>
    <tableColumn id="5" xr3:uid="{00000000-0010-0000-0000-000005000000}" name="Customer"/>
    <tableColumn id="6" xr3:uid="{00000000-0010-0000-0000-000006000000}" name="Units"/>
    <tableColumn id="7" xr3:uid="{00000000-0010-0000-0000-000007000000}" name="Sales"/>
    <tableColumn id="8" xr3:uid="{00000000-0010-0000-0000-000008000000}" name="COGS"/>
  </tableColumns>
  <tableStyleInfo name="Sheet 16-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sheetPr>
  <dimension ref="A1:H1000"/>
  <sheetViews>
    <sheetView showGridLines="0" workbookViewId="0">
      <selection activeCell="A9" sqref="A9"/>
    </sheetView>
  </sheetViews>
  <sheetFormatPr defaultColWidth="12.625" defaultRowHeight="15" customHeight="1" x14ac:dyDescent="0.2"/>
  <cols>
    <col min="1" max="1" width="21" customWidth="1"/>
    <col min="2" max="2" width="10.5" customWidth="1"/>
    <col min="3" max="7" width="10.375" customWidth="1"/>
    <col min="8" max="8" width="9.25" customWidth="1"/>
    <col min="9" max="26" width="7.625" customWidth="1"/>
  </cols>
  <sheetData>
    <row r="1" spans="1:8" x14ac:dyDescent="0.25">
      <c r="A1" s="1" t="s">
        <v>0</v>
      </c>
    </row>
    <row r="3" spans="1:8" x14ac:dyDescent="0.25">
      <c r="A3" s="2"/>
      <c r="B3" s="3" t="s">
        <v>1</v>
      </c>
      <c r="C3" s="3" t="s">
        <v>2</v>
      </c>
      <c r="D3" s="3" t="s">
        <v>3</v>
      </c>
      <c r="E3" s="3" t="s">
        <v>4</v>
      </c>
      <c r="F3" s="3" t="s">
        <v>5</v>
      </c>
      <c r="G3" s="3" t="s">
        <v>6</v>
      </c>
    </row>
    <row r="4" spans="1:8" x14ac:dyDescent="0.25">
      <c r="A4" s="4" t="s">
        <v>7</v>
      </c>
      <c r="B4" s="2">
        <v>293</v>
      </c>
      <c r="C4" s="2">
        <v>251</v>
      </c>
      <c r="D4" s="2">
        <v>350</v>
      </c>
      <c r="E4" s="2">
        <v>114</v>
      </c>
      <c r="F4" s="2">
        <v>207</v>
      </c>
      <c r="G4" s="2">
        <v>336</v>
      </c>
      <c r="H4" s="5"/>
    </row>
    <row r="5" spans="1:8" x14ac:dyDescent="0.25">
      <c r="A5" s="4" t="s">
        <v>8</v>
      </c>
      <c r="B5" s="2">
        <v>210</v>
      </c>
      <c r="C5" s="2">
        <v>265</v>
      </c>
      <c r="D5" s="2">
        <v>217</v>
      </c>
      <c r="E5" s="2">
        <v>136</v>
      </c>
      <c r="F5" s="2">
        <v>232</v>
      </c>
      <c r="G5" s="2">
        <v>107</v>
      </c>
      <c r="H5" s="5"/>
    </row>
    <row r="6" spans="1:8" x14ac:dyDescent="0.25">
      <c r="A6" s="4" t="s">
        <v>9</v>
      </c>
      <c r="B6" s="2">
        <v>304</v>
      </c>
      <c r="C6" s="2">
        <v>182</v>
      </c>
      <c r="D6" s="2">
        <v>298</v>
      </c>
      <c r="E6" s="2">
        <v>110</v>
      </c>
      <c r="F6" s="2">
        <v>314</v>
      </c>
      <c r="G6" s="2">
        <v>166</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D1000"/>
  <sheetViews>
    <sheetView showGridLines="0" workbookViewId="0">
      <selection activeCell="D7" sqref="D7"/>
    </sheetView>
  </sheetViews>
  <sheetFormatPr defaultColWidth="12.625" defaultRowHeight="15" customHeight="1" x14ac:dyDescent="0.2"/>
  <cols>
    <col min="1" max="1" width="11.375" customWidth="1"/>
    <col min="2" max="2" width="2" customWidth="1"/>
    <col min="3" max="3" width="15.375" customWidth="1"/>
    <col min="4" max="4" width="22.875" customWidth="1"/>
    <col min="5" max="26" width="9" customWidth="1"/>
  </cols>
  <sheetData>
    <row r="1" spans="1:4" x14ac:dyDescent="0.25">
      <c r="A1" s="69" t="s">
        <v>88</v>
      </c>
      <c r="B1" s="70"/>
      <c r="C1" s="70"/>
      <c r="D1" s="71"/>
    </row>
    <row r="3" spans="1:4" x14ac:dyDescent="0.25">
      <c r="A3" s="3" t="s">
        <v>35</v>
      </c>
      <c r="C3" s="3" t="s">
        <v>89</v>
      </c>
    </row>
    <row r="4" spans="1:4" x14ac:dyDescent="0.25">
      <c r="A4" s="14">
        <v>40</v>
      </c>
      <c r="C4" s="14">
        <v>25</v>
      </c>
    </row>
    <row r="5" spans="1:4" x14ac:dyDescent="0.25">
      <c r="A5" s="14">
        <v>21</v>
      </c>
      <c r="C5" s="30" t="str">
        <f>"Sum of Sales &gt;="&amp;C4</f>
        <v>Sum of Sales &gt;=25</v>
      </c>
    </row>
    <row r="6" spans="1:4" x14ac:dyDescent="0.25">
      <c r="A6" s="14">
        <v>42</v>
      </c>
      <c r="C6" s="15">
        <f>SUMIF(A4:A15,"&gt;=25",A4:A15)</f>
        <v>332</v>
      </c>
    </row>
    <row r="7" spans="1:4" x14ac:dyDescent="0.25">
      <c r="A7" s="14">
        <v>12</v>
      </c>
    </row>
    <row r="8" spans="1:4" x14ac:dyDescent="0.25">
      <c r="A8" s="14">
        <v>33</v>
      </c>
      <c r="D8" s="93"/>
    </row>
    <row r="9" spans="1:4" x14ac:dyDescent="0.25">
      <c r="A9" s="14">
        <v>31</v>
      </c>
    </row>
    <row r="10" spans="1:4" x14ac:dyDescent="0.25">
      <c r="A10" s="14">
        <v>41</v>
      </c>
    </row>
    <row r="11" spans="1:4" x14ac:dyDescent="0.25">
      <c r="A11" s="14">
        <v>48</v>
      </c>
    </row>
    <row r="12" spans="1:4" x14ac:dyDescent="0.25">
      <c r="A12" s="14">
        <v>47</v>
      </c>
    </row>
    <row r="13" spans="1:4" x14ac:dyDescent="0.25">
      <c r="A13" s="14">
        <v>25</v>
      </c>
    </row>
    <row r="14" spans="1:4" x14ac:dyDescent="0.25">
      <c r="A14" s="14">
        <v>25</v>
      </c>
    </row>
    <row r="15" spans="1:4" x14ac:dyDescent="0.25">
      <c r="A15" s="14">
        <v>20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D1"/>
  </mergeCell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FF"/>
  </sheetPr>
  <dimension ref="A1:E1000"/>
  <sheetViews>
    <sheetView showGridLines="0" workbookViewId="0">
      <selection activeCell="E5" sqref="E5"/>
    </sheetView>
  </sheetViews>
  <sheetFormatPr defaultColWidth="12.625" defaultRowHeight="15" customHeight="1" x14ac:dyDescent="0.2"/>
  <cols>
    <col min="1" max="1" width="11.375" customWidth="1"/>
    <col min="2" max="2" width="12.125" customWidth="1"/>
    <col min="3" max="3" width="10.75" customWidth="1"/>
    <col min="4" max="4" width="12.125" customWidth="1"/>
    <col min="5" max="5" width="16" customWidth="1"/>
    <col min="6" max="26" width="9" customWidth="1"/>
  </cols>
  <sheetData>
    <row r="1" spans="1:5" x14ac:dyDescent="0.25">
      <c r="A1" s="69" t="s">
        <v>88</v>
      </c>
      <c r="B1" s="70"/>
      <c r="C1" s="70"/>
      <c r="D1" s="71"/>
    </row>
    <row r="3" spans="1:5" x14ac:dyDescent="0.25">
      <c r="A3" s="78" t="s">
        <v>90</v>
      </c>
      <c r="B3" s="79"/>
      <c r="C3" s="79"/>
      <c r="D3" s="79"/>
      <c r="E3" s="80"/>
    </row>
    <row r="4" spans="1:5" x14ac:dyDescent="0.25">
      <c r="A4" s="31" t="s">
        <v>91</v>
      </c>
      <c r="B4" s="31" t="s">
        <v>92</v>
      </c>
      <c r="C4" s="31" t="s">
        <v>93</v>
      </c>
      <c r="D4" s="31" t="s">
        <v>94</v>
      </c>
      <c r="E4" s="31" t="s">
        <v>95</v>
      </c>
    </row>
    <row r="5" spans="1:5" x14ac:dyDescent="0.25">
      <c r="A5" s="2" t="s">
        <v>96</v>
      </c>
      <c r="B5" s="2">
        <v>18.25</v>
      </c>
      <c r="C5" s="2">
        <v>21.5</v>
      </c>
      <c r="D5" s="2">
        <v>43.69</v>
      </c>
      <c r="E5" s="12">
        <f>SUM(SMALL(B5:D5,1),SMALL(B5:D5,2))</f>
        <v>39.75</v>
      </c>
    </row>
    <row r="6" spans="1:5" x14ac:dyDescent="0.25">
      <c r="A6" s="2" t="s">
        <v>97</v>
      </c>
      <c r="B6" s="2">
        <v>69.430000000000007</v>
      </c>
      <c r="C6" s="2">
        <v>18</v>
      </c>
      <c r="D6" s="2">
        <v>21.75</v>
      </c>
      <c r="E6" s="12">
        <f t="shared" ref="E6:E8" si="0">SUM(SMALL(B6:D6,1),SMALL(B6:D6,2))</f>
        <v>39.75</v>
      </c>
    </row>
    <row r="7" spans="1:5" x14ac:dyDescent="0.25">
      <c r="A7" s="2" t="s">
        <v>98</v>
      </c>
      <c r="B7" s="2">
        <v>27.49</v>
      </c>
      <c r="C7" s="2">
        <v>16.2</v>
      </c>
      <c r="D7" s="2">
        <v>31.5</v>
      </c>
      <c r="E7" s="12">
        <f t="shared" si="0"/>
        <v>43.69</v>
      </c>
    </row>
    <row r="8" spans="1:5" x14ac:dyDescent="0.25">
      <c r="A8" s="2" t="s">
        <v>99</v>
      </c>
      <c r="B8" s="2">
        <v>20.55</v>
      </c>
      <c r="C8" s="2">
        <v>20.41</v>
      </c>
      <c r="D8" s="2">
        <v>19.21</v>
      </c>
      <c r="E8" s="12">
        <f t="shared" si="0"/>
        <v>39.620000000000005</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D1"/>
    <mergeCell ref="A3:E3"/>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00FF"/>
  </sheetPr>
  <dimension ref="A1:B1000"/>
  <sheetViews>
    <sheetView showGridLines="0" workbookViewId="0">
      <selection activeCell="B2" sqref="B2"/>
    </sheetView>
  </sheetViews>
  <sheetFormatPr defaultColWidth="12.625" defaultRowHeight="15" customHeight="1" x14ac:dyDescent="0.2"/>
  <cols>
    <col min="1" max="1" width="17.125" customWidth="1"/>
    <col min="2" max="2" width="18.875" customWidth="1"/>
    <col min="3" max="3" width="10.75" customWidth="1"/>
    <col min="4" max="4" width="12.125" customWidth="1"/>
    <col min="5" max="26" width="9" customWidth="1"/>
  </cols>
  <sheetData>
    <row r="1" spans="1:2" ht="45" x14ac:dyDescent="0.25">
      <c r="A1" s="32" t="s">
        <v>100</v>
      </c>
      <c r="B1" s="32" t="s">
        <v>101</v>
      </c>
    </row>
    <row r="2" spans="1:2" x14ac:dyDescent="0.25">
      <c r="A2" s="12">
        <f>COUNTA(A5:A34)</f>
        <v>28</v>
      </c>
      <c r="B2" s="12">
        <f>COUNTA(B5:B34)</f>
        <v>29</v>
      </c>
    </row>
    <row r="4" spans="1:2" x14ac:dyDescent="0.25">
      <c r="A4" s="10" t="s">
        <v>102</v>
      </c>
      <c r="B4" s="10" t="s">
        <v>103</v>
      </c>
    </row>
    <row r="5" spans="1:2" x14ac:dyDescent="0.25">
      <c r="A5" s="2" t="s">
        <v>104</v>
      </c>
      <c r="B5" s="2">
        <v>26</v>
      </c>
    </row>
    <row r="6" spans="1:2" x14ac:dyDescent="0.25">
      <c r="A6" s="2" t="s">
        <v>105</v>
      </c>
      <c r="B6" s="2">
        <v>35</v>
      </c>
    </row>
    <row r="7" spans="1:2" x14ac:dyDescent="0.25">
      <c r="A7" s="2" t="s">
        <v>106</v>
      </c>
      <c r="B7" s="2">
        <v>21</v>
      </c>
    </row>
    <row r="8" spans="1:2" x14ac:dyDescent="0.25">
      <c r="A8" s="2" t="s">
        <v>107</v>
      </c>
      <c r="B8" s="2">
        <v>32</v>
      </c>
    </row>
    <row r="9" spans="1:2" x14ac:dyDescent="0.25">
      <c r="A9" s="2" t="s">
        <v>108</v>
      </c>
      <c r="B9" s="2">
        <v>25</v>
      </c>
    </row>
    <row r="10" spans="1:2" x14ac:dyDescent="0.25">
      <c r="A10" s="2" t="s">
        <v>109</v>
      </c>
      <c r="B10" s="2">
        <v>25</v>
      </c>
    </row>
    <row r="11" spans="1:2" x14ac:dyDescent="0.25">
      <c r="A11" s="2" t="s">
        <v>110</v>
      </c>
      <c r="B11" s="2">
        <v>43</v>
      </c>
    </row>
    <row r="12" spans="1:2" x14ac:dyDescent="0.25">
      <c r="A12" s="2" t="s">
        <v>111</v>
      </c>
      <c r="B12" s="2">
        <v>32</v>
      </c>
    </row>
    <row r="13" spans="1:2" x14ac:dyDescent="0.25">
      <c r="A13" s="2" t="s">
        <v>112</v>
      </c>
      <c r="B13" s="2">
        <v>30</v>
      </c>
    </row>
    <row r="14" spans="1:2" x14ac:dyDescent="0.25">
      <c r="A14" s="2" t="s">
        <v>113</v>
      </c>
      <c r="B14" s="2">
        <v>40</v>
      </c>
    </row>
    <row r="15" spans="1:2" x14ac:dyDescent="0.25">
      <c r="A15" s="2" t="s">
        <v>114</v>
      </c>
      <c r="B15" s="2">
        <v>38</v>
      </c>
    </row>
    <row r="16" spans="1:2" x14ac:dyDescent="0.25">
      <c r="A16" s="2" t="s">
        <v>115</v>
      </c>
      <c r="B16" s="2">
        <v>38</v>
      </c>
    </row>
    <row r="17" spans="1:2" x14ac:dyDescent="0.25">
      <c r="A17" s="2" t="s">
        <v>116</v>
      </c>
      <c r="B17" s="2">
        <v>38</v>
      </c>
    </row>
    <row r="18" spans="1:2" x14ac:dyDescent="0.25">
      <c r="A18" s="2" t="s">
        <v>117</v>
      </c>
      <c r="B18" s="2">
        <v>35</v>
      </c>
    </row>
    <row r="19" spans="1:2" x14ac:dyDescent="0.25">
      <c r="A19" s="2" t="s">
        <v>118</v>
      </c>
      <c r="B19" s="2">
        <v>24</v>
      </c>
    </row>
    <row r="20" spans="1:2" x14ac:dyDescent="0.25">
      <c r="A20" s="2" t="s">
        <v>119</v>
      </c>
      <c r="B20" s="2">
        <v>24</v>
      </c>
    </row>
    <row r="21" spans="1:2" ht="15.75" customHeight="1" x14ac:dyDescent="0.25">
      <c r="A21" s="2" t="s">
        <v>120</v>
      </c>
      <c r="B21" s="2">
        <v>24</v>
      </c>
    </row>
    <row r="22" spans="1:2" ht="15.75" customHeight="1" x14ac:dyDescent="0.25">
      <c r="A22" s="2" t="s">
        <v>121</v>
      </c>
      <c r="B22" s="2">
        <v>22</v>
      </c>
    </row>
    <row r="23" spans="1:2" ht="15.75" customHeight="1" x14ac:dyDescent="0.25">
      <c r="A23" s="2" t="s">
        <v>122</v>
      </c>
      <c r="B23" s="2">
        <v>39</v>
      </c>
    </row>
    <row r="24" spans="1:2" ht="15.75" customHeight="1" x14ac:dyDescent="0.25">
      <c r="A24" s="2"/>
      <c r="B24" s="2">
        <v>41</v>
      </c>
    </row>
    <row r="25" spans="1:2" ht="15.75" customHeight="1" x14ac:dyDescent="0.25">
      <c r="A25" s="2" t="s">
        <v>123</v>
      </c>
      <c r="B25" s="2">
        <v>35</v>
      </c>
    </row>
    <row r="26" spans="1:2" ht="15.75" customHeight="1" x14ac:dyDescent="0.25">
      <c r="A26" s="2" t="s">
        <v>124</v>
      </c>
      <c r="B26" s="2">
        <v>29</v>
      </c>
    </row>
    <row r="27" spans="1:2" ht="15.75" customHeight="1" x14ac:dyDescent="0.25">
      <c r="A27" s="2" t="s">
        <v>125</v>
      </c>
      <c r="B27" s="2">
        <v>22</v>
      </c>
    </row>
    <row r="28" spans="1:2" ht="15.75" customHeight="1" x14ac:dyDescent="0.25">
      <c r="A28" s="2" t="s">
        <v>126</v>
      </c>
      <c r="B28" s="2"/>
    </row>
    <row r="29" spans="1:2" ht="15.75" customHeight="1" x14ac:dyDescent="0.25">
      <c r="A29" s="2" t="s">
        <v>127</v>
      </c>
      <c r="B29" s="2">
        <v>23</v>
      </c>
    </row>
    <row r="30" spans="1:2" ht="15.75" customHeight="1" x14ac:dyDescent="0.25">
      <c r="A30" s="2" t="s">
        <v>128</v>
      </c>
      <c r="B30" s="2">
        <v>35</v>
      </c>
    </row>
    <row r="31" spans="1:2" ht="15.75" customHeight="1" x14ac:dyDescent="0.25">
      <c r="A31" s="2"/>
      <c r="B31" s="2">
        <v>31</v>
      </c>
    </row>
    <row r="32" spans="1:2" ht="15.75" customHeight="1" x14ac:dyDescent="0.25">
      <c r="A32" s="2" t="s">
        <v>129</v>
      </c>
      <c r="B32" s="2">
        <v>35</v>
      </c>
    </row>
    <row r="33" spans="1:2" ht="15.75" customHeight="1" x14ac:dyDescent="0.25">
      <c r="A33" s="2" t="s">
        <v>130</v>
      </c>
      <c r="B33" s="2">
        <v>22</v>
      </c>
    </row>
    <row r="34" spans="1:2" ht="15.75" customHeight="1" x14ac:dyDescent="0.25">
      <c r="A34" s="2" t="s">
        <v>131</v>
      </c>
      <c r="B34" s="2">
        <v>28</v>
      </c>
    </row>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K1000"/>
  <sheetViews>
    <sheetView showGridLines="0" workbookViewId="0">
      <selection activeCell="H10" sqref="H10"/>
    </sheetView>
  </sheetViews>
  <sheetFormatPr defaultColWidth="12.625" defaultRowHeight="15" customHeight="1" x14ac:dyDescent="0.2"/>
  <cols>
    <col min="1" max="1" width="9" customWidth="1"/>
    <col min="2" max="2" width="13.25" customWidth="1"/>
    <col min="3" max="3" width="12.125" customWidth="1"/>
    <col min="4" max="5" width="8.125" customWidth="1"/>
    <col min="6" max="8" width="8.375" customWidth="1"/>
    <col min="9" max="26" width="9" customWidth="1"/>
  </cols>
  <sheetData>
    <row r="1" spans="1:11" ht="121.5" customHeight="1" x14ac:dyDescent="0.25">
      <c r="B1" s="81" t="s">
        <v>132</v>
      </c>
      <c r="C1" s="79"/>
      <c r="D1" s="79"/>
      <c r="E1" s="80"/>
    </row>
    <row r="3" spans="1:11" ht="14.25" x14ac:dyDescent="0.2">
      <c r="B3" s="33"/>
      <c r="C3" s="82" t="s">
        <v>133</v>
      </c>
      <c r="D3" s="70"/>
      <c r="E3" s="71"/>
      <c r="F3" s="33"/>
      <c r="G3" s="33"/>
      <c r="H3" s="33"/>
    </row>
    <row r="4" spans="1:11" ht="14.25" x14ac:dyDescent="0.2">
      <c r="A4" s="34" t="s">
        <v>134</v>
      </c>
      <c r="B4" s="34" t="s">
        <v>135</v>
      </c>
      <c r="C4" s="35">
        <v>0.45</v>
      </c>
      <c r="D4" s="35">
        <v>0.5</v>
      </c>
      <c r="E4" s="35">
        <v>0.55000000000000004</v>
      </c>
      <c r="F4" s="36" t="s">
        <v>136</v>
      </c>
      <c r="G4" s="36" t="s">
        <v>136</v>
      </c>
      <c r="H4" s="36" t="s">
        <v>136</v>
      </c>
      <c r="J4" s="86"/>
    </row>
    <row r="5" spans="1:11" x14ac:dyDescent="0.25">
      <c r="A5" s="14">
        <v>598</v>
      </c>
      <c r="B5" s="37" t="s">
        <v>137</v>
      </c>
      <c r="C5" s="38">
        <f>$A5/(1-C$4)</f>
        <v>1087.2727272727273</v>
      </c>
      <c r="D5" s="38">
        <f t="shared" ref="D5:E10" si="0">$A5/(1-D$4)</f>
        <v>1196</v>
      </c>
      <c r="E5" s="38">
        <f t="shared" si="0"/>
        <v>1328.8888888888889</v>
      </c>
      <c r="F5" s="39">
        <f>C5*10%+C5</f>
        <v>1196</v>
      </c>
      <c r="G5" s="39">
        <f t="shared" ref="G5:G10" si="1">D5*10%+D5</f>
        <v>1315.6</v>
      </c>
      <c r="H5" s="39">
        <f t="shared" ref="H5:H10" si="2">E5*10%+E5</f>
        <v>1461.7777777777778</v>
      </c>
      <c r="J5" s="86"/>
      <c r="K5" s="86"/>
    </row>
    <row r="6" spans="1:11" x14ac:dyDescent="0.25">
      <c r="A6" s="14">
        <v>85</v>
      </c>
      <c r="B6" s="37" t="s">
        <v>138</v>
      </c>
      <c r="C6" s="38">
        <f t="shared" ref="C6:E10" si="3">$A6/(1-C$4)</f>
        <v>154.54545454545453</v>
      </c>
      <c r="D6" s="38">
        <f t="shared" si="0"/>
        <v>170</v>
      </c>
      <c r="E6" s="38">
        <f t="shared" si="0"/>
        <v>188.88888888888891</v>
      </c>
      <c r="F6" s="39">
        <f t="shared" ref="F6:F10" si="4">C6*10%+C6</f>
        <v>170</v>
      </c>
      <c r="G6" s="39">
        <f t="shared" si="1"/>
        <v>187</v>
      </c>
      <c r="H6" s="39">
        <f t="shared" si="2"/>
        <v>207.7777777777778</v>
      </c>
      <c r="J6" s="86"/>
    </row>
    <row r="7" spans="1:11" x14ac:dyDescent="0.25">
      <c r="A7" s="14">
        <v>152</v>
      </c>
      <c r="B7" s="37" t="s">
        <v>139</v>
      </c>
      <c r="C7" s="38">
        <f t="shared" si="3"/>
        <v>276.36363636363632</v>
      </c>
      <c r="D7" s="38">
        <f t="shared" si="0"/>
        <v>304</v>
      </c>
      <c r="E7" s="38">
        <f t="shared" si="0"/>
        <v>337.77777777777783</v>
      </c>
      <c r="F7" s="39">
        <f t="shared" si="4"/>
        <v>303.99999999999994</v>
      </c>
      <c r="G7" s="39">
        <f t="shared" si="1"/>
        <v>334.4</v>
      </c>
      <c r="H7" s="39">
        <f t="shared" si="2"/>
        <v>371.5555555555556</v>
      </c>
    </row>
    <row r="8" spans="1:11" x14ac:dyDescent="0.25">
      <c r="A8" s="14">
        <v>99</v>
      </c>
      <c r="B8" s="37" t="s">
        <v>140</v>
      </c>
      <c r="C8" s="38">
        <f t="shared" si="3"/>
        <v>179.99999999999997</v>
      </c>
      <c r="D8" s="38">
        <f t="shared" si="0"/>
        <v>198</v>
      </c>
      <c r="E8" s="38">
        <f t="shared" si="0"/>
        <v>220.00000000000003</v>
      </c>
      <c r="F8" s="39">
        <f t="shared" si="4"/>
        <v>197.99999999999997</v>
      </c>
      <c r="G8" s="39">
        <f t="shared" si="1"/>
        <v>217.8</v>
      </c>
      <c r="H8" s="39">
        <f t="shared" si="2"/>
        <v>242.00000000000003</v>
      </c>
    </row>
    <row r="9" spans="1:11" x14ac:dyDescent="0.25">
      <c r="A9" s="14">
        <v>575</v>
      </c>
      <c r="B9" s="37" t="s">
        <v>141</v>
      </c>
      <c r="C9" s="38">
        <f t="shared" si="3"/>
        <v>1045.4545454545453</v>
      </c>
      <c r="D9" s="38">
        <f t="shared" si="0"/>
        <v>1150</v>
      </c>
      <c r="E9" s="38">
        <f t="shared" si="0"/>
        <v>1277.7777777777778</v>
      </c>
      <c r="F9" s="39">
        <f t="shared" si="4"/>
        <v>1149.9999999999998</v>
      </c>
      <c r="G9" s="39">
        <f t="shared" si="1"/>
        <v>1265</v>
      </c>
      <c r="H9" s="39">
        <f t="shared" si="2"/>
        <v>1405.5555555555557</v>
      </c>
    </row>
    <row r="10" spans="1:11" x14ac:dyDescent="0.25">
      <c r="A10" s="14">
        <v>25</v>
      </c>
      <c r="B10" s="37" t="s">
        <v>142</v>
      </c>
      <c r="C10" s="38">
        <f t="shared" si="3"/>
        <v>45.454545454545453</v>
      </c>
      <c r="D10" s="38">
        <f t="shared" si="0"/>
        <v>50</v>
      </c>
      <c r="E10" s="38">
        <f t="shared" si="0"/>
        <v>55.555555555555564</v>
      </c>
      <c r="F10" s="39">
        <f t="shared" si="4"/>
        <v>50</v>
      </c>
      <c r="G10" s="39">
        <f t="shared" si="1"/>
        <v>55</v>
      </c>
      <c r="H10" s="39">
        <f t="shared" si="2"/>
        <v>61.111111111111121</v>
      </c>
    </row>
    <row r="11" spans="1:11" ht="14.25" x14ac:dyDescent="0.2">
      <c r="B11" s="33"/>
      <c r="C11" s="33"/>
      <c r="D11" s="33"/>
    </row>
    <row r="13" spans="1:11" ht="15" customHeight="1" x14ac:dyDescent="0.2">
      <c r="E13" s="86"/>
    </row>
    <row r="14" spans="1:11" ht="15" customHeight="1" x14ac:dyDescent="0.2">
      <c r="E14" s="86"/>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B1:E1"/>
    <mergeCell ref="C3:E3"/>
  </mergeCell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00FF"/>
  </sheetPr>
  <dimension ref="A1:K1000"/>
  <sheetViews>
    <sheetView showGridLines="0" workbookViewId="0">
      <selection activeCell="A9" sqref="A9"/>
    </sheetView>
  </sheetViews>
  <sheetFormatPr defaultColWidth="12.625" defaultRowHeight="15" customHeight="1" x14ac:dyDescent="0.2"/>
  <cols>
    <col min="1" max="1" width="17" customWidth="1"/>
    <col min="2" max="2" width="12.25" customWidth="1"/>
    <col min="3" max="3" width="10.75" customWidth="1"/>
    <col min="4" max="4" width="12.25" customWidth="1"/>
    <col min="5" max="11" width="9.625" customWidth="1"/>
    <col min="12" max="26" width="9" customWidth="1"/>
  </cols>
  <sheetData>
    <row r="1" spans="1:11" x14ac:dyDescent="0.25">
      <c r="A1" s="40" t="s">
        <v>143</v>
      </c>
      <c r="B1" s="41"/>
      <c r="C1" s="41"/>
      <c r="D1" s="41"/>
      <c r="E1" s="41"/>
      <c r="F1" s="41"/>
      <c r="G1" s="41"/>
      <c r="H1" s="41"/>
      <c r="I1" s="41"/>
      <c r="J1" s="41"/>
      <c r="K1" s="41"/>
    </row>
    <row r="2" spans="1:11" x14ac:dyDescent="0.25">
      <c r="A2" s="42">
        <v>0.05</v>
      </c>
      <c r="B2" s="43"/>
      <c r="C2" s="43"/>
      <c r="D2" s="43"/>
      <c r="E2" s="43"/>
      <c r="F2" s="43"/>
      <c r="G2" s="43"/>
      <c r="H2" s="43"/>
      <c r="I2" s="43"/>
      <c r="J2" s="43"/>
      <c r="K2" s="43"/>
    </row>
    <row r="4" spans="1:11" x14ac:dyDescent="0.25">
      <c r="A4" s="3" t="s">
        <v>33</v>
      </c>
      <c r="B4" s="42" t="s">
        <v>144</v>
      </c>
      <c r="C4" s="42" t="s">
        <v>145</v>
      </c>
      <c r="D4" s="42" t="s">
        <v>146</v>
      </c>
      <c r="E4" s="42" t="s">
        <v>147</v>
      </c>
      <c r="F4" s="42" t="s">
        <v>148</v>
      </c>
      <c r="G4" s="42" t="s">
        <v>149</v>
      </c>
      <c r="H4" s="42" t="s">
        <v>150</v>
      </c>
      <c r="I4" s="42" t="s">
        <v>151</v>
      </c>
      <c r="J4" s="42" t="s">
        <v>152</v>
      </c>
      <c r="K4" s="42" t="s">
        <v>153</v>
      </c>
    </row>
    <row r="5" spans="1:11" x14ac:dyDescent="0.25">
      <c r="A5" s="3" t="s">
        <v>35</v>
      </c>
      <c r="B5" s="44">
        <v>11682</v>
      </c>
      <c r="C5" s="44">
        <v>20880</v>
      </c>
      <c r="D5" s="44">
        <v>12176</v>
      </c>
      <c r="E5" s="44">
        <v>12695</v>
      </c>
      <c r="F5" s="44">
        <v>19679</v>
      </c>
      <c r="G5" s="44">
        <v>16243</v>
      </c>
      <c r="H5" s="44">
        <v>11976</v>
      </c>
      <c r="I5" s="44">
        <v>17839</v>
      </c>
      <c r="J5" s="44">
        <v>24591</v>
      </c>
      <c r="K5" s="44">
        <v>24545</v>
      </c>
    </row>
    <row r="6" spans="1:11" x14ac:dyDescent="0.25">
      <c r="A6" s="30" t="s">
        <v>154</v>
      </c>
      <c r="B6" s="45">
        <f>B5*$A$2</f>
        <v>584.1</v>
      </c>
      <c r="C6" s="45">
        <f t="shared" ref="C6:K6" si="0">C5*$A$2</f>
        <v>1044</v>
      </c>
      <c r="D6" s="45">
        <f t="shared" si="0"/>
        <v>608.80000000000007</v>
      </c>
      <c r="E6" s="45">
        <f t="shared" si="0"/>
        <v>634.75</v>
      </c>
      <c r="F6" s="45">
        <f t="shared" si="0"/>
        <v>983.95</v>
      </c>
      <c r="G6" s="45">
        <f t="shared" si="0"/>
        <v>812.15000000000009</v>
      </c>
      <c r="H6" s="45">
        <f t="shared" si="0"/>
        <v>598.80000000000007</v>
      </c>
      <c r="I6" s="45">
        <f t="shared" si="0"/>
        <v>891.95</v>
      </c>
      <c r="J6" s="45">
        <f t="shared" si="0"/>
        <v>1229.5500000000002</v>
      </c>
      <c r="K6" s="45">
        <f t="shared" si="0"/>
        <v>1227.25</v>
      </c>
    </row>
    <row r="8" spans="1:11" ht="15" customHeight="1" x14ac:dyDescent="0.2">
      <c r="F8" s="93"/>
    </row>
    <row r="9" spans="1:11" ht="15" customHeight="1" x14ac:dyDescent="0.2">
      <c r="B9" s="9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L1000"/>
  <sheetViews>
    <sheetView showGridLines="0" topLeftCell="A13" zoomScaleNormal="100" workbookViewId="0">
      <selection activeCell="B6" sqref="B6"/>
    </sheetView>
  </sheetViews>
  <sheetFormatPr defaultColWidth="12.625" defaultRowHeight="15" customHeight="1" x14ac:dyDescent="0.2"/>
  <cols>
    <col min="1" max="1" width="11.375" customWidth="1"/>
    <col min="2" max="2" width="16.375" customWidth="1"/>
    <col min="3" max="3" width="10.75" customWidth="1"/>
    <col min="4" max="4" width="11.625" customWidth="1"/>
    <col min="5" max="5" width="12.5" customWidth="1"/>
    <col min="6" max="9" width="9" customWidth="1"/>
    <col min="10" max="10" width="11.625" customWidth="1"/>
    <col min="11" max="11" width="11" customWidth="1"/>
    <col min="12" max="26" width="9" customWidth="1"/>
  </cols>
  <sheetData>
    <row r="1" spans="1:12" x14ac:dyDescent="0.25">
      <c r="A1" s="69" t="s">
        <v>155</v>
      </c>
      <c r="B1" s="70"/>
      <c r="C1" s="71"/>
    </row>
    <row r="3" spans="1:12" x14ac:dyDescent="0.25">
      <c r="A3" s="3" t="s">
        <v>156</v>
      </c>
      <c r="B3" s="3" t="s">
        <v>157</v>
      </c>
      <c r="F3" s="46"/>
      <c r="G3" s="46"/>
      <c r="H3" s="46"/>
      <c r="I3" s="46"/>
      <c r="J3" s="46"/>
      <c r="K3" s="46"/>
      <c r="L3" s="43"/>
    </row>
    <row r="4" spans="1:12" x14ac:dyDescent="0.25">
      <c r="A4" s="2" t="s">
        <v>158</v>
      </c>
      <c r="B4" s="47">
        <f>SUMIF($B$13:$B$117,A4,$H$13:$H$117)</f>
        <v>5160</v>
      </c>
      <c r="F4" s="46"/>
      <c r="G4" s="48"/>
      <c r="H4" s="48"/>
      <c r="I4" s="48"/>
      <c r="J4" s="48"/>
      <c r="K4" s="48"/>
      <c r="L4" s="43"/>
    </row>
    <row r="5" spans="1:12" x14ac:dyDescent="0.25">
      <c r="A5" s="2" t="s">
        <v>159</v>
      </c>
      <c r="B5" s="47">
        <f t="shared" ref="B5:B8" si="0">SUMIF($B$13:$B$117,A5,$H$13:$H$117)</f>
        <v>9504</v>
      </c>
      <c r="F5" s="43"/>
      <c r="G5" s="43"/>
      <c r="H5" s="43"/>
      <c r="I5" s="43"/>
      <c r="J5" s="43"/>
      <c r="K5" s="43"/>
      <c r="L5" s="43"/>
    </row>
    <row r="6" spans="1:12" x14ac:dyDescent="0.25">
      <c r="A6" s="2" t="s">
        <v>160</v>
      </c>
      <c r="B6" s="47">
        <f t="shared" si="0"/>
        <v>11861</v>
      </c>
      <c r="C6" s="49"/>
      <c r="F6" s="43"/>
      <c r="G6" s="43"/>
      <c r="H6" s="43"/>
      <c r="I6" s="43"/>
      <c r="J6" s="43"/>
      <c r="K6" s="43"/>
      <c r="L6" s="43"/>
    </row>
    <row r="7" spans="1:12" x14ac:dyDescent="0.25">
      <c r="A7" s="2" t="s">
        <v>161</v>
      </c>
      <c r="B7" s="47">
        <f t="shared" si="0"/>
        <v>5365</v>
      </c>
      <c r="F7" s="43"/>
      <c r="G7" s="43"/>
      <c r="H7" s="43"/>
      <c r="I7" s="43"/>
      <c r="J7" s="43"/>
      <c r="K7" s="43"/>
      <c r="L7" s="43"/>
    </row>
    <row r="8" spans="1:12" x14ac:dyDescent="0.25">
      <c r="A8" s="2" t="s">
        <v>162</v>
      </c>
      <c r="B8" s="47">
        <f t="shared" si="0"/>
        <v>6936</v>
      </c>
    </row>
    <row r="12" spans="1:12" x14ac:dyDescent="0.25">
      <c r="A12" s="3" t="s">
        <v>32</v>
      </c>
      <c r="B12" s="3" t="s">
        <v>156</v>
      </c>
      <c r="C12" s="3" t="s">
        <v>34</v>
      </c>
      <c r="D12" s="3" t="s">
        <v>33</v>
      </c>
      <c r="E12" s="3" t="s">
        <v>163</v>
      </c>
      <c r="F12" s="3" t="s">
        <v>164</v>
      </c>
      <c r="G12" s="3" t="s">
        <v>35</v>
      </c>
      <c r="H12" s="3" t="s">
        <v>165</v>
      </c>
    </row>
    <row r="13" spans="1:12" x14ac:dyDescent="0.25">
      <c r="A13" s="50">
        <v>40556</v>
      </c>
      <c r="B13" s="2" t="s">
        <v>162</v>
      </c>
      <c r="C13" s="2" t="s">
        <v>44</v>
      </c>
      <c r="D13" s="2" t="s">
        <v>166</v>
      </c>
      <c r="E13" s="2" t="s">
        <v>167</v>
      </c>
      <c r="F13" s="2">
        <v>58</v>
      </c>
      <c r="G13" s="14">
        <v>1102</v>
      </c>
      <c r="H13" s="14">
        <v>464</v>
      </c>
    </row>
    <row r="14" spans="1:12" x14ac:dyDescent="0.25">
      <c r="A14" s="50">
        <v>40558</v>
      </c>
      <c r="B14" s="2" t="s">
        <v>162</v>
      </c>
      <c r="C14" s="2" t="s">
        <v>168</v>
      </c>
      <c r="D14" s="2" t="s">
        <v>25</v>
      </c>
      <c r="E14" s="2" t="s">
        <v>169</v>
      </c>
      <c r="F14" s="2">
        <v>17</v>
      </c>
      <c r="G14" s="14">
        <v>323</v>
      </c>
      <c r="H14" s="14">
        <v>136</v>
      </c>
    </row>
    <row r="15" spans="1:12" x14ac:dyDescent="0.25">
      <c r="A15" s="50">
        <v>40568</v>
      </c>
      <c r="B15" s="2" t="s">
        <v>162</v>
      </c>
      <c r="C15" s="2" t="s">
        <v>41</v>
      </c>
      <c r="D15" s="2" t="s">
        <v>166</v>
      </c>
      <c r="E15" s="2" t="s">
        <v>170</v>
      </c>
      <c r="F15" s="2">
        <v>59</v>
      </c>
      <c r="G15" s="14">
        <v>1121</v>
      </c>
      <c r="H15" s="14">
        <v>472</v>
      </c>
    </row>
    <row r="16" spans="1:12" x14ac:dyDescent="0.25">
      <c r="A16" s="50">
        <v>40546</v>
      </c>
      <c r="B16" s="2" t="s">
        <v>159</v>
      </c>
      <c r="C16" s="2" t="s">
        <v>168</v>
      </c>
      <c r="D16" s="2" t="s">
        <v>27</v>
      </c>
      <c r="E16" s="2" t="s">
        <v>171</v>
      </c>
      <c r="F16" s="2">
        <v>55</v>
      </c>
      <c r="G16" s="14">
        <v>1265</v>
      </c>
      <c r="H16" s="14">
        <v>605</v>
      </c>
    </row>
    <row r="17" spans="1:8" x14ac:dyDescent="0.25">
      <c r="A17" s="50">
        <v>40570</v>
      </c>
      <c r="B17" s="2" t="s">
        <v>161</v>
      </c>
      <c r="C17" s="2" t="s">
        <v>168</v>
      </c>
      <c r="D17" s="2" t="s">
        <v>166</v>
      </c>
      <c r="E17" s="2" t="s">
        <v>172</v>
      </c>
      <c r="F17" s="2">
        <v>44</v>
      </c>
      <c r="G17" s="14">
        <v>924</v>
      </c>
      <c r="H17" s="14">
        <v>407</v>
      </c>
    </row>
    <row r="18" spans="1:8" x14ac:dyDescent="0.25">
      <c r="A18" s="50">
        <v>40557</v>
      </c>
      <c r="B18" s="2" t="s">
        <v>160</v>
      </c>
      <c r="C18" s="2" t="s">
        <v>168</v>
      </c>
      <c r="D18" s="2" t="s">
        <v>146</v>
      </c>
      <c r="E18" s="2" t="s">
        <v>173</v>
      </c>
      <c r="F18" s="2">
        <v>61</v>
      </c>
      <c r="G18" s="14">
        <v>1647</v>
      </c>
      <c r="H18" s="14">
        <v>884.5</v>
      </c>
    </row>
    <row r="19" spans="1:8" x14ac:dyDescent="0.25">
      <c r="A19" s="50">
        <v>40551</v>
      </c>
      <c r="B19" s="2" t="s">
        <v>160</v>
      </c>
      <c r="C19" s="2" t="s">
        <v>168</v>
      </c>
      <c r="D19" s="2" t="s">
        <v>166</v>
      </c>
      <c r="E19" s="2" t="s">
        <v>174</v>
      </c>
      <c r="F19" s="2">
        <v>50</v>
      </c>
      <c r="G19" s="14">
        <v>1350</v>
      </c>
      <c r="H19" s="14">
        <v>725</v>
      </c>
    </row>
    <row r="20" spans="1:8" x14ac:dyDescent="0.25">
      <c r="A20" s="50">
        <v>40559</v>
      </c>
      <c r="B20" s="2" t="s">
        <v>160</v>
      </c>
      <c r="C20" s="2" t="s">
        <v>44</v>
      </c>
      <c r="D20" s="2" t="s">
        <v>28</v>
      </c>
      <c r="E20" s="2" t="s">
        <v>175</v>
      </c>
      <c r="F20" s="2">
        <v>59</v>
      </c>
      <c r="G20" s="14">
        <v>1593</v>
      </c>
      <c r="H20" s="14">
        <v>855.5</v>
      </c>
    </row>
    <row r="21" spans="1:8" ht="15.75" customHeight="1" x14ac:dyDescent="0.25">
      <c r="A21" s="50">
        <v>40550</v>
      </c>
      <c r="B21" s="2" t="s">
        <v>160</v>
      </c>
      <c r="C21" s="2" t="s">
        <v>44</v>
      </c>
      <c r="D21" s="2" t="s">
        <v>25</v>
      </c>
      <c r="E21" s="2" t="s">
        <v>176</v>
      </c>
      <c r="F21" s="2">
        <v>36</v>
      </c>
      <c r="G21" s="14">
        <v>972</v>
      </c>
      <c r="H21" s="14">
        <v>522</v>
      </c>
    </row>
    <row r="22" spans="1:8" ht="15.75" customHeight="1" x14ac:dyDescent="0.25">
      <c r="A22" s="50">
        <v>40558</v>
      </c>
      <c r="B22" s="2" t="s">
        <v>161</v>
      </c>
      <c r="C22" s="2" t="s">
        <v>44</v>
      </c>
      <c r="D22" s="2" t="s">
        <v>27</v>
      </c>
      <c r="E22" s="2" t="s">
        <v>171</v>
      </c>
      <c r="F22" s="2">
        <v>14</v>
      </c>
      <c r="G22" s="14">
        <v>294</v>
      </c>
      <c r="H22" s="14">
        <v>129.5</v>
      </c>
    </row>
    <row r="23" spans="1:8" ht="15.75" customHeight="1" x14ac:dyDescent="0.25">
      <c r="A23" s="50">
        <v>40563</v>
      </c>
      <c r="B23" s="2" t="s">
        <v>160</v>
      </c>
      <c r="C23" s="2" t="s">
        <v>39</v>
      </c>
      <c r="D23" s="2" t="s">
        <v>28</v>
      </c>
      <c r="E23" s="2" t="s">
        <v>177</v>
      </c>
      <c r="F23" s="2">
        <v>38</v>
      </c>
      <c r="G23" s="14">
        <v>1026</v>
      </c>
      <c r="H23" s="14">
        <v>551</v>
      </c>
    </row>
    <row r="24" spans="1:8" ht="15.75" customHeight="1" x14ac:dyDescent="0.25">
      <c r="A24" s="50">
        <v>40570</v>
      </c>
      <c r="B24" s="2" t="s">
        <v>159</v>
      </c>
      <c r="C24" s="2" t="s">
        <v>168</v>
      </c>
      <c r="D24" s="2" t="s">
        <v>25</v>
      </c>
      <c r="E24" s="2" t="s">
        <v>178</v>
      </c>
      <c r="F24" s="2">
        <v>63</v>
      </c>
      <c r="G24" s="14">
        <v>1449</v>
      </c>
      <c r="H24" s="14">
        <v>693</v>
      </c>
    </row>
    <row r="25" spans="1:8" ht="15.75" customHeight="1" x14ac:dyDescent="0.25">
      <c r="A25" s="50">
        <v>40551</v>
      </c>
      <c r="B25" s="2" t="s">
        <v>162</v>
      </c>
      <c r="C25" s="2" t="s">
        <v>44</v>
      </c>
      <c r="D25" s="2" t="s">
        <v>179</v>
      </c>
      <c r="E25" s="2" t="s">
        <v>180</v>
      </c>
      <c r="F25" s="2">
        <v>9</v>
      </c>
      <c r="G25" s="14">
        <v>171</v>
      </c>
      <c r="H25" s="14">
        <v>72</v>
      </c>
    </row>
    <row r="26" spans="1:8" ht="15.75" customHeight="1" x14ac:dyDescent="0.25">
      <c r="A26" s="50">
        <v>40563</v>
      </c>
      <c r="B26" s="2" t="s">
        <v>159</v>
      </c>
      <c r="C26" s="2" t="s">
        <v>168</v>
      </c>
      <c r="D26" s="2" t="s">
        <v>27</v>
      </c>
      <c r="E26" s="2" t="s">
        <v>177</v>
      </c>
      <c r="F26" s="2">
        <v>65</v>
      </c>
      <c r="G26" s="14">
        <v>1495</v>
      </c>
      <c r="H26" s="14">
        <v>715</v>
      </c>
    </row>
    <row r="27" spans="1:8" ht="15.75" customHeight="1" x14ac:dyDescent="0.25">
      <c r="A27" s="50">
        <v>40548</v>
      </c>
      <c r="B27" s="2" t="s">
        <v>160</v>
      </c>
      <c r="C27" s="2" t="s">
        <v>44</v>
      </c>
      <c r="D27" s="2" t="s">
        <v>28</v>
      </c>
      <c r="E27" s="2" t="s">
        <v>181</v>
      </c>
      <c r="F27" s="2">
        <v>35</v>
      </c>
      <c r="G27" s="14">
        <v>945</v>
      </c>
      <c r="H27" s="14">
        <v>507.5</v>
      </c>
    </row>
    <row r="28" spans="1:8" ht="15.75" customHeight="1" x14ac:dyDescent="0.25">
      <c r="A28" s="50">
        <v>40555</v>
      </c>
      <c r="B28" s="2" t="s">
        <v>162</v>
      </c>
      <c r="C28" s="2" t="s">
        <v>41</v>
      </c>
      <c r="D28" s="2" t="s">
        <v>27</v>
      </c>
      <c r="E28" s="2" t="s">
        <v>176</v>
      </c>
      <c r="F28" s="2">
        <v>37</v>
      </c>
      <c r="G28" s="14">
        <v>703</v>
      </c>
      <c r="H28" s="14">
        <v>296</v>
      </c>
    </row>
    <row r="29" spans="1:8" ht="15.75" customHeight="1" x14ac:dyDescent="0.25">
      <c r="A29" s="50">
        <v>40547</v>
      </c>
      <c r="B29" s="2" t="s">
        <v>162</v>
      </c>
      <c r="C29" s="2" t="s">
        <v>44</v>
      </c>
      <c r="D29" s="2" t="s">
        <v>28</v>
      </c>
      <c r="E29" s="2" t="s">
        <v>182</v>
      </c>
      <c r="F29" s="2">
        <v>55</v>
      </c>
      <c r="G29" s="14">
        <v>1045</v>
      </c>
      <c r="H29" s="14">
        <v>440</v>
      </c>
    </row>
    <row r="30" spans="1:8" ht="15.75" customHeight="1" x14ac:dyDescent="0.25">
      <c r="A30" s="50">
        <v>40571</v>
      </c>
      <c r="B30" s="2" t="s">
        <v>162</v>
      </c>
      <c r="C30" s="2" t="s">
        <v>39</v>
      </c>
      <c r="D30" s="2" t="s">
        <v>146</v>
      </c>
      <c r="E30" s="2" t="s">
        <v>167</v>
      </c>
      <c r="F30" s="2">
        <v>33</v>
      </c>
      <c r="G30" s="14">
        <v>627</v>
      </c>
      <c r="H30" s="14">
        <v>264</v>
      </c>
    </row>
    <row r="31" spans="1:8" ht="15.75" customHeight="1" x14ac:dyDescent="0.25">
      <c r="A31" s="50">
        <v>40547</v>
      </c>
      <c r="B31" s="2" t="s">
        <v>159</v>
      </c>
      <c r="C31" s="2" t="s">
        <v>44</v>
      </c>
      <c r="D31" s="2" t="s">
        <v>27</v>
      </c>
      <c r="E31" s="2" t="s">
        <v>183</v>
      </c>
      <c r="F31" s="2">
        <v>28</v>
      </c>
      <c r="G31" s="14">
        <v>644</v>
      </c>
      <c r="H31" s="14">
        <v>308</v>
      </c>
    </row>
    <row r="32" spans="1:8" ht="15.75" customHeight="1" x14ac:dyDescent="0.25">
      <c r="A32" s="50">
        <v>40561</v>
      </c>
      <c r="B32" s="2" t="s">
        <v>160</v>
      </c>
      <c r="C32" s="2" t="s">
        <v>44</v>
      </c>
      <c r="D32" s="2" t="s">
        <v>25</v>
      </c>
      <c r="E32" s="2" t="s">
        <v>172</v>
      </c>
      <c r="F32" s="2">
        <v>10</v>
      </c>
      <c r="G32" s="14">
        <v>270</v>
      </c>
      <c r="H32" s="14">
        <v>145</v>
      </c>
    </row>
    <row r="33" spans="1:8" ht="15.75" customHeight="1" x14ac:dyDescent="0.25">
      <c r="A33" s="50">
        <v>40564</v>
      </c>
      <c r="B33" s="2" t="s">
        <v>158</v>
      </c>
      <c r="C33" s="2" t="s">
        <v>44</v>
      </c>
      <c r="D33" s="2" t="s">
        <v>27</v>
      </c>
      <c r="E33" s="2" t="s">
        <v>184</v>
      </c>
      <c r="F33" s="2">
        <v>30</v>
      </c>
      <c r="G33" s="14">
        <v>660</v>
      </c>
      <c r="H33" s="14">
        <v>300</v>
      </c>
    </row>
    <row r="34" spans="1:8" ht="15.75" customHeight="1" x14ac:dyDescent="0.25">
      <c r="A34" s="50">
        <v>40544</v>
      </c>
      <c r="B34" s="2" t="s">
        <v>162</v>
      </c>
      <c r="C34" s="2" t="s">
        <v>41</v>
      </c>
      <c r="D34" s="2" t="s">
        <v>28</v>
      </c>
      <c r="E34" s="2" t="s">
        <v>173</v>
      </c>
      <c r="F34" s="2">
        <v>26</v>
      </c>
      <c r="G34" s="14">
        <v>494</v>
      </c>
      <c r="H34" s="14">
        <v>208</v>
      </c>
    </row>
    <row r="35" spans="1:8" ht="15.75" customHeight="1" x14ac:dyDescent="0.25">
      <c r="A35" s="50">
        <v>40566</v>
      </c>
      <c r="B35" s="2" t="s">
        <v>161</v>
      </c>
      <c r="C35" s="2" t="s">
        <v>44</v>
      </c>
      <c r="D35" s="2" t="s">
        <v>27</v>
      </c>
      <c r="E35" s="2" t="s">
        <v>185</v>
      </c>
      <c r="F35" s="2">
        <v>6</v>
      </c>
      <c r="G35" s="14">
        <v>126</v>
      </c>
      <c r="H35" s="14">
        <v>55.5</v>
      </c>
    </row>
    <row r="36" spans="1:8" ht="15.75" customHeight="1" x14ac:dyDescent="0.25">
      <c r="A36" s="50">
        <v>40568</v>
      </c>
      <c r="B36" s="2" t="s">
        <v>160</v>
      </c>
      <c r="C36" s="2" t="s">
        <v>168</v>
      </c>
      <c r="D36" s="2" t="s">
        <v>166</v>
      </c>
      <c r="E36" s="2" t="s">
        <v>176</v>
      </c>
      <c r="F36" s="2">
        <v>41</v>
      </c>
      <c r="G36" s="14">
        <v>1107</v>
      </c>
      <c r="H36" s="14">
        <v>594.5</v>
      </c>
    </row>
    <row r="37" spans="1:8" ht="15.75" customHeight="1" x14ac:dyDescent="0.25">
      <c r="A37" s="50">
        <v>40562</v>
      </c>
      <c r="B37" s="2" t="s">
        <v>160</v>
      </c>
      <c r="C37" s="2" t="s">
        <v>41</v>
      </c>
      <c r="D37" s="2" t="s">
        <v>146</v>
      </c>
      <c r="E37" s="2" t="s">
        <v>186</v>
      </c>
      <c r="F37" s="2">
        <v>26</v>
      </c>
      <c r="G37" s="14">
        <v>702</v>
      </c>
      <c r="H37" s="14">
        <v>377</v>
      </c>
    </row>
    <row r="38" spans="1:8" ht="15.75" customHeight="1" x14ac:dyDescent="0.25">
      <c r="A38" s="50">
        <v>40572</v>
      </c>
      <c r="B38" s="2" t="s">
        <v>162</v>
      </c>
      <c r="C38" s="2" t="s">
        <v>168</v>
      </c>
      <c r="D38" s="2" t="s">
        <v>179</v>
      </c>
      <c r="E38" s="2" t="s">
        <v>182</v>
      </c>
      <c r="F38" s="2">
        <v>45</v>
      </c>
      <c r="G38" s="14">
        <v>855</v>
      </c>
      <c r="H38" s="14">
        <v>360</v>
      </c>
    </row>
    <row r="39" spans="1:8" ht="15.75" customHeight="1" x14ac:dyDescent="0.25">
      <c r="A39" s="50">
        <v>40572</v>
      </c>
      <c r="B39" s="2" t="s">
        <v>161</v>
      </c>
      <c r="C39" s="2" t="s">
        <v>39</v>
      </c>
      <c r="D39" s="2" t="s">
        <v>179</v>
      </c>
      <c r="E39" s="2" t="s">
        <v>187</v>
      </c>
      <c r="F39" s="2">
        <v>15</v>
      </c>
      <c r="G39" s="14">
        <v>315</v>
      </c>
      <c r="H39" s="14">
        <v>138.75</v>
      </c>
    </row>
    <row r="40" spans="1:8" ht="15.75" customHeight="1" x14ac:dyDescent="0.25">
      <c r="A40" s="50">
        <v>40565</v>
      </c>
      <c r="B40" s="2" t="s">
        <v>159</v>
      </c>
      <c r="C40" s="2" t="s">
        <v>41</v>
      </c>
      <c r="D40" s="2" t="s">
        <v>27</v>
      </c>
      <c r="E40" s="2" t="s">
        <v>167</v>
      </c>
      <c r="F40" s="2">
        <v>65</v>
      </c>
      <c r="G40" s="14">
        <v>1495</v>
      </c>
      <c r="H40" s="14">
        <v>715</v>
      </c>
    </row>
    <row r="41" spans="1:8" ht="15.75" customHeight="1" x14ac:dyDescent="0.25">
      <c r="A41" s="50">
        <v>40573</v>
      </c>
      <c r="B41" s="2" t="s">
        <v>160</v>
      </c>
      <c r="C41" s="2" t="s">
        <v>44</v>
      </c>
      <c r="D41" s="2" t="s">
        <v>166</v>
      </c>
      <c r="E41" s="2" t="s">
        <v>186</v>
      </c>
      <c r="F41" s="2">
        <v>14</v>
      </c>
      <c r="G41" s="14">
        <v>378</v>
      </c>
      <c r="H41" s="14">
        <v>203</v>
      </c>
    </row>
    <row r="42" spans="1:8" ht="15.75" customHeight="1" x14ac:dyDescent="0.25">
      <c r="A42" s="50">
        <v>40561</v>
      </c>
      <c r="B42" s="2" t="s">
        <v>158</v>
      </c>
      <c r="C42" s="2" t="s">
        <v>41</v>
      </c>
      <c r="D42" s="2" t="s">
        <v>27</v>
      </c>
      <c r="E42" s="2" t="s">
        <v>169</v>
      </c>
      <c r="F42" s="2">
        <v>56</v>
      </c>
      <c r="G42" s="14">
        <v>1232</v>
      </c>
      <c r="H42" s="14">
        <v>560</v>
      </c>
    </row>
    <row r="43" spans="1:8" ht="15.75" customHeight="1" x14ac:dyDescent="0.25">
      <c r="A43" s="50">
        <v>40544</v>
      </c>
      <c r="B43" s="2" t="s">
        <v>162</v>
      </c>
      <c r="C43" s="2" t="s">
        <v>41</v>
      </c>
      <c r="D43" s="2" t="s">
        <v>166</v>
      </c>
      <c r="E43" s="2" t="s">
        <v>175</v>
      </c>
      <c r="F43" s="2">
        <v>11</v>
      </c>
      <c r="G43" s="14">
        <v>209</v>
      </c>
      <c r="H43" s="14">
        <v>88</v>
      </c>
    </row>
    <row r="44" spans="1:8" ht="15.75" customHeight="1" x14ac:dyDescent="0.25">
      <c r="A44" s="50">
        <v>40561</v>
      </c>
      <c r="B44" s="2" t="s">
        <v>160</v>
      </c>
      <c r="C44" s="2" t="s">
        <v>41</v>
      </c>
      <c r="D44" s="2" t="s">
        <v>146</v>
      </c>
      <c r="E44" s="2" t="s">
        <v>188</v>
      </c>
      <c r="F44" s="2">
        <v>40</v>
      </c>
      <c r="G44" s="14">
        <v>1080</v>
      </c>
      <c r="H44" s="14">
        <v>580</v>
      </c>
    </row>
    <row r="45" spans="1:8" ht="15.75" customHeight="1" x14ac:dyDescent="0.25">
      <c r="A45" s="50">
        <v>40564</v>
      </c>
      <c r="B45" s="2" t="s">
        <v>160</v>
      </c>
      <c r="C45" s="2" t="s">
        <v>168</v>
      </c>
      <c r="D45" s="2" t="s">
        <v>25</v>
      </c>
      <c r="E45" s="2" t="s">
        <v>167</v>
      </c>
      <c r="F45" s="2">
        <v>58</v>
      </c>
      <c r="G45" s="14">
        <v>1566</v>
      </c>
      <c r="H45" s="14">
        <v>841</v>
      </c>
    </row>
    <row r="46" spans="1:8" ht="15.75" customHeight="1" x14ac:dyDescent="0.25">
      <c r="A46" s="50">
        <v>40555</v>
      </c>
      <c r="B46" s="2" t="s">
        <v>159</v>
      </c>
      <c r="C46" s="2" t="s">
        <v>168</v>
      </c>
      <c r="D46" s="2" t="s">
        <v>27</v>
      </c>
      <c r="E46" s="2" t="s">
        <v>189</v>
      </c>
      <c r="F46" s="2">
        <v>40</v>
      </c>
      <c r="G46" s="14">
        <v>920</v>
      </c>
      <c r="H46" s="14">
        <v>440</v>
      </c>
    </row>
    <row r="47" spans="1:8" ht="15.75" customHeight="1" x14ac:dyDescent="0.25">
      <c r="A47" s="50">
        <v>40559</v>
      </c>
      <c r="B47" s="2" t="s">
        <v>160</v>
      </c>
      <c r="C47" s="2" t="s">
        <v>41</v>
      </c>
      <c r="D47" s="2" t="s">
        <v>27</v>
      </c>
      <c r="E47" s="2" t="s">
        <v>190</v>
      </c>
      <c r="F47" s="2">
        <v>40</v>
      </c>
      <c r="G47" s="14">
        <v>1080</v>
      </c>
      <c r="H47" s="14">
        <v>580</v>
      </c>
    </row>
    <row r="48" spans="1:8" ht="15.75" customHeight="1" x14ac:dyDescent="0.25">
      <c r="A48" s="50">
        <v>40548</v>
      </c>
      <c r="B48" s="2" t="s">
        <v>159</v>
      </c>
      <c r="C48" s="2" t="s">
        <v>39</v>
      </c>
      <c r="D48" s="2" t="s">
        <v>166</v>
      </c>
      <c r="E48" s="2" t="s">
        <v>175</v>
      </c>
      <c r="F48" s="2">
        <v>11</v>
      </c>
      <c r="G48" s="14">
        <v>253</v>
      </c>
      <c r="H48" s="14">
        <v>121</v>
      </c>
    </row>
    <row r="49" spans="1:8" ht="15.75" customHeight="1" x14ac:dyDescent="0.25">
      <c r="A49" s="50">
        <v>40573</v>
      </c>
      <c r="B49" s="2" t="s">
        <v>158</v>
      </c>
      <c r="C49" s="2" t="s">
        <v>41</v>
      </c>
      <c r="D49" s="2" t="s">
        <v>166</v>
      </c>
      <c r="E49" s="2" t="s">
        <v>191</v>
      </c>
      <c r="F49" s="2">
        <v>17</v>
      </c>
      <c r="G49" s="14">
        <v>374</v>
      </c>
      <c r="H49" s="14">
        <v>170</v>
      </c>
    </row>
    <row r="50" spans="1:8" ht="15.75" customHeight="1" x14ac:dyDescent="0.25">
      <c r="A50" s="50">
        <v>40558</v>
      </c>
      <c r="B50" s="2" t="s">
        <v>160</v>
      </c>
      <c r="C50" s="2" t="s">
        <v>44</v>
      </c>
      <c r="D50" s="2" t="s">
        <v>179</v>
      </c>
      <c r="E50" s="2" t="s">
        <v>189</v>
      </c>
      <c r="F50" s="2">
        <v>19</v>
      </c>
      <c r="G50" s="14">
        <v>513</v>
      </c>
      <c r="H50" s="14">
        <v>275.5</v>
      </c>
    </row>
    <row r="51" spans="1:8" ht="15.75" customHeight="1" x14ac:dyDescent="0.25">
      <c r="A51" s="50">
        <v>40573</v>
      </c>
      <c r="B51" s="2" t="s">
        <v>160</v>
      </c>
      <c r="C51" s="2" t="s">
        <v>168</v>
      </c>
      <c r="D51" s="2" t="s">
        <v>179</v>
      </c>
      <c r="E51" s="2" t="s">
        <v>176</v>
      </c>
      <c r="F51" s="2">
        <v>15</v>
      </c>
      <c r="G51" s="14">
        <v>405</v>
      </c>
      <c r="H51" s="14">
        <v>217.5</v>
      </c>
    </row>
    <row r="52" spans="1:8" ht="15.75" customHeight="1" x14ac:dyDescent="0.25">
      <c r="A52" s="50">
        <v>40559</v>
      </c>
      <c r="B52" s="2" t="s">
        <v>162</v>
      </c>
      <c r="C52" s="2" t="s">
        <v>44</v>
      </c>
      <c r="D52" s="2" t="s">
        <v>179</v>
      </c>
      <c r="E52" s="2" t="s">
        <v>183</v>
      </c>
      <c r="F52" s="2">
        <v>57</v>
      </c>
      <c r="G52" s="14">
        <v>1083</v>
      </c>
      <c r="H52" s="14">
        <v>456</v>
      </c>
    </row>
    <row r="53" spans="1:8" ht="15.75" customHeight="1" x14ac:dyDescent="0.25">
      <c r="A53" s="50">
        <v>40567</v>
      </c>
      <c r="B53" s="2" t="s">
        <v>161</v>
      </c>
      <c r="C53" s="2" t="s">
        <v>168</v>
      </c>
      <c r="D53" s="2" t="s">
        <v>166</v>
      </c>
      <c r="E53" s="2" t="s">
        <v>183</v>
      </c>
      <c r="F53" s="2">
        <v>17</v>
      </c>
      <c r="G53" s="14">
        <v>357</v>
      </c>
      <c r="H53" s="14">
        <v>157.25</v>
      </c>
    </row>
    <row r="54" spans="1:8" ht="15.75" customHeight="1" x14ac:dyDescent="0.25">
      <c r="A54" s="50">
        <v>40569</v>
      </c>
      <c r="B54" s="2" t="s">
        <v>159</v>
      </c>
      <c r="C54" s="2" t="s">
        <v>39</v>
      </c>
      <c r="D54" s="2" t="s">
        <v>146</v>
      </c>
      <c r="E54" s="2" t="s">
        <v>173</v>
      </c>
      <c r="F54" s="2">
        <v>31</v>
      </c>
      <c r="G54" s="14">
        <v>713</v>
      </c>
      <c r="H54" s="14">
        <v>341</v>
      </c>
    </row>
    <row r="55" spans="1:8" ht="15.75" customHeight="1" x14ac:dyDescent="0.25">
      <c r="A55" s="50">
        <v>40554</v>
      </c>
      <c r="B55" s="2" t="s">
        <v>161</v>
      </c>
      <c r="C55" s="2" t="s">
        <v>39</v>
      </c>
      <c r="D55" s="2" t="s">
        <v>179</v>
      </c>
      <c r="E55" s="2" t="s">
        <v>192</v>
      </c>
      <c r="F55" s="2">
        <v>28</v>
      </c>
      <c r="G55" s="14">
        <v>588</v>
      </c>
      <c r="H55" s="14">
        <v>259</v>
      </c>
    </row>
    <row r="56" spans="1:8" ht="15.75" customHeight="1" x14ac:dyDescent="0.25">
      <c r="A56" s="50">
        <v>40549</v>
      </c>
      <c r="B56" s="2" t="s">
        <v>158</v>
      </c>
      <c r="C56" s="2" t="s">
        <v>168</v>
      </c>
      <c r="D56" s="2" t="s">
        <v>146</v>
      </c>
      <c r="E56" s="2" t="s">
        <v>193</v>
      </c>
      <c r="F56" s="2">
        <v>11</v>
      </c>
      <c r="G56" s="14">
        <v>242</v>
      </c>
      <c r="H56" s="14">
        <v>110</v>
      </c>
    </row>
    <row r="57" spans="1:8" ht="15.75" customHeight="1" x14ac:dyDescent="0.25">
      <c r="A57" s="50">
        <v>40552</v>
      </c>
      <c r="B57" s="2" t="s">
        <v>158</v>
      </c>
      <c r="C57" s="2" t="s">
        <v>44</v>
      </c>
      <c r="D57" s="2" t="s">
        <v>146</v>
      </c>
      <c r="E57" s="2" t="s">
        <v>176</v>
      </c>
      <c r="F57" s="2">
        <v>20</v>
      </c>
      <c r="G57" s="14">
        <v>440</v>
      </c>
      <c r="H57" s="14">
        <v>200</v>
      </c>
    </row>
    <row r="58" spans="1:8" ht="15.75" customHeight="1" x14ac:dyDescent="0.25">
      <c r="A58" s="50">
        <v>40559</v>
      </c>
      <c r="B58" s="2" t="s">
        <v>160</v>
      </c>
      <c r="C58" s="2" t="s">
        <v>44</v>
      </c>
      <c r="D58" s="2" t="s">
        <v>25</v>
      </c>
      <c r="E58" s="2" t="s">
        <v>194</v>
      </c>
      <c r="F58" s="2">
        <v>8</v>
      </c>
      <c r="G58" s="14">
        <v>216</v>
      </c>
      <c r="H58" s="14">
        <v>116</v>
      </c>
    </row>
    <row r="59" spans="1:8" ht="15.75" customHeight="1" x14ac:dyDescent="0.25">
      <c r="A59" s="50">
        <v>40555</v>
      </c>
      <c r="B59" s="2" t="s">
        <v>160</v>
      </c>
      <c r="C59" s="2" t="s">
        <v>41</v>
      </c>
      <c r="D59" s="2" t="s">
        <v>166</v>
      </c>
      <c r="E59" s="2" t="s">
        <v>176</v>
      </c>
      <c r="F59" s="2">
        <v>34</v>
      </c>
      <c r="G59" s="14">
        <v>918</v>
      </c>
      <c r="H59" s="14">
        <v>493</v>
      </c>
    </row>
    <row r="60" spans="1:8" ht="15.75" customHeight="1" x14ac:dyDescent="0.25">
      <c r="A60" s="50">
        <v>40557</v>
      </c>
      <c r="B60" s="2" t="s">
        <v>159</v>
      </c>
      <c r="C60" s="2" t="s">
        <v>168</v>
      </c>
      <c r="D60" s="2" t="s">
        <v>25</v>
      </c>
      <c r="E60" s="2" t="s">
        <v>193</v>
      </c>
      <c r="F60" s="2">
        <v>34</v>
      </c>
      <c r="G60" s="14">
        <v>782</v>
      </c>
      <c r="H60" s="14">
        <v>374</v>
      </c>
    </row>
    <row r="61" spans="1:8" ht="15.75" customHeight="1" x14ac:dyDescent="0.25">
      <c r="A61" s="50">
        <v>40545</v>
      </c>
      <c r="B61" s="2" t="s">
        <v>162</v>
      </c>
      <c r="C61" s="2" t="s">
        <v>41</v>
      </c>
      <c r="D61" s="2" t="s">
        <v>166</v>
      </c>
      <c r="E61" s="2" t="s">
        <v>195</v>
      </c>
      <c r="F61" s="2">
        <v>16</v>
      </c>
      <c r="G61" s="14">
        <v>304</v>
      </c>
      <c r="H61" s="14">
        <v>128</v>
      </c>
    </row>
    <row r="62" spans="1:8" ht="15.75" customHeight="1" x14ac:dyDescent="0.25">
      <c r="A62" s="50">
        <v>40553</v>
      </c>
      <c r="B62" s="2" t="s">
        <v>159</v>
      </c>
      <c r="C62" s="2" t="s">
        <v>44</v>
      </c>
      <c r="D62" s="2" t="s">
        <v>27</v>
      </c>
      <c r="E62" s="2" t="s">
        <v>173</v>
      </c>
      <c r="F62" s="2">
        <v>32</v>
      </c>
      <c r="G62" s="14">
        <v>736</v>
      </c>
      <c r="H62" s="14">
        <v>352</v>
      </c>
    </row>
    <row r="63" spans="1:8" ht="15.75" customHeight="1" x14ac:dyDescent="0.25">
      <c r="A63" s="50">
        <v>40571</v>
      </c>
      <c r="B63" s="2" t="s">
        <v>161</v>
      </c>
      <c r="C63" s="2" t="s">
        <v>168</v>
      </c>
      <c r="D63" s="2" t="s">
        <v>25</v>
      </c>
      <c r="E63" s="2" t="s">
        <v>184</v>
      </c>
      <c r="F63" s="2">
        <v>61</v>
      </c>
      <c r="G63" s="14">
        <v>1281</v>
      </c>
      <c r="H63" s="14">
        <v>564.25</v>
      </c>
    </row>
    <row r="64" spans="1:8" ht="15.75" customHeight="1" x14ac:dyDescent="0.25">
      <c r="A64" s="50">
        <v>40554</v>
      </c>
      <c r="B64" s="2" t="s">
        <v>161</v>
      </c>
      <c r="C64" s="2" t="s">
        <v>39</v>
      </c>
      <c r="D64" s="2" t="s">
        <v>166</v>
      </c>
      <c r="E64" s="2" t="s">
        <v>173</v>
      </c>
      <c r="F64" s="2">
        <v>59</v>
      </c>
      <c r="G64" s="14">
        <v>1239</v>
      </c>
      <c r="H64" s="14">
        <v>545.75</v>
      </c>
    </row>
    <row r="65" spans="1:8" ht="15.75" customHeight="1" x14ac:dyDescent="0.25">
      <c r="A65" s="50">
        <v>40546</v>
      </c>
      <c r="B65" s="2" t="s">
        <v>158</v>
      </c>
      <c r="C65" s="2" t="s">
        <v>39</v>
      </c>
      <c r="D65" s="2" t="s">
        <v>27</v>
      </c>
      <c r="E65" s="2" t="s">
        <v>173</v>
      </c>
      <c r="F65" s="2">
        <v>30</v>
      </c>
      <c r="G65" s="14">
        <v>660</v>
      </c>
      <c r="H65" s="14">
        <v>300</v>
      </c>
    </row>
    <row r="66" spans="1:8" ht="15.75" customHeight="1" x14ac:dyDescent="0.25">
      <c r="A66" s="50">
        <v>40558</v>
      </c>
      <c r="B66" s="2" t="s">
        <v>158</v>
      </c>
      <c r="C66" s="2" t="s">
        <v>168</v>
      </c>
      <c r="D66" s="2" t="s">
        <v>28</v>
      </c>
      <c r="E66" s="2" t="s">
        <v>178</v>
      </c>
      <c r="F66" s="2">
        <v>22</v>
      </c>
      <c r="G66" s="14">
        <v>484</v>
      </c>
      <c r="H66" s="14">
        <v>220</v>
      </c>
    </row>
    <row r="67" spans="1:8" ht="15.75" customHeight="1" x14ac:dyDescent="0.25">
      <c r="A67" s="50">
        <v>40557</v>
      </c>
      <c r="B67" s="2" t="s">
        <v>159</v>
      </c>
      <c r="C67" s="2" t="s">
        <v>41</v>
      </c>
      <c r="D67" s="2" t="s">
        <v>166</v>
      </c>
      <c r="E67" s="2" t="s">
        <v>174</v>
      </c>
      <c r="F67" s="2">
        <v>6</v>
      </c>
      <c r="G67" s="14">
        <v>138</v>
      </c>
      <c r="H67" s="14">
        <v>66</v>
      </c>
    </row>
    <row r="68" spans="1:8" ht="15.75" customHeight="1" x14ac:dyDescent="0.25">
      <c r="A68" s="50">
        <v>40571</v>
      </c>
      <c r="B68" s="2" t="s">
        <v>160</v>
      </c>
      <c r="C68" s="2" t="s">
        <v>168</v>
      </c>
      <c r="D68" s="2" t="s">
        <v>146</v>
      </c>
      <c r="E68" s="2" t="s">
        <v>196</v>
      </c>
      <c r="F68" s="2">
        <v>16</v>
      </c>
      <c r="G68" s="14">
        <v>432</v>
      </c>
      <c r="H68" s="14">
        <v>232</v>
      </c>
    </row>
    <row r="69" spans="1:8" ht="15.75" customHeight="1" x14ac:dyDescent="0.25">
      <c r="A69" s="50">
        <v>40547</v>
      </c>
      <c r="B69" s="2" t="s">
        <v>160</v>
      </c>
      <c r="C69" s="2" t="s">
        <v>44</v>
      </c>
      <c r="D69" s="2" t="s">
        <v>25</v>
      </c>
      <c r="E69" s="2" t="s">
        <v>192</v>
      </c>
      <c r="F69" s="2">
        <v>19</v>
      </c>
      <c r="G69" s="14">
        <v>513</v>
      </c>
      <c r="H69" s="14">
        <v>275.5</v>
      </c>
    </row>
    <row r="70" spans="1:8" ht="15.75" customHeight="1" x14ac:dyDescent="0.25">
      <c r="A70" s="50">
        <v>40556</v>
      </c>
      <c r="B70" s="2" t="s">
        <v>159</v>
      </c>
      <c r="C70" s="2" t="s">
        <v>39</v>
      </c>
      <c r="D70" s="2" t="s">
        <v>27</v>
      </c>
      <c r="E70" s="2" t="s">
        <v>188</v>
      </c>
      <c r="F70" s="2">
        <v>30</v>
      </c>
      <c r="G70" s="14">
        <v>690</v>
      </c>
      <c r="H70" s="14">
        <v>330</v>
      </c>
    </row>
    <row r="71" spans="1:8" ht="15.75" customHeight="1" x14ac:dyDescent="0.25">
      <c r="A71" s="50">
        <v>40555</v>
      </c>
      <c r="B71" s="2" t="s">
        <v>162</v>
      </c>
      <c r="C71" s="2" t="s">
        <v>41</v>
      </c>
      <c r="D71" s="2" t="s">
        <v>28</v>
      </c>
      <c r="E71" s="2" t="s">
        <v>172</v>
      </c>
      <c r="F71" s="2">
        <v>62</v>
      </c>
      <c r="G71" s="14">
        <v>1178</v>
      </c>
      <c r="H71" s="14">
        <v>496</v>
      </c>
    </row>
    <row r="72" spans="1:8" ht="15.75" customHeight="1" x14ac:dyDescent="0.25">
      <c r="A72" s="50">
        <v>40567</v>
      </c>
      <c r="B72" s="2" t="s">
        <v>158</v>
      </c>
      <c r="C72" s="2" t="s">
        <v>168</v>
      </c>
      <c r="D72" s="2" t="s">
        <v>166</v>
      </c>
      <c r="E72" s="2" t="s">
        <v>176</v>
      </c>
      <c r="F72" s="2">
        <v>25</v>
      </c>
      <c r="G72" s="14">
        <v>550</v>
      </c>
      <c r="H72" s="14">
        <v>250</v>
      </c>
    </row>
    <row r="73" spans="1:8" ht="15.75" customHeight="1" x14ac:dyDescent="0.25">
      <c r="A73" s="50">
        <v>40557</v>
      </c>
      <c r="B73" s="2" t="s">
        <v>162</v>
      </c>
      <c r="C73" s="2" t="s">
        <v>41</v>
      </c>
      <c r="D73" s="2" t="s">
        <v>25</v>
      </c>
      <c r="E73" s="2" t="s">
        <v>175</v>
      </c>
      <c r="F73" s="2">
        <v>13</v>
      </c>
      <c r="G73" s="14">
        <v>247</v>
      </c>
      <c r="H73" s="14">
        <v>104</v>
      </c>
    </row>
    <row r="74" spans="1:8" ht="15.75" customHeight="1" x14ac:dyDescent="0.25">
      <c r="A74" s="50">
        <v>40549</v>
      </c>
      <c r="B74" s="2" t="s">
        <v>161</v>
      </c>
      <c r="C74" s="2" t="s">
        <v>168</v>
      </c>
      <c r="D74" s="2" t="s">
        <v>27</v>
      </c>
      <c r="E74" s="2" t="s">
        <v>185</v>
      </c>
      <c r="F74" s="2">
        <v>24</v>
      </c>
      <c r="G74" s="14">
        <v>504</v>
      </c>
      <c r="H74" s="14">
        <v>222</v>
      </c>
    </row>
    <row r="75" spans="1:8" ht="15.75" customHeight="1" x14ac:dyDescent="0.25">
      <c r="A75" s="50">
        <v>40562</v>
      </c>
      <c r="B75" s="2" t="s">
        <v>159</v>
      </c>
      <c r="C75" s="2" t="s">
        <v>39</v>
      </c>
      <c r="D75" s="2" t="s">
        <v>28</v>
      </c>
      <c r="E75" s="2" t="s">
        <v>197</v>
      </c>
      <c r="F75" s="2">
        <v>51</v>
      </c>
      <c r="G75" s="14">
        <v>1173</v>
      </c>
      <c r="H75" s="14">
        <v>561</v>
      </c>
    </row>
    <row r="76" spans="1:8" ht="15.75" customHeight="1" x14ac:dyDescent="0.25">
      <c r="A76" s="50">
        <v>40570</v>
      </c>
      <c r="B76" s="2" t="s">
        <v>162</v>
      </c>
      <c r="C76" s="2" t="s">
        <v>44</v>
      </c>
      <c r="D76" s="2" t="s">
        <v>166</v>
      </c>
      <c r="E76" s="2" t="s">
        <v>187</v>
      </c>
      <c r="F76" s="2">
        <v>23</v>
      </c>
      <c r="G76" s="14">
        <v>437</v>
      </c>
      <c r="H76" s="14">
        <v>184</v>
      </c>
    </row>
    <row r="77" spans="1:8" ht="15.75" customHeight="1" x14ac:dyDescent="0.25">
      <c r="A77" s="50">
        <v>40564</v>
      </c>
      <c r="B77" s="2" t="s">
        <v>159</v>
      </c>
      <c r="C77" s="2" t="s">
        <v>41</v>
      </c>
      <c r="D77" s="2" t="s">
        <v>28</v>
      </c>
      <c r="E77" s="2" t="s">
        <v>183</v>
      </c>
      <c r="F77" s="2">
        <v>41</v>
      </c>
      <c r="G77" s="14">
        <v>943</v>
      </c>
      <c r="H77" s="14">
        <v>451</v>
      </c>
    </row>
    <row r="78" spans="1:8" ht="15.75" customHeight="1" x14ac:dyDescent="0.25">
      <c r="A78" s="50">
        <v>40547</v>
      </c>
      <c r="B78" s="2" t="s">
        <v>162</v>
      </c>
      <c r="C78" s="2" t="s">
        <v>41</v>
      </c>
      <c r="D78" s="2" t="s">
        <v>28</v>
      </c>
      <c r="E78" s="2" t="s">
        <v>175</v>
      </c>
      <c r="F78" s="2">
        <v>11</v>
      </c>
      <c r="G78" s="14">
        <v>209</v>
      </c>
      <c r="H78" s="14">
        <v>88</v>
      </c>
    </row>
    <row r="79" spans="1:8" ht="15.75" customHeight="1" x14ac:dyDescent="0.25">
      <c r="A79" s="50">
        <v>40547</v>
      </c>
      <c r="B79" s="2" t="s">
        <v>160</v>
      </c>
      <c r="C79" s="2" t="s">
        <v>168</v>
      </c>
      <c r="D79" s="2" t="s">
        <v>166</v>
      </c>
      <c r="E79" s="2" t="s">
        <v>193</v>
      </c>
      <c r="F79" s="2">
        <v>19</v>
      </c>
      <c r="G79" s="14">
        <v>513</v>
      </c>
      <c r="H79" s="14">
        <v>275.5</v>
      </c>
    </row>
    <row r="80" spans="1:8" ht="15.75" customHeight="1" x14ac:dyDescent="0.25">
      <c r="A80" s="50">
        <v>40570</v>
      </c>
      <c r="B80" s="2" t="s">
        <v>158</v>
      </c>
      <c r="C80" s="2" t="s">
        <v>41</v>
      </c>
      <c r="D80" s="2" t="s">
        <v>146</v>
      </c>
      <c r="E80" s="2" t="s">
        <v>193</v>
      </c>
      <c r="F80" s="2">
        <v>62</v>
      </c>
      <c r="G80" s="14">
        <v>1364</v>
      </c>
      <c r="H80" s="14">
        <v>620</v>
      </c>
    </row>
    <row r="81" spans="1:8" ht="15.75" customHeight="1" x14ac:dyDescent="0.25">
      <c r="A81" s="50">
        <v>40562</v>
      </c>
      <c r="B81" s="2" t="s">
        <v>162</v>
      </c>
      <c r="C81" s="2" t="s">
        <v>39</v>
      </c>
      <c r="D81" s="2" t="s">
        <v>28</v>
      </c>
      <c r="E81" s="2" t="s">
        <v>187</v>
      </c>
      <c r="F81" s="2">
        <v>48</v>
      </c>
      <c r="G81" s="14">
        <v>912</v>
      </c>
      <c r="H81" s="14">
        <v>384</v>
      </c>
    </row>
    <row r="82" spans="1:8" ht="15.75" customHeight="1" x14ac:dyDescent="0.25">
      <c r="A82" s="50">
        <v>40554</v>
      </c>
      <c r="B82" s="2" t="s">
        <v>158</v>
      </c>
      <c r="C82" s="2" t="s">
        <v>44</v>
      </c>
      <c r="D82" s="2" t="s">
        <v>166</v>
      </c>
      <c r="E82" s="2" t="s">
        <v>169</v>
      </c>
      <c r="F82" s="2">
        <v>34</v>
      </c>
      <c r="G82" s="14">
        <v>748</v>
      </c>
      <c r="H82" s="14">
        <v>340</v>
      </c>
    </row>
    <row r="83" spans="1:8" ht="15.75" customHeight="1" x14ac:dyDescent="0.25">
      <c r="A83" s="50">
        <v>40544</v>
      </c>
      <c r="B83" s="2" t="s">
        <v>159</v>
      </c>
      <c r="C83" s="2" t="s">
        <v>168</v>
      </c>
      <c r="D83" s="2" t="s">
        <v>166</v>
      </c>
      <c r="E83" s="2" t="s">
        <v>170</v>
      </c>
      <c r="F83" s="2">
        <v>37</v>
      </c>
      <c r="G83" s="14">
        <v>851</v>
      </c>
      <c r="H83" s="14">
        <v>407</v>
      </c>
    </row>
    <row r="84" spans="1:8" ht="15.75" customHeight="1" x14ac:dyDescent="0.25">
      <c r="A84" s="50">
        <v>40548</v>
      </c>
      <c r="B84" s="2" t="s">
        <v>162</v>
      </c>
      <c r="C84" s="2" t="s">
        <v>41</v>
      </c>
      <c r="D84" s="2" t="s">
        <v>25</v>
      </c>
      <c r="E84" s="2" t="s">
        <v>189</v>
      </c>
      <c r="F84" s="2">
        <v>50</v>
      </c>
      <c r="G84" s="14">
        <v>950</v>
      </c>
      <c r="H84" s="14">
        <v>400</v>
      </c>
    </row>
    <row r="85" spans="1:8" ht="15.75" customHeight="1" x14ac:dyDescent="0.25">
      <c r="A85" s="50">
        <v>40558</v>
      </c>
      <c r="B85" s="2" t="s">
        <v>159</v>
      </c>
      <c r="C85" s="2" t="s">
        <v>41</v>
      </c>
      <c r="D85" s="2" t="s">
        <v>146</v>
      </c>
      <c r="E85" s="2" t="s">
        <v>173</v>
      </c>
      <c r="F85" s="2">
        <v>51</v>
      </c>
      <c r="G85" s="14">
        <v>1173</v>
      </c>
      <c r="H85" s="14">
        <v>561</v>
      </c>
    </row>
    <row r="86" spans="1:8" ht="15.75" customHeight="1" x14ac:dyDescent="0.25">
      <c r="A86" s="50">
        <v>40566</v>
      </c>
      <c r="B86" s="2" t="s">
        <v>159</v>
      </c>
      <c r="C86" s="2" t="s">
        <v>41</v>
      </c>
      <c r="D86" s="2" t="s">
        <v>28</v>
      </c>
      <c r="E86" s="2" t="s">
        <v>174</v>
      </c>
      <c r="F86" s="2">
        <v>32</v>
      </c>
      <c r="G86" s="14">
        <v>736</v>
      </c>
      <c r="H86" s="14">
        <v>352</v>
      </c>
    </row>
    <row r="87" spans="1:8" ht="15.75" customHeight="1" x14ac:dyDescent="0.25">
      <c r="A87" s="50">
        <v>40550</v>
      </c>
      <c r="B87" s="2" t="s">
        <v>159</v>
      </c>
      <c r="C87" s="2" t="s">
        <v>39</v>
      </c>
      <c r="D87" s="2" t="s">
        <v>27</v>
      </c>
      <c r="E87" s="2" t="s">
        <v>170</v>
      </c>
      <c r="F87" s="2">
        <v>22</v>
      </c>
      <c r="G87" s="14">
        <v>506</v>
      </c>
      <c r="H87" s="14">
        <v>242</v>
      </c>
    </row>
    <row r="88" spans="1:8" ht="15.75" customHeight="1" x14ac:dyDescent="0.25">
      <c r="A88" s="50">
        <v>40559</v>
      </c>
      <c r="B88" s="2" t="s">
        <v>159</v>
      </c>
      <c r="C88" s="2" t="s">
        <v>39</v>
      </c>
      <c r="D88" s="2" t="s">
        <v>25</v>
      </c>
      <c r="E88" s="2" t="s">
        <v>191</v>
      </c>
      <c r="F88" s="2">
        <v>33</v>
      </c>
      <c r="G88" s="14">
        <v>759</v>
      </c>
      <c r="H88" s="14">
        <v>363</v>
      </c>
    </row>
    <row r="89" spans="1:8" ht="15.75" customHeight="1" x14ac:dyDescent="0.25">
      <c r="A89" s="50">
        <v>40562</v>
      </c>
      <c r="B89" s="2" t="s">
        <v>158</v>
      </c>
      <c r="C89" s="2" t="s">
        <v>39</v>
      </c>
      <c r="D89" s="2" t="s">
        <v>28</v>
      </c>
      <c r="E89" s="2" t="s">
        <v>173</v>
      </c>
      <c r="F89" s="2">
        <v>18</v>
      </c>
      <c r="G89" s="14">
        <v>396</v>
      </c>
      <c r="H89" s="14">
        <v>180</v>
      </c>
    </row>
    <row r="90" spans="1:8" ht="15.75" customHeight="1" x14ac:dyDescent="0.25">
      <c r="A90" s="50">
        <v>40571</v>
      </c>
      <c r="B90" s="2" t="s">
        <v>162</v>
      </c>
      <c r="C90" s="2" t="s">
        <v>44</v>
      </c>
      <c r="D90" s="2" t="s">
        <v>25</v>
      </c>
      <c r="E90" s="2" t="s">
        <v>184</v>
      </c>
      <c r="F90" s="2">
        <v>17</v>
      </c>
      <c r="G90" s="14">
        <v>323</v>
      </c>
      <c r="H90" s="14">
        <v>136</v>
      </c>
    </row>
    <row r="91" spans="1:8" ht="15.75" customHeight="1" x14ac:dyDescent="0.25">
      <c r="A91" s="50">
        <v>40559</v>
      </c>
      <c r="B91" s="2" t="s">
        <v>162</v>
      </c>
      <c r="C91" s="2" t="s">
        <v>39</v>
      </c>
      <c r="D91" s="2" t="s">
        <v>27</v>
      </c>
      <c r="E91" s="2" t="s">
        <v>177</v>
      </c>
      <c r="F91" s="2">
        <v>14</v>
      </c>
      <c r="G91" s="14">
        <v>266</v>
      </c>
      <c r="H91" s="14">
        <v>112</v>
      </c>
    </row>
    <row r="92" spans="1:8" ht="15.75" customHeight="1" x14ac:dyDescent="0.25">
      <c r="A92" s="50">
        <v>40558</v>
      </c>
      <c r="B92" s="2" t="s">
        <v>162</v>
      </c>
      <c r="C92" s="2" t="s">
        <v>168</v>
      </c>
      <c r="D92" s="2" t="s">
        <v>28</v>
      </c>
      <c r="E92" s="2" t="s">
        <v>196</v>
      </c>
      <c r="F92" s="2">
        <v>54</v>
      </c>
      <c r="G92" s="14">
        <v>1026</v>
      </c>
      <c r="H92" s="14">
        <v>432</v>
      </c>
    </row>
    <row r="93" spans="1:8" ht="15.75" customHeight="1" x14ac:dyDescent="0.25">
      <c r="A93" s="50">
        <v>40570</v>
      </c>
      <c r="B93" s="2" t="s">
        <v>158</v>
      </c>
      <c r="C93" s="2" t="s">
        <v>44</v>
      </c>
      <c r="D93" s="2" t="s">
        <v>166</v>
      </c>
      <c r="E93" s="2" t="s">
        <v>173</v>
      </c>
      <c r="F93" s="2">
        <v>56</v>
      </c>
      <c r="G93" s="14">
        <v>1232</v>
      </c>
      <c r="H93" s="14">
        <v>560</v>
      </c>
    </row>
    <row r="94" spans="1:8" ht="15.75" customHeight="1" x14ac:dyDescent="0.25">
      <c r="A94" s="50">
        <v>40571</v>
      </c>
      <c r="B94" s="2" t="s">
        <v>158</v>
      </c>
      <c r="C94" s="2" t="s">
        <v>39</v>
      </c>
      <c r="D94" s="2" t="s">
        <v>25</v>
      </c>
      <c r="E94" s="2" t="s">
        <v>189</v>
      </c>
      <c r="F94" s="2">
        <v>47</v>
      </c>
      <c r="G94" s="14">
        <v>1034</v>
      </c>
      <c r="H94" s="14">
        <v>470</v>
      </c>
    </row>
    <row r="95" spans="1:8" ht="15.75" customHeight="1" x14ac:dyDescent="0.25">
      <c r="A95" s="50">
        <v>40571</v>
      </c>
      <c r="B95" s="2" t="s">
        <v>158</v>
      </c>
      <c r="C95" s="2" t="s">
        <v>41</v>
      </c>
      <c r="D95" s="2" t="s">
        <v>27</v>
      </c>
      <c r="E95" s="2" t="s">
        <v>198</v>
      </c>
      <c r="F95" s="2">
        <v>65</v>
      </c>
      <c r="G95" s="14">
        <v>1430</v>
      </c>
      <c r="H95" s="14">
        <v>650</v>
      </c>
    </row>
    <row r="96" spans="1:8" ht="15.75" customHeight="1" x14ac:dyDescent="0.25">
      <c r="A96" s="50">
        <v>40558</v>
      </c>
      <c r="B96" s="2" t="s">
        <v>161</v>
      </c>
      <c r="C96" s="2" t="s">
        <v>168</v>
      </c>
      <c r="D96" s="2" t="s">
        <v>166</v>
      </c>
      <c r="E96" s="2" t="s">
        <v>175</v>
      </c>
      <c r="F96" s="2">
        <v>56</v>
      </c>
      <c r="G96" s="14">
        <v>1176</v>
      </c>
      <c r="H96" s="14">
        <v>518</v>
      </c>
    </row>
    <row r="97" spans="1:8" ht="15.75" customHeight="1" x14ac:dyDescent="0.25">
      <c r="A97" s="50">
        <v>40557</v>
      </c>
      <c r="B97" s="2" t="s">
        <v>160</v>
      </c>
      <c r="C97" s="2" t="s">
        <v>39</v>
      </c>
      <c r="D97" s="2" t="s">
        <v>28</v>
      </c>
      <c r="E97" s="2" t="s">
        <v>188</v>
      </c>
      <c r="F97" s="2">
        <v>64</v>
      </c>
      <c r="G97" s="14">
        <v>1728</v>
      </c>
      <c r="H97" s="14">
        <v>928</v>
      </c>
    </row>
    <row r="98" spans="1:8" ht="15.75" customHeight="1" x14ac:dyDescent="0.25">
      <c r="A98" s="50">
        <v>40562</v>
      </c>
      <c r="B98" s="2" t="s">
        <v>161</v>
      </c>
      <c r="C98" s="2" t="s">
        <v>168</v>
      </c>
      <c r="D98" s="2" t="s">
        <v>146</v>
      </c>
      <c r="E98" s="2" t="s">
        <v>199</v>
      </c>
      <c r="F98" s="2">
        <v>63</v>
      </c>
      <c r="G98" s="14">
        <v>1323</v>
      </c>
      <c r="H98" s="14">
        <v>582.75</v>
      </c>
    </row>
    <row r="99" spans="1:8" ht="15.75" customHeight="1" x14ac:dyDescent="0.25">
      <c r="A99" s="50">
        <v>40572</v>
      </c>
      <c r="B99" s="2" t="s">
        <v>161</v>
      </c>
      <c r="C99" s="2" t="s">
        <v>41</v>
      </c>
      <c r="D99" s="2" t="s">
        <v>146</v>
      </c>
      <c r="E99" s="2" t="s">
        <v>173</v>
      </c>
      <c r="F99" s="2">
        <v>25</v>
      </c>
      <c r="G99" s="14">
        <v>525</v>
      </c>
      <c r="H99" s="14">
        <v>231.25</v>
      </c>
    </row>
    <row r="100" spans="1:8" ht="15.75" customHeight="1" x14ac:dyDescent="0.25">
      <c r="A100" s="50">
        <v>40560</v>
      </c>
      <c r="B100" s="2" t="s">
        <v>160</v>
      </c>
      <c r="C100" s="2" t="s">
        <v>44</v>
      </c>
      <c r="D100" s="2" t="s">
        <v>166</v>
      </c>
      <c r="E100" s="2" t="s">
        <v>182</v>
      </c>
      <c r="F100" s="2">
        <v>15</v>
      </c>
      <c r="G100" s="14">
        <v>405</v>
      </c>
      <c r="H100" s="14">
        <v>217.5</v>
      </c>
    </row>
    <row r="101" spans="1:8" ht="15.75" customHeight="1" x14ac:dyDescent="0.25">
      <c r="A101" s="50">
        <v>40573</v>
      </c>
      <c r="B101" s="2" t="s">
        <v>162</v>
      </c>
      <c r="C101" s="2" t="s">
        <v>168</v>
      </c>
      <c r="D101" s="2" t="s">
        <v>166</v>
      </c>
      <c r="E101" s="2" t="s">
        <v>178</v>
      </c>
      <c r="F101" s="2">
        <v>42</v>
      </c>
      <c r="G101" s="14">
        <v>798</v>
      </c>
      <c r="H101" s="14">
        <v>336</v>
      </c>
    </row>
    <row r="102" spans="1:8" ht="15.75" customHeight="1" x14ac:dyDescent="0.25">
      <c r="A102" s="50">
        <v>40559</v>
      </c>
      <c r="B102" s="2" t="s">
        <v>161</v>
      </c>
      <c r="C102" s="2" t="s">
        <v>168</v>
      </c>
      <c r="D102" s="2" t="s">
        <v>28</v>
      </c>
      <c r="E102" s="2" t="s">
        <v>170</v>
      </c>
      <c r="F102" s="2">
        <v>31</v>
      </c>
      <c r="G102" s="14">
        <v>651</v>
      </c>
      <c r="H102" s="14">
        <v>286.75</v>
      </c>
    </row>
    <row r="103" spans="1:8" ht="15.75" customHeight="1" x14ac:dyDescent="0.25">
      <c r="A103" s="50">
        <v>40562</v>
      </c>
      <c r="B103" s="2" t="s">
        <v>161</v>
      </c>
      <c r="C103" s="2" t="s">
        <v>41</v>
      </c>
      <c r="D103" s="2" t="s">
        <v>179</v>
      </c>
      <c r="E103" s="2" t="s">
        <v>184</v>
      </c>
      <c r="F103" s="2">
        <v>32</v>
      </c>
      <c r="G103" s="14">
        <v>672</v>
      </c>
      <c r="H103" s="14">
        <v>296</v>
      </c>
    </row>
    <row r="104" spans="1:8" ht="15.75" customHeight="1" x14ac:dyDescent="0.25">
      <c r="A104" s="50">
        <v>40548</v>
      </c>
      <c r="B104" s="2" t="s">
        <v>159</v>
      </c>
      <c r="C104" s="2" t="s">
        <v>39</v>
      </c>
      <c r="D104" s="2" t="s">
        <v>25</v>
      </c>
      <c r="E104" s="2" t="s">
        <v>183</v>
      </c>
      <c r="F104" s="2">
        <v>34</v>
      </c>
      <c r="G104" s="14">
        <v>782</v>
      </c>
      <c r="H104" s="14">
        <v>374</v>
      </c>
    </row>
    <row r="105" spans="1:8" ht="15.75" customHeight="1" x14ac:dyDescent="0.25">
      <c r="A105" s="50">
        <v>40561</v>
      </c>
      <c r="B105" s="2" t="s">
        <v>159</v>
      </c>
      <c r="C105" s="2" t="s">
        <v>44</v>
      </c>
      <c r="D105" s="2" t="s">
        <v>27</v>
      </c>
      <c r="E105" s="2" t="s">
        <v>193</v>
      </c>
      <c r="F105" s="2">
        <v>50</v>
      </c>
      <c r="G105" s="14">
        <v>1150</v>
      </c>
      <c r="H105" s="14">
        <v>550</v>
      </c>
    </row>
    <row r="106" spans="1:8" ht="15.75" customHeight="1" x14ac:dyDescent="0.25">
      <c r="A106" s="50">
        <v>40551</v>
      </c>
      <c r="B106" s="2" t="s">
        <v>162</v>
      </c>
      <c r="C106" s="2" t="s">
        <v>39</v>
      </c>
      <c r="D106" s="2" t="s">
        <v>25</v>
      </c>
      <c r="E106" s="2" t="s">
        <v>191</v>
      </c>
      <c r="F106" s="2">
        <v>53</v>
      </c>
      <c r="G106" s="14">
        <v>1007</v>
      </c>
      <c r="H106" s="14">
        <v>424</v>
      </c>
    </row>
    <row r="107" spans="1:8" ht="15.75" customHeight="1" x14ac:dyDescent="0.25">
      <c r="A107" s="50">
        <v>40553</v>
      </c>
      <c r="B107" s="2" t="s">
        <v>160</v>
      </c>
      <c r="C107" s="2" t="s">
        <v>168</v>
      </c>
      <c r="D107" s="2" t="s">
        <v>25</v>
      </c>
      <c r="E107" s="2" t="s">
        <v>198</v>
      </c>
      <c r="F107" s="2">
        <v>27</v>
      </c>
      <c r="G107" s="14">
        <v>729</v>
      </c>
      <c r="H107" s="14">
        <v>391.5</v>
      </c>
    </row>
    <row r="108" spans="1:8" ht="15.75" customHeight="1" x14ac:dyDescent="0.25">
      <c r="A108" s="50">
        <v>40548</v>
      </c>
      <c r="B108" s="2" t="s">
        <v>158</v>
      </c>
      <c r="C108" s="2" t="s">
        <v>44</v>
      </c>
      <c r="D108" s="2" t="s">
        <v>179</v>
      </c>
      <c r="E108" s="2" t="s">
        <v>183</v>
      </c>
      <c r="F108" s="2">
        <v>23</v>
      </c>
      <c r="G108" s="14">
        <v>506</v>
      </c>
      <c r="H108" s="14">
        <v>230</v>
      </c>
    </row>
    <row r="109" spans="1:8" ht="15.75" customHeight="1" x14ac:dyDescent="0.25">
      <c r="A109" s="50">
        <v>40558</v>
      </c>
      <c r="B109" s="2" t="s">
        <v>160</v>
      </c>
      <c r="C109" s="2" t="s">
        <v>41</v>
      </c>
      <c r="D109" s="2" t="s">
        <v>27</v>
      </c>
      <c r="E109" s="2" t="s">
        <v>192</v>
      </c>
      <c r="F109" s="2">
        <v>12</v>
      </c>
      <c r="G109" s="14">
        <v>324</v>
      </c>
      <c r="H109" s="14">
        <v>174</v>
      </c>
    </row>
    <row r="110" spans="1:8" ht="15.75" customHeight="1" x14ac:dyDescent="0.25">
      <c r="A110" s="50">
        <v>40560</v>
      </c>
      <c r="B110" s="2" t="s">
        <v>160</v>
      </c>
      <c r="C110" s="2" t="s">
        <v>41</v>
      </c>
      <c r="D110" s="2" t="s">
        <v>27</v>
      </c>
      <c r="E110" s="2" t="s">
        <v>186</v>
      </c>
      <c r="F110" s="2">
        <v>50</v>
      </c>
      <c r="G110" s="14">
        <v>1350</v>
      </c>
      <c r="H110" s="14">
        <v>725</v>
      </c>
    </row>
    <row r="111" spans="1:8" ht="15.75" customHeight="1" x14ac:dyDescent="0.25">
      <c r="A111" s="50">
        <v>40569</v>
      </c>
      <c r="B111" s="2" t="s">
        <v>162</v>
      </c>
      <c r="C111" s="2" t="s">
        <v>168</v>
      </c>
      <c r="D111" s="2" t="s">
        <v>146</v>
      </c>
      <c r="E111" s="2" t="s">
        <v>193</v>
      </c>
      <c r="F111" s="2">
        <v>49</v>
      </c>
      <c r="G111" s="14">
        <v>931</v>
      </c>
      <c r="H111" s="14">
        <v>392</v>
      </c>
    </row>
    <row r="112" spans="1:8" ht="15.75" customHeight="1" x14ac:dyDescent="0.25">
      <c r="A112" s="50">
        <v>40554</v>
      </c>
      <c r="B112" s="2" t="s">
        <v>161</v>
      </c>
      <c r="C112" s="2" t="s">
        <v>39</v>
      </c>
      <c r="D112" s="2" t="s">
        <v>146</v>
      </c>
      <c r="E112" s="2" t="s">
        <v>186</v>
      </c>
      <c r="F112" s="2">
        <v>17</v>
      </c>
      <c r="G112" s="14">
        <v>357</v>
      </c>
      <c r="H112" s="14">
        <v>157.25</v>
      </c>
    </row>
    <row r="113" spans="1:8" ht="15.75" customHeight="1" x14ac:dyDescent="0.25">
      <c r="A113" s="50">
        <v>40547</v>
      </c>
      <c r="B113" s="2" t="s">
        <v>160</v>
      </c>
      <c r="C113" s="2" t="s">
        <v>39</v>
      </c>
      <c r="D113" s="2" t="s">
        <v>25</v>
      </c>
      <c r="E113" s="2" t="s">
        <v>174</v>
      </c>
      <c r="F113" s="2">
        <v>12</v>
      </c>
      <c r="G113" s="14">
        <v>324</v>
      </c>
      <c r="H113" s="14">
        <v>174</v>
      </c>
    </row>
    <row r="114" spans="1:8" ht="15.75" customHeight="1" x14ac:dyDescent="0.25">
      <c r="A114" s="50">
        <v>40564</v>
      </c>
      <c r="B114" s="2" t="s">
        <v>159</v>
      </c>
      <c r="C114" s="2" t="s">
        <v>168</v>
      </c>
      <c r="D114" s="2" t="s">
        <v>27</v>
      </c>
      <c r="E114" s="2" t="s">
        <v>195</v>
      </c>
      <c r="F114" s="2">
        <v>53</v>
      </c>
      <c r="G114" s="14">
        <v>1219</v>
      </c>
      <c r="H114" s="14">
        <v>583</v>
      </c>
    </row>
    <row r="115" spans="1:8" ht="15.75" customHeight="1" x14ac:dyDescent="0.25">
      <c r="A115" s="50">
        <v>40565</v>
      </c>
      <c r="B115" s="2" t="s">
        <v>161</v>
      </c>
      <c r="C115" s="2" t="s">
        <v>41</v>
      </c>
      <c r="D115" s="2" t="s">
        <v>166</v>
      </c>
      <c r="E115" s="2" t="s">
        <v>188</v>
      </c>
      <c r="F115" s="2">
        <v>41</v>
      </c>
      <c r="G115" s="14">
        <v>861</v>
      </c>
      <c r="H115" s="14">
        <v>379.25</v>
      </c>
    </row>
    <row r="116" spans="1:8" ht="15.75" customHeight="1" x14ac:dyDescent="0.25">
      <c r="A116" s="50">
        <v>40553</v>
      </c>
      <c r="B116" s="2" t="s">
        <v>162</v>
      </c>
      <c r="C116" s="2" t="s">
        <v>44</v>
      </c>
      <c r="D116" s="2" t="s">
        <v>166</v>
      </c>
      <c r="E116" s="2" t="s">
        <v>170</v>
      </c>
      <c r="F116" s="2">
        <v>8</v>
      </c>
      <c r="G116" s="14">
        <v>152</v>
      </c>
      <c r="H116" s="14">
        <v>64</v>
      </c>
    </row>
    <row r="117" spans="1:8" ht="15.75" customHeight="1" x14ac:dyDescent="0.25">
      <c r="A117" s="50">
        <v>40555</v>
      </c>
      <c r="B117" s="2" t="s">
        <v>161</v>
      </c>
      <c r="C117" s="2" t="s">
        <v>39</v>
      </c>
      <c r="D117" s="2" t="s">
        <v>166</v>
      </c>
      <c r="E117" s="2" t="s">
        <v>184</v>
      </c>
      <c r="F117" s="2">
        <v>47</v>
      </c>
      <c r="G117" s="14">
        <v>987</v>
      </c>
      <c r="H117" s="14">
        <v>434.75</v>
      </c>
    </row>
    <row r="118" spans="1:8" ht="15.75" customHeight="1" x14ac:dyDescent="0.2"/>
    <row r="119" spans="1:8" ht="15.75" customHeight="1" x14ac:dyDescent="0.2"/>
    <row r="120" spans="1:8" ht="15.75" customHeight="1" x14ac:dyDescent="0.2"/>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C1"/>
  </mergeCell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00FF"/>
  </sheetPr>
  <dimension ref="A1:O1000"/>
  <sheetViews>
    <sheetView showGridLines="0" topLeftCell="B1" workbookViewId="0">
      <pane ySplit="3" topLeftCell="A7" activePane="bottomLeft" state="frozen"/>
      <selection pane="bottomLeft" activeCell="M18" sqref="M18"/>
    </sheetView>
  </sheetViews>
  <sheetFormatPr defaultColWidth="12.625" defaultRowHeight="15" customHeight="1" x14ac:dyDescent="0.2"/>
  <cols>
    <col min="1" max="1" width="14.625" customWidth="1"/>
    <col min="2" max="2" width="12.125" customWidth="1"/>
    <col min="3" max="3" width="10.75" customWidth="1"/>
    <col min="4" max="4" width="12.125" customWidth="1"/>
    <col min="5" max="5" width="10.25" customWidth="1"/>
    <col min="6" max="6" width="9" customWidth="1"/>
    <col min="7" max="7" width="9.5" customWidth="1"/>
    <col min="8" max="11" width="14.25" customWidth="1"/>
    <col min="12" max="26" width="9" customWidth="1"/>
  </cols>
  <sheetData>
    <row r="1" spans="1:15" x14ac:dyDescent="0.25">
      <c r="A1" s="83" t="s">
        <v>200</v>
      </c>
      <c r="B1" s="70"/>
      <c r="C1" s="70"/>
      <c r="D1" s="70"/>
      <c r="E1" s="70"/>
      <c r="F1" s="70"/>
      <c r="G1" s="70"/>
      <c r="H1" s="71"/>
    </row>
    <row r="2" spans="1:15" ht="15" customHeight="1" x14ac:dyDescent="0.25">
      <c r="B2" s="96" t="s">
        <v>306</v>
      </c>
      <c r="C2" s="96"/>
      <c r="I2" s="96" t="s">
        <v>305</v>
      </c>
      <c r="J2" s="96"/>
    </row>
    <row r="3" spans="1:15" x14ac:dyDescent="0.25">
      <c r="A3" s="10" t="s">
        <v>201</v>
      </c>
      <c r="B3" s="51" t="s">
        <v>44</v>
      </c>
      <c r="C3" s="51" t="s">
        <v>168</v>
      </c>
      <c r="D3" s="51" t="s">
        <v>39</v>
      </c>
      <c r="E3" s="51" t="s">
        <v>41</v>
      </c>
      <c r="F3" s="51" t="s">
        <v>202</v>
      </c>
      <c r="H3" s="10" t="s">
        <v>201</v>
      </c>
      <c r="I3" s="51" t="s">
        <v>44</v>
      </c>
      <c r="J3" s="51" t="s">
        <v>168</v>
      </c>
      <c r="K3" s="51" t="s">
        <v>39</v>
      </c>
      <c r="L3" s="51" t="s">
        <v>41</v>
      </c>
      <c r="M3" s="51" t="s">
        <v>202</v>
      </c>
    </row>
    <row r="4" spans="1:15" x14ac:dyDescent="0.25">
      <c r="A4" s="52" t="s">
        <v>27</v>
      </c>
      <c r="B4" s="94">
        <f>SUMIFS(Table_1[Sales],Table_1[SalesRep],$A4,Table_1[Region],B$3)</f>
        <v>3610</v>
      </c>
      <c r="C4" s="94">
        <f>SUMIFS(Table_1[Sales],Table_1[SalesRep],$A4,Table_1[Region],C$3)</f>
        <v>5403</v>
      </c>
      <c r="D4" s="94">
        <f>SUMIFS(Table_1[Sales],Table_1[SalesRep],$A4,Table_1[Region],D$3)</f>
        <v>2122</v>
      </c>
      <c r="E4" s="94">
        <f>SUMIFS(Table_1[Sales],Table_1[SalesRep],$A4,Table_1[Region],E$3)</f>
        <v>7614</v>
      </c>
      <c r="F4" s="95">
        <f t="shared" ref="F4:F10" si="0">SUM(B4:E4)</f>
        <v>18749</v>
      </c>
      <c r="H4" s="52" t="s">
        <v>27</v>
      </c>
      <c r="I4" s="12">
        <f>COUNTIFS(Table_1[SalesRep],$H4,Table_1[Region],I$3)</f>
        <v>6</v>
      </c>
      <c r="J4" s="12">
        <f>COUNTIFS(Table_1[SalesRep],$H4,Table_1[Region],J$3)</f>
        <v>5</v>
      </c>
      <c r="K4" s="12">
        <f>COUNTIFS(Table_1[SalesRep],$H4,Table_1[Region],K$3)</f>
        <v>4</v>
      </c>
      <c r="L4" s="12">
        <f>COUNTIFS(Table_1[SalesRep],$H4,Table_1[Region],L$3)</f>
        <v>7</v>
      </c>
      <c r="M4" s="53">
        <f t="shared" ref="M4:M10" si="1">SUM(I4:L4)</f>
        <v>22</v>
      </c>
    </row>
    <row r="5" spans="1:15" x14ac:dyDescent="0.25">
      <c r="A5" s="52" t="s">
        <v>166</v>
      </c>
      <c r="B5" s="94">
        <f>SUMIFS(Table_1[Sales],Table_1[SalesRep],$A5,Table_1[Region],B$3)</f>
        <v>4454</v>
      </c>
      <c r="C5" s="94">
        <f>SUMIFS(Table_1[Sales],Table_1[SalesRep],$A5,Table_1[Region],C$3)</f>
        <v>7626</v>
      </c>
      <c r="D5" s="94">
        <f>SUMIFS(Table_1[Sales],Table_1[SalesRep],$A5,Table_1[Region],D$3)</f>
        <v>2479</v>
      </c>
      <c r="E5" s="94">
        <f>SUMIFS(Table_1[Sales],Table_1[SalesRep],$A5,Table_1[Region],E$3)</f>
        <v>3925</v>
      </c>
      <c r="F5" s="95">
        <f t="shared" si="0"/>
        <v>18484</v>
      </c>
      <c r="H5" s="52" t="s">
        <v>166</v>
      </c>
      <c r="I5" s="12">
        <f>COUNTIFS(Table_1[SalesRep],$H5,Table_1[Region],I$3)</f>
        <v>7</v>
      </c>
      <c r="J5" s="12">
        <f>COUNTIFS(Table_1[SalesRep],$H5,Table_1[Region],J$3)</f>
        <v>9</v>
      </c>
      <c r="K5" s="12">
        <f>COUNTIFS(Table_1[SalesRep],$H5,Table_1[Region],K$3)</f>
        <v>3</v>
      </c>
      <c r="L5" s="12">
        <f>COUNTIFS(Table_1[SalesRep],$H5,Table_1[Region],L$3)</f>
        <v>7</v>
      </c>
      <c r="M5" s="53">
        <f t="shared" si="1"/>
        <v>26</v>
      </c>
    </row>
    <row r="6" spans="1:15" x14ac:dyDescent="0.25">
      <c r="A6" s="52" t="s">
        <v>179</v>
      </c>
      <c r="B6" s="94">
        <f>SUMIFS(Table_1[Sales],Table_1[SalesRep],$A6,Table_1[Region],B$3)</f>
        <v>2273</v>
      </c>
      <c r="C6" s="94">
        <f>SUMIFS(Table_1[Sales],Table_1[SalesRep],$A6,Table_1[Region],C$3)</f>
        <v>1260</v>
      </c>
      <c r="D6" s="94">
        <f>SUMIFS(Table_1[Sales],Table_1[SalesRep],$A6,Table_1[Region],D$3)</f>
        <v>903</v>
      </c>
      <c r="E6" s="94">
        <f>SUMIFS(Table_1[Sales],Table_1[SalesRep],$A6,Table_1[Region],E$3)</f>
        <v>672</v>
      </c>
      <c r="F6" s="95">
        <f t="shared" si="0"/>
        <v>5108</v>
      </c>
      <c r="H6" s="52" t="s">
        <v>179</v>
      </c>
      <c r="I6" s="12">
        <f>COUNTIFS(Table_1[SalesRep],$H6,Table_1[Region],I$3)</f>
        <v>4</v>
      </c>
      <c r="J6" s="12">
        <f>COUNTIFS(Table_1[SalesRep],$H6,Table_1[Region],J$3)</f>
        <v>2</v>
      </c>
      <c r="K6" s="12">
        <f>COUNTIFS(Table_1[SalesRep],$H6,Table_1[Region],K$3)</f>
        <v>2</v>
      </c>
      <c r="L6" s="12">
        <f>COUNTIFS(Table_1[SalesRep],$H6,Table_1[Region],L$3)</f>
        <v>1</v>
      </c>
      <c r="M6" s="53">
        <f t="shared" si="1"/>
        <v>9</v>
      </c>
    </row>
    <row r="7" spans="1:15" x14ac:dyDescent="0.25">
      <c r="A7" s="52" t="s">
        <v>28</v>
      </c>
      <c r="B7" s="94">
        <f>SUMIFS(Table_1[Sales],Table_1[SalesRep],$A7,Table_1[Region],B$3)</f>
        <v>3583</v>
      </c>
      <c r="C7" s="94">
        <f>SUMIFS(Table_1[Sales],Table_1[SalesRep],$A7,Table_1[Region],C$3)</f>
        <v>2161</v>
      </c>
      <c r="D7" s="94">
        <f>SUMIFS(Table_1[Sales],Table_1[SalesRep],$A7,Table_1[Region],D$3)</f>
        <v>5235</v>
      </c>
      <c r="E7" s="94">
        <f>SUMIFS(Table_1[Sales],Table_1[SalesRep],$A7,Table_1[Region],E$3)</f>
        <v>3560</v>
      </c>
      <c r="F7" s="95">
        <f t="shared" si="0"/>
        <v>14539</v>
      </c>
      <c r="H7" s="52" t="s">
        <v>28</v>
      </c>
      <c r="I7" s="12">
        <f>COUNTIFS(Table_1[SalesRep],$H7,Table_1[Region],I$3)</f>
        <v>3</v>
      </c>
      <c r="J7" s="12">
        <f>COUNTIFS(Table_1[SalesRep],$H7,Table_1[Region],J$3)</f>
        <v>3</v>
      </c>
      <c r="K7" s="12">
        <f>COUNTIFS(Table_1[SalesRep],$H7,Table_1[Region],K$3)</f>
        <v>5</v>
      </c>
      <c r="L7" s="12">
        <f>COUNTIFS(Table_1[SalesRep],$H7,Table_1[Region],L$3)</f>
        <v>5</v>
      </c>
      <c r="M7" s="53">
        <f t="shared" si="1"/>
        <v>16</v>
      </c>
    </row>
    <row r="8" spans="1:15" x14ac:dyDescent="0.25">
      <c r="A8" s="52" t="s">
        <v>25</v>
      </c>
      <c r="B8" s="94">
        <f>SUMIFS(Table_1[Sales],Table_1[SalesRep],$A8,Table_1[Region],B$3)</f>
        <v>2294</v>
      </c>
      <c r="C8" s="94">
        <f>SUMIFS(Table_1[Sales],Table_1[SalesRep],$A8,Table_1[Region],C$3)</f>
        <v>6130</v>
      </c>
      <c r="D8" s="94">
        <f>SUMIFS(Table_1[Sales],Table_1[SalesRep],$A8,Table_1[Region],D$3)</f>
        <v>3906</v>
      </c>
      <c r="E8" s="94">
        <f>SUMIFS(Table_1[Sales],Table_1[SalesRep],$A8,Table_1[Region],E$3)</f>
        <v>1197</v>
      </c>
      <c r="F8" s="95">
        <f t="shared" si="0"/>
        <v>13527</v>
      </c>
      <c r="H8" s="52" t="s">
        <v>25</v>
      </c>
      <c r="I8" s="12">
        <f>COUNTIFS(Table_1[SalesRep],$H8,Table_1[Region],I$3)</f>
        <v>5</v>
      </c>
      <c r="J8" s="12">
        <f>COUNTIFS(Table_1[SalesRep],$H8,Table_1[Region],J$3)</f>
        <v>6</v>
      </c>
      <c r="K8" s="12">
        <f>COUNTIFS(Table_1[SalesRep],$H8,Table_1[Region],K$3)</f>
        <v>5</v>
      </c>
      <c r="L8" s="12">
        <f>COUNTIFS(Table_1[SalesRep],$H8,Table_1[Region],L$3)</f>
        <v>2</v>
      </c>
      <c r="M8" s="53">
        <f t="shared" si="1"/>
        <v>18</v>
      </c>
    </row>
    <row r="9" spans="1:15" x14ac:dyDescent="0.25">
      <c r="A9" s="52" t="s">
        <v>146</v>
      </c>
      <c r="B9" s="94">
        <f>SUMIFS(Table_1[Sales],Table_1[SalesRep],$A9,Table_1[Region],B$3)</f>
        <v>440</v>
      </c>
      <c r="C9" s="94">
        <f>SUMIFS(Table_1[Sales],Table_1[SalesRep],$A9,Table_1[Region],C$3)</f>
        <v>4575</v>
      </c>
      <c r="D9" s="94">
        <f>SUMIFS(Table_1[Sales],Table_1[SalesRep],$A9,Table_1[Region],D$3)</f>
        <v>1697</v>
      </c>
      <c r="E9" s="94">
        <f>SUMIFS(Table_1[Sales],Table_1[SalesRep],$A9,Table_1[Region],E$3)</f>
        <v>4844</v>
      </c>
      <c r="F9" s="95">
        <f t="shared" si="0"/>
        <v>11556</v>
      </c>
      <c r="H9" s="52" t="s">
        <v>146</v>
      </c>
      <c r="I9" s="12">
        <f>COUNTIFS(Table_1[SalesRep],$H9,Table_1[Region],I$3)</f>
        <v>1</v>
      </c>
      <c r="J9" s="12">
        <f>COUNTIFS(Table_1[SalesRep],$H9,Table_1[Region],J$3)</f>
        <v>5</v>
      </c>
      <c r="K9" s="12">
        <f>COUNTIFS(Table_1[SalesRep],$H9,Table_1[Region],K$3)</f>
        <v>3</v>
      </c>
      <c r="L9" s="12">
        <f>COUNTIFS(Table_1[SalesRep],$H9,Table_1[Region],L$3)</f>
        <v>5</v>
      </c>
      <c r="M9" s="53">
        <f t="shared" si="1"/>
        <v>14</v>
      </c>
    </row>
    <row r="10" spans="1:15" x14ac:dyDescent="0.25">
      <c r="A10" s="52" t="s">
        <v>202</v>
      </c>
      <c r="B10" s="95">
        <f t="shared" ref="B10:E10" si="2">SUM(B4:B9)</f>
        <v>16654</v>
      </c>
      <c r="C10" s="95">
        <f t="shared" si="2"/>
        <v>27155</v>
      </c>
      <c r="D10" s="95">
        <f t="shared" si="2"/>
        <v>16342</v>
      </c>
      <c r="E10" s="95">
        <f t="shared" si="2"/>
        <v>21812</v>
      </c>
      <c r="F10" s="95">
        <f t="shared" si="0"/>
        <v>81963</v>
      </c>
      <c r="H10" s="52" t="s">
        <v>202</v>
      </c>
      <c r="I10" s="53">
        <f t="shared" ref="I10:L10" si="3">SUM(I4:I9)</f>
        <v>26</v>
      </c>
      <c r="J10" s="53">
        <f t="shared" si="3"/>
        <v>30</v>
      </c>
      <c r="K10" s="53">
        <f t="shared" si="3"/>
        <v>22</v>
      </c>
      <c r="L10" s="53">
        <f t="shared" si="3"/>
        <v>27</v>
      </c>
      <c r="M10" s="53">
        <f t="shared" si="1"/>
        <v>105</v>
      </c>
    </row>
    <row r="13" spans="1:15" ht="15" customHeight="1" x14ac:dyDescent="0.25">
      <c r="K13" s="96" t="s">
        <v>307</v>
      </c>
      <c r="L13" s="96"/>
    </row>
    <row r="14" spans="1:15" x14ac:dyDescent="0.25">
      <c r="A14" s="54" t="s">
        <v>32</v>
      </c>
      <c r="B14" s="55" t="s">
        <v>156</v>
      </c>
      <c r="C14" s="55" t="s">
        <v>34</v>
      </c>
      <c r="D14" s="55" t="s">
        <v>33</v>
      </c>
      <c r="E14" s="55" t="s">
        <v>163</v>
      </c>
      <c r="F14" s="55" t="s">
        <v>164</v>
      </c>
      <c r="G14" s="55" t="s">
        <v>35</v>
      </c>
      <c r="H14" s="55" t="s">
        <v>165</v>
      </c>
      <c r="J14" s="10" t="s">
        <v>201</v>
      </c>
      <c r="K14" s="51" t="s">
        <v>44</v>
      </c>
      <c r="L14" s="51" t="s">
        <v>168</v>
      </c>
      <c r="M14" s="51" t="s">
        <v>39</v>
      </c>
      <c r="N14" s="51" t="s">
        <v>41</v>
      </c>
      <c r="O14" s="51" t="s">
        <v>202</v>
      </c>
    </row>
    <row r="15" spans="1:15" x14ac:dyDescent="0.25">
      <c r="A15" s="56">
        <v>40556</v>
      </c>
      <c r="B15" s="57" t="s">
        <v>162</v>
      </c>
      <c r="C15" s="57" t="s">
        <v>44</v>
      </c>
      <c r="D15" s="57" t="s">
        <v>166</v>
      </c>
      <c r="E15" s="57" t="s">
        <v>167</v>
      </c>
      <c r="F15" s="57">
        <v>58</v>
      </c>
      <c r="G15" s="58">
        <v>1102</v>
      </c>
      <c r="H15" s="58">
        <v>464</v>
      </c>
      <c r="J15" s="52" t="s">
        <v>27</v>
      </c>
      <c r="K15" s="94">
        <f>AVERAGEIFS(Table_1[Sales],Table_1[SalesRep],$J15,Table_1[Region],K$14)</f>
        <v>601.66666666666663</v>
      </c>
      <c r="L15" s="94">
        <f>AVERAGEIFS(Table_1[Sales],Table_1[SalesRep],$J15,Table_1[Region],L$14)</f>
        <v>1080.5999999999999</v>
      </c>
      <c r="M15" s="94">
        <f>AVERAGEIFS(Table_1[Sales],Table_1[SalesRep],$J15,Table_1[Region],M$14)</f>
        <v>530.5</v>
      </c>
      <c r="N15" s="94">
        <f>AVERAGEIFS(Table_1[Sales],Table_1[SalesRep],$J15,Table_1[Region],N$14)</f>
        <v>1087.7142857142858</v>
      </c>
      <c r="O15" s="53">
        <f t="shared" ref="O15:O21" si="4">SUM(K15:N15)</f>
        <v>3300.4809523809522</v>
      </c>
    </row>
    <row r="16" spans="1:15" x14ac:dyDescent="0.25">
      <c r="A16" s="56">
        <v>40558</v>
      </c>
      <c r="B16" s="57" t="s">
        <v>162</v>
      </c>
      <c r="C16" s="57" t="s">
        <v>168</v>
      </c>
      <c r="D16" s="57" t="s">
        <v>25</v>
      </c>
      <c r="E16" s="57" t="s">
        <v>169</v>
      </c>
      <c r="F16" s="57">
        <v>17</v>
      </c>
      <c r="G16" s="58">
        <v>323</v>
      </c>
      <c r="H16" s="58">
        <v>136</v>
      </c>
      <c r="J16" s="52" t="s">
        <v>166</v>
      </c>
      <c r="K16" s="94">
        <f>AVERAGEIFS(Table_1[Sales],Table_1[SalesRep],$J16,Table_1[Region],K$14)</f>
        <v>636.28571428571433</v>
      </c>
      <c r="L16" s="94">
        <f>AVERAGEIFS(Table_1[Sales],Table_1[SalesRep],$J16,Table_1[Region],L$14)</f>
        <v>847.33333333333337</v>
      </c>
      <c r="M16" s="94">
        <f>AVERAGEIFS(Table_1[Sales],Table_1[SalesRep],$J16,Table_1[Region],M$14)</f>
        <v>826.33333333333337</v>
      </c>
      <c r="N16" s="94">
        <f>AVERAGEIFS(Table_1[Sales],Table_1[SalesRep],$J16,Table_1[Region],N$14)</f>
        <v>560.71428571428567</v>
      </c>
      <c r="O16" s="53">
        <f t="shared" si="4"/>
        <v>2870.666666666667</v>
      </c>
    </row>
    <row r="17" spans="1:15" x14ac:dyDescent="0.25">
      <c r="A17" s="56">
        <v>40568</v>
      </c>
      <c r="B17" s="57" t="s">
        <v>162</v>
      </c>
      <c r="C17" s="57" t="s">
        <v>41</v>
      </c>
      <c r="D17" s="57" t="s">
        <v>166</v>
      </c>
      <c r="E17" s="57" t="s">
        <v>170</v>
      </c>
      <c r="F17" s="57">
        <v>59</v>
      </c>
      <c r="G17" s="58">
        <v>1121</v>
      </c>
      <c r="H17" s="58">
        <v>472</v>
      </c>
      <c r="J17" s="52" t="s">
        <v>179</v>
      </c>
      <c r="K17" s="94">
        <f>AVERAGEIFS(Table_1[Sales],Table_1[SalesRep],$J17,Table_1[Region],K$14)</f>
        <v>568.25</v>
      </c>
      <c r="L17" s="94">
        <f>AVERAGEIFS(Table_1[Sales],Table_1[SalesRep],$J17,Table_1[Region],L$14)</f>
        <v>630</v>
      </c>
      <c r="M17" s="94">
        <f>AVERAGEIFS(Table_1[Sales],Table_1[SalesRep],$J17,Table_1[Region],M$14)</f>
        <v>451.5</v>
      </c>
      <c r="N17" s="94">
        <f>AVERAGEIFS(Table_1[Sales],Table_1[SalesRep],$J17,Table_1[Region],N$14)</f>
        <v>672</v>
      </c>
      <c r="O17" s="53">
        <f t="shared" si="4"/>
        <v>2321.75</v>
      </c>
    </row>
    <row r="18" spans="1:15" x14ac:dyDescent="0.25">
      <c r="A18" s="56">
        <v>40546</v>
      </c>
      <c r="B18" s="57" t="s">
        <v>159</v>
      </c>
      <c r="C18" s="57" t="s">
        <v>168</v>
      </c>
      <c r="D18" s="57" t="s">
        <v>27</v>
      </c>
      <c r="E18" s="57" t="s">
        <v>171</v>
      </c>
      <c r="F18" s="57">
        <v>55</v>
      </c>
      <c r="G18" s="58">
        <v>1265</v>
      </c>
      <c r="H18" s="58">
        <v>605</v>
      </c>
      <c r="J18" s="52" t="s">
        <v>28</v>
      </c>
      <c r="K18" s="94">
        <f>AVERAGEIFS(Table_1[Sales],Table_1[SalesRep],$J18,Table_1[Region],K$14)</f>
        <v>1194.3333333333333</v>
      </c>
      <c r="L18" s="94">
        <f>AVERAGEIFS(Table_1[Sales],Table_1[SalesRep],$J18,Table_1[Region],L$14)</f>
        <v>720.33333333333337</v>
      </c>
      <c r="M18" s="94">
        <f>AVERAGEIFS(Table_1[Sales],Table_1[SalesRep],$J18,Table_1[Region],M$14)</f>
        <v>1047</v>
      </c>
      <c r="N18" s="94">
        <f>AVERAGEIFS(Table_1[Sales],Table_1[SalesRep],$J18,Table_1[Region],N$14)</f>
        <v>712</v>
      </c>
      <c r="O18" s="53">
        <f t="shared" si="4"/>
        <v>3673.6666666666665</v>
      </c>
    </row>
    <row r="19" spans="1:15" x14ac:dyDescent="0.25">
      <c r="A19" s="56">
        <v>40570</v>
      </c>
      <c r="B19" s="57" t="s">
        <v>161</v>
      </c>
      <c r="C19" s="57" t="s">
        <v>168</v>
      </c>
      <c r="D19" s="57" t="s">
        <v>166</v>
      </c>
      <c r="E19" s="57" t="s">
        <v>172</v>
      </c>
      <c r="F19" s="57">
        <v>44</v>
      </c>
      <c r="G19" s="58">
        <v>924</v>
      </c>
      <c r="H19" s="58">
        <v>407</v>
      </c>
      <c r="J19" s="52" t="s">
        <v>25</v>
      </c>
      <c r="K19" s="94">
        <f>AVERAGEIFS(Table_1[Sales],Table_1[SalesRep],$J19,Table_1[Region],K$14)</f>
        <v>458.8</v>
      </c>
      <c r="L19" s="94">
        <f>AVERAGEIFS(Table_1[Sales],Table_1[SalesRep],$J19,Table_1[Region],L$14)</f>
        <v>1021.6666666666666</v>
      </c>
      <c r="M19" s="94">
        <f>AVERAGEIFS(Table_1[Sales],Table_1[SalesRep],$J19,Table_1[Region],M$14)</f>
        <v>781.2</v>
      </c>
      <c r="N19" s="94">
        <f>AVERAGEIFS(Table_1[Sales],Table_1[SalesRep],$J19,Table_1[Region],N$14)</f>
        <v>598.5</v>
      </c>
      <c r="O19" s="53">
        <f t="shared" si="4"/>
        <v>2860.166666666667</v>
      </c>
    </row>
    <row r="20" spans="1:15" x14ac:dyDescent="0.25">
      <c r="A20" s="56">
        <v>40557</v>
      </c>
      <c r="B20" s="57" t="s">
        <v>160</v>
      </c>
      <c r="C20" s="57" t="s">
        <v>168</v>
      </c>
      <c r="D20" s="57" t="s">
        <v>146</v>
      </c>
      <c r="E20" s="57" t="s">
        <v>173</v>
      </c>
      <c r="F20" s="57">
        <v>61</v>
      </c>
      <c r="G20" s="58">
        <v>1647</v>
      </c>
      <c r="H20" s="58">
        <v>884.5</v>
      </c>
      <c r="J20" s="52" t="s">
        <v>146</v>
      </c>
      <c r="K20" s="94">
        <f>AVERAGEIFS(Table_1[Sales],Table_1[SalesRep],$J20,Table_1[Region],K$14)</f>
        <v>440</v>
      </c>
      <c r="L20" s="94">
        <f>AVERAGEIFS(Table_1[Sales],Table_1[SalesRep],$J20,Table_1[Region],L$14)</f>
        <v>915</v>
      </c>
      <c r="M20" s="94">
        <f>AVERAGEIFS(Table_1[Sales],Table_1[SalesRep],$J20,Table_1[Region],M$14)</f>
        <v>565.66666666666663</v>
      </c>
      <c r="N20" s="94">
        <f>AVERAGEIFS(Table_1[Sales],Table_1[SalesRep],$J20,Table_1[Region],N$14)</f>
        <v>968.8</v>
      </c>
      <c r="O20" s="53">
        <f t="shared" si="4"/>
        <v>2889.4666666666662</v>
      </c>
    </row>
    <row r="21" spans="1:15" ht="15.75" customHeight="1" x14ac:dyDescent="0.25">
      <c r="A21" s="56">
        <v>40551</v>
      </c>
      <c r="B21" s="57" t="s">
        <v>160</v>
      </c>
      <c r="C21" s="57" t="s">
        <v>168</v>
      </c>
      <c r="D21" s="57" t="s">
        <v>166</v>
      </c>
      <c r="E21" s="57" t="s">
        <v>174</v>
      </c>
      <c r="F21" s="57">
        <v>50</v>
      </c>
      <c r="G21" s="58">
        <v>1350</v>
      </c>
      <c r="H21" s="58">
        <v>725</v>
      </c>
      <c r="J21" s="52" t="s">
        <v>202</v>
      </c>
      <c r="K21" s="53">
        <f t="shared" ref="K21:N21" si="5">SUM(K15:K20)</f>
        <v>3899.3357142857144</v>
      </c>
      <c r="L21" s="53">
        <f t="shared" si="5"/>
        <v>5214.9333333333334</v>
      </c>
      <c r="M21" s="53">
        <f t="shared" si="5"/>
        <v>4202.2000000000007</v>
      </c>
      <c r="N21" s="53">
        <f t="shared" si="5"/>
        <v>4599.7285714285717</v>
      </c>
      <c r="O21" s="53">
        <f t="shared" si="4"/>
        <v>17916.19761904762</v>
      </c>
    </row>
    <row r="22" spans="1:15" ht="15.75" customHeight="1" x14ac:dyDescent="0.25">
      <c r="A22" s="56">
        <v>40559</v>
      </c>
      <c r="B22" s="57" t="s">
        <v>160</v>
      </c>
      <c r="C22" s="57" t="s">
        <v>44</v>
      </c>
      <c r="D22" s="57" t="s">
        <v>28</v>
      </c>
      <c r="E22" s="57" t="s">
        <v>175</v>
      </c>
      <c r="F22" s="57">
        <v>59</v>
      </c>
      <c r="G22" s="58">
        <v>1593</v>
      </c>
      <c r="H22" s="58">
        <v>855.5</v>
      </c>
    </row>
    <row r="23" spans="1:15" ht="15.75" customHeight="1" x14ac:dyDescent="0.25">
      <c r="A23" s="56">
        <v>40550</v>
      </c>
      <c r="B23" s="57" t="s">
        <v>160</v>
      </c>
      <c r="C23" s="57" t="s">
        <v>44</v>
      </c>
      <c r="D23" s="57" t="s">
        <v>25</v>
      </c>
      <c r="E23" s="57" t="s">
        <v>176</v>
      </c>
      <c r="F23" s="57">
        <v>36</v>
      </c>
      <c r="G23" s="58">
        <v>972</v>
      </c>
      <c r="H23" s="58">
        <v>522</v>
      </c>
    </row>
    <row r="24" spans="1:15" ht="15.75" customHeight="1" x14ac:dyDescent="0.25">
      <c r="A24" s="56">
        <v>40558</v>
      </c>
      <c r="B24" s="57" t="s">
        <v>161</v>
      </c>
      <c r="C24" s="57" t="s">
        <v>44</v>
      </c>
      <c r="D24" s="57" t="s">
        <v>27</v>
      </c>
      <c r="E24" s="57" t="s">
        <v>171</v>
      </c>
      <c r="F24" s="57">
        <v>14</v>
      </c>
      <c r="G24" s="58">
        <v>294</v>
      </c>
      <c r="H24" s="58">
        <v>129.5</v>
      </c>
    </row>
    <row r="25" spans="1:15" ht="15.75" customHeight="1" x14ac:dyDescent="0.25">
      <c r="A25" s="56">
        <v>40563</v>
      </c>
      <c r="B25" s="57" t="s">
        <v>160</v>
      </c>
      <c r="C25" s="57" t="s">
        <v>39</v>
      </c>
      <c r="D25" s="57" t="s">
        <v>28</v>
      </c>
      <c r="E25" s="57" t="s">
        <v>177</v>
      </c>
      <c r="F25" s="57">
        <v>38</v>
      </c>
      <c r="G25" s="58">
        <v>1026</v>
      </c>
      <c r="H25" s="58">
        <v>551</v>
      </c>
    </row>
    <row r="26" spans="1:15" ht="15.75" customHeight="1" x14ac:dyDescent="0.25">
      <c r="A26" s="56">
        <v>40570</v>
      </c>
      <c r="B26" s="57" t="s">
        <v>159</v>
      </c>
      <c r="C26" s="57" t="s">
        <v>168</v>
      </c>
      <c r="D26" s="57" t="s">
        <v>25</v>
      </c>
      <c r="E26" s="57" t="s">
        <v>178</v>
      </c>
      <c r="F26" s="57">
        <v>63</v>
      </c>
      <c r="G26" s="58">
        <v>1449</v>
      </c>
      <c r="H26" s="58">
        <v>693</v>
      </c>
    </row>
    <row r="27" spans="1:15" ht="15.75" customHeight="1" x14ac:dyDescent="0.25">
      <c r="A27" s="56">
        <v>40551</v>
      </c>
      <c r="B27" s="57" t="s">
        <v>162</v>
      </c>
      <c r="C27" s="57" t="s">
        <v>44</v>
      </c>
      <c r="D27" s="57" t="s">
        <v>179</v>
      </c>
      <c r="E27" s="57" t="s">
        <v>180</v>
      </c>
      <c r="F27" s="57">
        <v>9</v>
      </c>
      <c r="G27" s="58">
        <v>171</v>
      </c>
      <c r="H27" s="58">
        <v>72</v>
      </c>
      <c r="K27">
        <f>COUNTIFS(Table_1[Region],B3,Table_1[SalesRep],A4)</f>
        <v>6</v>
      </c>
    </row>
    <row r="28" spans="1:15" ht="15.75" customHeight="1" x14ac:dyDescent="0.25">
      <c r="A28" s="56">
        <v>40563</v>
      </c>
      <c r="B28" s="57" t="s">
        <v>159</v>
      </c>
      <c r="C28" s="57" t="s">
        <v>168</v>
      </c>
      <c r="D28" s="57" t="s">
        <v>27</v>
      </c>
      <c r="E28" s="57" t="s">
        <v>177</v>
      </c>
      <c r="F28" s="57">
        <v>65</v>
      </c>
      <c r="G28" s="58">
        <v>1495</v>
      </c>
      <c r="H28" s="58">
        <v>715</v>
      </c>
    </row>
    <row r="29" spans="1:15" ht="15.75" customHeight="1" x14ac:dyDescent="0.25">
      <c r="A29" s="56">
        <v>40548</v>
      </c>
      <c r="B29" s="57" t="s">
        <v>160</v>
      </c>
      <c r="C29" s="57" t="s">
        <v>44</v>
      </c>
      <c r="D29" s="57" t="s">
        <v>28</v>
      </c>
      <c r="E29" s="57" t="s">
        <v>181</v>
      </c>
      <c r="F29" s="57">
        <v>35</v>
      </c>
      <c r="G29" s="58">
        <v>945</v>
      </c>
      <c r="H29" s="58">
        <v>507.5</v>
      </c>
    </row>
    <row r="30" spans="1:15" ht="15.75" customHeight="1" x14ac:dyDescent="0.25">
      <c r="A30" s="56">
        <v>40555</v>
      </c>
      <c r="B30" s="57" t="s">
        <v>162</v>
      </c>
      <c r="C30" s="57" t="s">
        <v>41</v>
      </c>
      <c r="D30" s="57" t="s">
        <v>27</v>
      </c>
      <c r="E30" s="57" t="s">
        <v>176</v>
      </c>
      <c r="F30" s="57">
        <v>37</v>
      </c>
      <c r="G30" s="58">
        <v>703</v>
      </c>
      <c r="H30" s="58">
        <v>296</v>
      </c>
    </row>
    <row r="31" spans="1:15" ht="15.75" customHeight="1" x14ac:dyDescent="0.25">
      <c r="A31" s="56">
        <v>40547</v>
      </c>
      <c r="B31" s="57" t="s">
        <v>162</v>
      </c>
      <c r="C31" s="57" t="s">
        <v>44</v>
      </c>
      <c r="D31" s="57" t="s">
        <v>28</v>
      </c>
      <c r="E31" s="57" t="s">
        <v>182</v>
      </c>
      <c r="F31" s="57">
        <v>55</v>
      </c>
      <c r="G31" s="58">
        <v>1045</v>
      </c>
      <c r="H31" s="58">
        <v>440</v>
      </c>
    </row>
    <row r="32" spans="1:15" ht="15.75" customHeight="1" x14ac:dyDescent="0.25">
      <c r="A32" s="56">
        <v>40571</v>
      </c>
      <c r="B32" s="57" t="s">
        <v>162</v>
      </c>
      <c r="C32" s="57" t="s">
        <v>39</v>
      </c>
      <c r="D32" s="57" t="s">
        <v>146</v>
      </c>
      <c r="E32" s="57" t="s">
        <v>167</v>
      </c>
      <c r="F32" s="57">
        <v>33</v>
      </c>
      <c r="G32" s="58">
        <v>627</v>
      </c>
      <c r="H32" s="58">
        <v>264</v>
      </c>
    </row>
    <row r="33" spans="1:8" ht="15.75" customHeight="1" x14ac:dyDescent="0.25">
      <c r="A33" s="56">
        <v>40547</v>
      </c>
      <c r="B33" s="57" t="s">
        <v>159</v>
      </c>
      <c r="C33" s="57" t="s">
        <v>44</v>
      </c>
      <c r="D33" s="57" t="s">
        <v>27</v>
      </c>
      <c r="E33" s="57" t="s">
        <v>183</v>
      </c>
      <c r="F33" s="57">
        <v>28</v>
      </c>
      <c r="G33" s="58">
        <v>644</v>
      </c>
      <c r="H33" s="58">
        <v>308</v>
      </c>
    </row>
    <row r="34" spans="1:8" ht="15.75" customHeight="1" x14ac:dyDescent="0.25">
      <c r="A34" s="56">
        <v>40561</v>
      </c>
      <c r="B34" s="57" t="s">
        <v>160</v>
      </c>
      <c r="C34" s="57" t="s">
        <v>44</v>
      </c>
      <c r="D34" s="57" t="s">
        <v>25</v>
      </c>
      <c r="E34" s="57" t="s">
        <v>172</v>
      </c>
      <c r="F34" s="57">
        <v>10</v>
      </c>
      <c r="G34" s="58">
        <v>270</v>
      </c>
      <c r="H34" s="58">
        <v>145</v>
      </c>
    </row>
    <row r="35" spans="1:8" ht="15.75" customHeight="1" x14ac:dyDescent="0.25">
      <c r="A35" s="56">
        <v>40564</v>
      </c>
      <c r="B35" s="57" t="s">
        <v>158</v>
      </c>
      <c r="C35" s="57" t="s">
        <v>44</v>
      </c>
      <c r="D35" s="57" t="s">
        <v>27</v>
      </c>
      <c r="E35" s="57" t="s">
        <v>184</v>
      </c>
      <c r="F35" s="57">
        <v>30</v>
      </c>
      <c r="G35" s="58">
        <v>660</v>
      </c>
      <c r="H35" s="58">
        <v>300</v>
      </c>
    </row>
    <row r="36" spans="1:8" ht="15.75" customHeight="1" x14ac:dyDescent="0.25">
      <c r="A36" s="56">
        <v>40544</v>
      </c>
      <c r="B36" s="57" t="s">
        <v>162</v>
      </c>
      <c r="C36" s="57" t="s">
        <v>41</v>
      </c>
      <c r="D36" s="57" t="s">
        <v>28</v>
      </c>
      <c r="E36" s="57" t="s">
        <v>173</v>
      </c>
      <c r="F36" s="57">
        <v>26</v>
      </c>
      <c r="G36" s="58">
        <v>494</v>
      </c>
      <c r="H36" s="58">
        <v>208</v>
      </c>
    </row>
    <row r="37" spans="1:8" ht="15.75" customHeight="1" x14ac:dyDescent="0.25">
      <c r="A37" s="56">
        <v>40566</v>
      </c>
      <c r="B37" s="57" t="s">
        <v>161</v>
      </c>
      <c r="C37" s="57" t="s">
        <v>44</v>
      </c>
      <c r="D37" s="57" t="s">
        <v>27</v>
      </c>
      <c r="E37" s="57" t="s">
        <v>185</v>
      </c>
      <c r="F37" s="57">
        <v>6</v>
      </c>
      <c r="G37" s="58">
        <v>126</v>
      </c>
      <c r="H37" s="58">
        <v>55.5</v>
      </c>
    </row>
    <row r="38" spans="1:8" ht="15.75" customHeight="1" x14ac:dyDescent="0.25">
      <c r="A38" s="56">
        <v>40568</v>
      </c>
      <c r="B38" s="57" t="s">
        <v>160</v>
      </c>
      <c r="C38" s="57" t="s">
        <v>168</v>
      </c>
      <c r="D38" s="57" t="s">
        <v>166</v>
      </c>
      <c r="E38" s="57" t="s">
        <v>176</v>
      </c>
      <c r="F38" s="57">
        <v>41</v>
      </c>
      <c r="G38" s="58">
        <v>1107</v>
      </c>
      <c r="H38" s="58">
        <v>594.5</v>
      </c>
    </row>
    <row r="39" spans="1:8" ht="15.75" customHeight="1" x14ac:dyDescent="0.25">
      <c r="A39" s="56">
        <v>40562</v>
      </c>
      <c r="B39" s="57" t="s">
        <v>160</v>
      </c>
      <c r="C39" s="57" t="s">
        <v>41</v>
      </c>
      <c r="D39" s="57" t="s">
        <v>146</v>
      </c>
      <c r="E39" s="57" t="s">
        <v>186</v>
      </c>
      <c r="F39" s="57">
        <v>26</v>
      </c>
      <c r="G39" s="58">
        <v>702</v>
      </c>
      <c r="H39" s="58">
        <v>377</v>
      </c>
    </row>
    <row r="40" spans="1:8" ht="15.75" customHeight="1" x14ac:dyDescent="0.25">
      <c r="A40" s="56">
        <v>40572</v>
      </c>
      <c r="B40" s="57" t="s">
        <v>162</v>
      </c>
      <c r="C40" s="57" t="s">
        <v>168</v>
      </c>
      <c r="D40" s="57" t="s">
        <v>179</v>
      </c>
      <c r="E40" s="57" t="s">
        <v>182</v>
      </c>
      <c r="F40" s="57">
        <v>45</v>
      </c>
      <c r="G40" s="58">
        <v>855</v>
      </c>
      <c r="H40" s="58">
        <v>360</v>
      </c>
    </row>
    <row r="41" spans="1:8" ht="15.75" customHeight="1" x14ac:dyDescent="0.25">
      <c r="A41" s="56">
        <v>40572</v>
      </c>
      <c r="B41" s="57" t="s">
        <v>161</v>
      </c>
      <c r="C41" s="57" t="s">
        <v>39</v>
      </c>
      <c r="D41" s="57" t="s">
        <v>179</v>
      </c>
      <c r="E41" s="57" t="s">
        <v>187</v>
      </c>
      <c r="F41" s="57">
        <v>15</v>
      </c>
      <c r="G41" s="58">
        <v>315</v>
      </c>
      <c r="H41" s="58">
        <v>138.75</v>
      </c>
    </row>
    <row r="42" spans="1:8" ht="15.75" customHeight="1" x14ac:dyDescent="0.25">
      <c r="A42" s="56">
        <v>40565</v>
      </c>
      <c r="B42" s="57" t="s">
        <v>159</v>
      </c>
      <c r="C42" s="57" t="s">
        <v>41</v>
      </c>
      <c r="D42" s="57" t="s">
        <v>27</v>
      </c>
      <c r="E42" s="57" t="s">
        <v>167</v>
      </c>
      <c r="F42" s="57">
        <v>65</v>
      </c>
      <c r="G42" s="58">
        <v>1495</v>
      </c>
      <c r="H42" s="58">
        <v>715</v>
      </c>
    </row>
    <row r="43" spans="1:8" ht="15.75" customHeight="1" x14ac:dyDescent="0.25">
      <c r="A43" s="56">
        <v>40573</v>
      </c>
      <c r="B43" s="57" t="s">
        <v>160</v>
      </c>
      <c r="C43" s="57" t="s">
        <v>44</v>
      </c>
      <c r="D43" s="57" t="s">
        <v>166</v>
      </c>
      <c r="E43" s="57" t="s">
        <v>186</v>
      </c>
      <c r="F43" s="57">
        <v>14</v>
      </c>
      <c r="G43" s="58">
        <v>378</v>
      </c>
      <c r="H43" s="58">
        <v>203</v>
      </c>
    </row>
    <row r="44" spans="1:8" ht="15.75" customHeight="1" x14ac:dyDescent="0.25">
      <c r="A44" s="56">
        <v>40561</v>
      </c>
      <c r="B44" s="57" t="s">
        <v>158</v>
      </c>
      <c r="C44" s="57" t="s">
        <v>41</v>
      </c>
      <c r="D44" s="57" t="s">
        <v>27</v>
      </c>
      <c r="E44" s="57" t="s">
        <v>169</v>
      </c>
      <c r="F44" s="57">
        <v>56</v>
      </c>
      <c r="G44" s="58">
        <v>1232</v>
      </c>
      <c r="H44" s="58">
        <v>560</v>
      </c>
    </row>
    <row r="45" spans="1:8" ht="15.75" customHeight="1" x14ac:dyDescent="0.25">
      <c r="A45" s="56">
        <v>40544</v>
      </c>
      <c r="B45" s="57" t="s">
        <v>162</v>
      </c>
      <c r="C45" s="57" t="s">
        <v>41</v>
      </c>
      <c r="D45" s="57" t="s">
        <v>166</v>
      </c>
      <c r="E45" s="57" t="s">
        <v>175</v>
      </c>
      <c r="F45" s="57">
        <v>11</v>
      </c>
      <c r="G45" s="58">
        <v>209</v>
      </c>
      <c r="H45" s="58">
        <v>88</v>
      </c>
    </row>
    <row r="46" spans="1:8" ht="15.75" customHeight="1" x14ac:dyDescent="0.25">
      <c r="A46" s="56">
        <v>40561</v>
      </c>
      <c r="B46" s="57" t="s">
        <v>160</v>
      </c>
      <c r="C46" s="57" t="s">
        <v>41</v>
      </c>
      <c r="D46" s="57" t="s">
        <v>146</v>
      </c>
      <c r="E46" s="57" t="s">
        <v>188</v>
      </c>
      <c r="F46" s="57">
        <v>40</v>
      </c>
      <c r="G46" s="58">
        <v>1080</v>
      </c>
      <c r="H46" s="58">
        <v>580</v>
      </c>
    </row>
    <row r="47" spans="1:8" ht="15.75" customHeight="1" x14ac:dyDescent="0.25">
      <c r="A47" s="56">
        <v>40564</v>
      </c>
      <c r="B47" s="57" t="s">
        <v>160</v>
      </c>
      <c r="C47" s="57" t="s">
        <v>168</v>
      </c>
      <c r="D47" s="57" t="s">
        <v>25</v>
      </c>
      <c r="E47" s="57" t="s">
        <v>167</v>
      </c>
      <c r="F47" s="57">
        <v>58</v>
      </c>
      <c r="G47" s="58">
        <v>1566</v>
      </c>
      <c r="H47" s="58">
        <v>841</v>
      </c>
    </row>
    <row r="48" spans="1:8" ht="15.75" customHeight="1" x14ac:dyDescent="0.25">
      <c r="A48" s="56">
        <v>40555</v>
      </c>
      <c r="B48" s="57" t="s">
        <v>159</v>
      </c>
      <c r="C48" s="57" t="s">
        <v>168</v>
      </c>
      <c r="D48" s="57" t="s">
        <v>27</v>
      </c>
      <c r="E48" s="57" t="s">
        <v>189</v>
      </c>
      <c r="F48" s="57">
        <v>40</v>
      </c>
      <c r="G48" s="58">
        <v>920</v>
      </c>
      <c r="H48" s="58">
        <v>440</v>
      </c>
    </row>
    <row r="49" spans="1:8" ht="15.75" customHeight="1" x14ac:dyDescent="0.25">
      <c r="A49" s="56">
        <v>40559</v>
      </c>
      <c r="B49" s="57" t="s">
        <v>160</v>
      </c>
      <c r="C49" s="57" t="s">
        <v>41</v>
      </c>
      <c r="D49" s="57" t="s">
        <v>27</v>
      </c>
      <c r="E49" s="57" t="s">
        <v>190</v>
      </c>
      <c r="F49" s="57">
        <v>40</v>
      </c>
      <c r="G49" s="58">
        <v>1080</v>
      </c>
      <c r="H49" s="58">
        <v>580</v>
      </c>
    </row>
    <row r="50" spans="1:8" ht="15.75" customHeight="1" x14ac:dyDescent="0.25">
      <c r="A50" s="56">
        <v>40548</v>
      </c>
      <c r="B50" s="57" t="s">
        <v>159</v>
      </c>
      <c r="C50" s="57" t="s">
        <v>39</v>
      </c>
      <c r="D50" s="57" t="s">
        <v>166</v>
      </c>
      <c r="E50" s="57" t="s">
        <v>175</v>
      </c>
      <c r="F50" s="57">
        <v>11</v>
      </c>
      <c r="G50" s="58">
        <v>253</v>
      </c>
      <c r="H50" s="58">
        <v>121</v>
      </c>
    </row>
    <row r="51" spans="1:8" ht="15.75" customHeight="1" x14ac:dyDescent="0.25">
      <c r="A51" s="56">
        <v>40573</v>
      </c>
      <c r="B51" s="57" t="s">
        <v>158</v>
      </c>
      <c r="C51" s="57" t="s">
        <v>41</v>
      </c>
      <c r="D51" s="57" t="s">
        <v>166</v>
      </c>
      <c r="E51" s="57" t="s">
        <v>191</v>
      </c>
      <c r="F51" s="57">
        <v>17</v>
      </c>
      <c r="G51" s="58">
        <v>374</v>
      </c>
      <c r="H51" s="58">
        <v>170</v>
      </c>
    </row>
    <row r="52" spans="1:8" ht="15.75" customHeight="1" x14ac:dyDescent="0.25">
      <c r="A52" s="56">
        <v>40558</v>
      </c>
      <c r="B52" s="57" t="s">
        <v>160</v>
      </c>
      <c r="C52" s="57" t="s">
        <v>44</v>
      </c>
      <c r="D52" s="57" t="s">
        <v>179</v>
      </c>
      <c r="E52" s="57" t="s">
        <v>189</v>
      </c>
      <c r="F52" s="57">
        <v>19</v>
      </c>
      <c r="G52" s="58">
        <v>513</v>
      </c>
      <c r="H52" s="58">
        <v>275.5</v>
      </c>
    </row>
    <row r="53" spans="1:8" ht="15.75" customHeight="1" x14ac:dyDescent="0.25">
      <c r="A53" s="56">
        <v>40573</v>
      </c>
      <c r="B53" s="57" t="s">
        <v>160</v>
      </c>
      <c r="C53" s="57" t="s">
        <v>168</v>
      </c>
      <c r="D53" s="57" t="s">
        <v>179</v>
      </c>
      <c r="E53" s="57" t="s">
        <v>176</v>
      </c>
      <c r="F53" s="57">
        <v>15</v>
      </c>
      <c r="G53" s="58">
        <v>405</v>
      </c>
      <c r="H53" s="58">
        <v>217.5</v>
      </c>
    </row>
    <row r="54" spans="1:8" ht="15.75" customHeight="1" x14ac:dyDescent="0.25">
      <c r="A54" s="56">
        <v>40559</v>
      </c>
      <c r="B54" s="57" t="s">
        <v>162</v>
      </c>
      <c r="C54" s="57" t="s">
        <v>44</v>
      </c>
      <c r="D54" s="57" t="s">
        <v>179</v>
      </c>
      <c r="E54" s="57" t="s">
        <v>183</v>
      </c>
      <c r="F54" s="57">
        <v>57</v>
      </c>
      <c r="G54" s="58">
        <v>1083</v>
      </c>
      <c r="H54" s="58">
        <v>456</v>
      </c>
    </row>
    <row r="55" spans="1:8" ht="15.75" customHeight="1" x14ac:dyDescent="0.25">
      <c r="A55" s="56">
        <v>40567</v>
      </c>
      <c r="B55" s="57" t="s">
        <v>161</v>
      </c>
      <c r="C55" s="57" t="s">
        <v>168</v>
      </c>
      <c r="D55" s="57" t="s">
        <v>166</v>
      </c>
      <c r="E55" s="57" t="s">
        <v>183</v>
      </c>
      <c r="F55" s="57">
        <v>17</v>
      </c>
      <c r="G55" s="58">
        <v>357</v>
      </c>
      <c r="H55" s="58">
        <v>157.25</v>
      </c>
    </row>
    <row r="56" spans="1:8" ht="15.75" customHeight="1" x14ac:dyDescent="0.25">
      <c r="A56" s="56">
        <v>40569</v>
      </c>
      <c r="B56" s="57" t="s">
        <v>159</v>
      </c>
      <c r="C56" s="57" t="s">
        <v>39</v>
      </c>
      <c r="D56" s="57" t="s">
        <v>146</v>
      </c>
      <c r="E56" s="57" t="s">
        <v>173</v>
      </c>
      <c r="F56" s="57">
        <v>31</v>
      </c>
      <c r="G56" s="58">
        <v>713</v>
      </c>
      <c r="H56" s="58">
        <v>341</v>
      </c>
    </row>
    <row r="57" spans="1:8" ht="15.75" customHeight="1" x14ac:dyDescent="0.25">
      <c r="A57" s="56">
        <v>40554</v>
      </c>
      <c r="B57" s="57" t="s">
        <v>161</v>
      </c>
      <c r="C57" s="57" t="s">
        <v>39</v>
      </c>
      <c r="D57" s="57" t="s">
        <v>179</v>
      </c>
      <c r="E57" s="57" t="s">
        <v>192</v>
      </c>
      <c r="F57" s="57">
        <v>28</v>
      </c>
      <c r="G57" s="58">
        <v>588</v>
      </c>
      <c r="H57" s="58">
        <v>259</v>
      </c>
    </row>
    <row r="58" spans="1:8" ht="15.75" customHeight="1" x14ac:dyDescent="0.25">
      <c r="A58" s="56">
        <v>40549</v>
      </c>
      <c r="B58" s="57" t="s">
        <v>158</v>
      </c>
      <c r="C58" s="57" t="s">
        <v>168</v>
      </c>
      <c r="D58" s="57" t="s">
        <v>146</v>
      </c>
      <c r="E58" s="57" t="s">
        <v>193</v>
      </c>
      <c r="F58" s="57">
        <v>11</v>
      </c>
      <c r="G58" s="58">
        <v>242</v>
      </c>
      <c r="H58" s="58">
        <v>110</v>
      </c>
    </row>
    <row r="59" spans="1:8" ht="15.75" customHeight="1" x14ac:dyDescent="0.25">
      <c r="A59" s="56">
        <v>40552</v>
      </c>
      <c r="B59" s="57" t="s">
        <v>158</v>
      </c>
      <c r="C59" s="57" t="s">
        <v>44</v>
      </c>
      <c r="D59" s="57" t="s">
        <v>146</v>
      </c>
      <c r="E59" s="57" t="s">
        <v>176</v>
      </c>
      <c r="F59" s="57">
        <v>20</v>
      </c>
      <c r="G59" s="58">
        <v>440</v>
      </c>
      <c r="H59" s="58">
        <v>200</v>
      </c>
    </row>
    <row r="60" spans="1:8" ht="15.75" customHeight="1" x14ac:dyDescent="0.25">
      <c r="A60" s="56">
        <v>40559</v>
      </c>
      <c r="B60" s="57" t="s">
        <v>160</v>
      </c>
      <c r="C60" s="57" t="s">
        <v>44</v>
      </c>
      <c r="D60" s="57" t="s">
        <v>25</v>
      </c>
      <c r="E60" s="57" t="s">
        <v>194</v>
      </c>
      <c r="F60" s="57">
        <v>8</v>
      </c>
      <c r="G60" s="58">
        <v>216</v>
      </c>
      <c r="H60" s="58">
        <v>116</v>
      </c>
    </row>
    <row r="61" spans="1:8" ht="15.75" customHeight="1" x14ac:dyDescent="0.25">
      <c r="A61" s="56">
        <v>40555</v>
      </c>
      <c r="B61" s="57" t="s">
        <v>160</v>
      </c>
      <c r="C61" s="57" t="s">
        <v>41</v>
      </c>
      <c r="D61" s="57" t="s">
        <v>166</v>
      </c>
      <c r="E61" s="57" t="s">
        <v>176</v>
      </c>
      <c r="F61" s="57">
        <v>34</v>
      </c>
      <c r="G61" s="58">
        <v>918</v>
      </c>
      <c r="H61" s="58">
        <v>493</v>
      </c>
    </row>
    <row r="62" spans="1:8" ht="15.75" customHeight="1" x14ac:dyDescent="0.25">
      <c r="A62" s="56">
        <v>40557</v>
      </c>
      <c r="B62" s="57" t="s">
        <v>159</v>
      </c>
      <c r="C62" s="57" t="s">
        <v>168</v>
      </c>
      <c r="D62" s="57" t="s">
        <v>25</v>
      </c>
      <c r="E62" s="57" t="s">
        <v>193</v>
      </c>
      <c r="F62" s="57">
        <v>34</v>
      </c>
      <c r="G62" s="58">
        <v>782</v>
      </c>
      <c r="H62" s="58">
        <v>374</v>
      </c>
    </row>
    <row r="63" spans="1:8" ht="15.75" customHeight="1" x14ac:dyDescent="0.25">
      <c r="A63" s="56">
        <v>40545</v>
      </c>
      <c r="B63" s="57" t="s">
        <v>162</v>
      </c>
      <c r="C63" s="57" t="s">
        <v>41</v>
      </c>
      <c r="D63" s="57" t="s">
        <v>166</v>
      </c>
      <c r="E63" s="57" t="s">
        <v>195</v>
      </c>
      <c r="F63" s="57">
        <v>16</v>
      </c>
      <c r="G63" s="58">
        <v>304</v>
      </c>
      <c r="H63" s="58">
        <v>128</v>
      </c>
    </row>
    <row r="64" spans="1:8" ht="15.75" customHeight="1" x14ac:dyDescent="0.25">
      <c r="A64" s="56">
        <v>40553</v>
      </c>
      <c r="B64" s="57" t="s">
        <v>159</v>
      </c>
      <c r="C64" s="57" t="s">
        <v>44</v>
      </c>
      <c r="D64" s="57" t="s">
        <v>27</v>
      </c>
      <c r="E64" s="57" t="s">
        <v>173</v>
      </c>
      <c r="F64" s="57">
        <v>32</v>
      </c>
      <c r="G64" s="58">
        <v>736</v>
      </c>
      <c r="H64" s="58">
        <v>352</v>
      </c>
    </row>
    <row r="65" spans="1:8" ht="15.75" customHeight="1" x14ac:dyDescent="0.25">
      <c r="A65" s="56">
        <v>40571</v>
      </c>
      <c r="B65" s="57" t="s">
        <v>161</v>
      </c>
      <c r="C65" s="57" t="s">
        <v>168</v>
      </c>
      <c r="D65" s="57" t="s">
        <v>25</v>
      </c>
      <c r="E65" s="57" t="s">
        <v>184</v>
      </c>
      <c r="F65" s="57">
        <v>61</v>
      </c>
      <c r="G65" s="58">
        <v>1281</v>
      </c>
      <c r="H65" s="58">
        <v>564.25</v>
      </c>
    </row>
    <row r="66" spans="1:8" ht="15.75" customHeight="1" x14ac:dyDescent="0.25">
      <c r="A66" s="56">
        <v>40554</v>
      </c>
      <c r="B66" s="57" t="s">
        <v>161</v>
      </c>
      <c r="C66" s="57" t="s">
        <v>39</v>
      </c>
      <c r="D66" s="57" t="s">
        <v>166</v>
      </c>
      <c r="E66" s="57" t="s">
        <v>173</v>
      </c>
      <c r="F66" s="57">
        <v>59</v>
      </c>
      <c r="G66" s="58">
        <v>1239</v>
      </c>
      <c r="H66" s="58">
        <v>545.75</v>
      </c>
    </row>
    <row r="67" spans="1:8" ht="15.75" customHeight="1" x14ac:dyDescent="0.25">
      <c r="A67" s="56">
        <v>40546</v>
      </c>
      <c r="B67" s="57" t="s">
        <v>158</v>
      </c>
      <c r="C67" s="57" t="s">
        <v>39</v>
      </c>
      <c r="D67" s="57" t="s">
        <v>27</v>
      </c>
      <c r="E67" s="57" t="s">
        <v>173</v>
      </c>
      <c r="F67" s="57">
        <v>30</v>
      </c>
      <c r="G67" s="58">
        <v>660</v>
      </c>
      <c r="H67" s="58">
        <v>300</v>
      </c>
    </row>
    <row r="68" spans="1:8" ht="15.75" customHeight="1" x14ac:dyDescent="0.25">
      <c r="A68" s="56">
        <v>40558</v>
      </c>
      <c r="B68" s="57" t="s">
        <v>158</v>
      </c>
      <c r="C68" s="57" t="s">
        <v>168</v>
      </c>
      <c r="D68" s="57" t="s">
        <v>28</v>
      </c>
      <c r="E68" s="57" t="s">
        <v>178</v>
      </c>
      <c r="F68" s="57">
        <v>22</v>
      </c>
      <c r="G68" s="58">
        <v>484</v>
      </c>
      <c r="H68" s="58">
        <v>220</v>
      </c>
    </row>
    <row r="69" spans="1:8" ht="15.75" customHeight="1" x14ac:dyDescent="0.25">
      <c r="A69" s="56">
        <v>40557</v>
      </c>
      <c r="B69" s="57" t="s">
        <v>159</v>
      </c>
      <c r="C69" s="57" t="s">
        <v>41</v>
      </c>
      <c r="D69" s="57" t="s">
        <v>166</v>
      </c>
      <c r="E69" s="57" t="s">
        <v>174</v>
      </c>
      <c r="F69" s="57">
        <v>6</v>
      </c>
      <c r="G69" s="58">
        <v>138</v>
      </c>
      <c r="H69" s="58">
        <v>66</v>
      </c>
    </row>
    <row r="70" spans="1:8" ht="15.75" customHeight="1" x14ac:dyDescent="0.25">
      <c r="A70" s="56">
        <v>40571</v>
      </c>
      <c r="B70" s="57" t="s">
        <v>160</v>
      </c>
      <c r="C70" s="57" t="s">
        <v>168</v>
      </c>
      <c r="D70" s="57" t="s">
        <v>146</v>
      </c>
      <c r="E70" s="57" t="s">
        <v>196</v>
      </c>
      <c r="F70" s="57">
        <v>16</v>
      </c>
      <c r="G70" s="58">
        <v>432</v>
      </c>
      <c r="H70" s="58">
        <v>232</v>
      </c>
    </row>
    <row r="71" spans="1:8" ht="15.75" customHeight="1" x14ac:dyDescent="0.25">
      <c r="A71" s="56">
        <v>40547</v>
      </c>
      <c r="B71" s="57" t="s">
        <v>160</v>
      </c>
      <c r="C71" s="57" t="s">
        <v>44</v>
      </c>
      <c r="D71" s="57" t="s">
        <v>25</v>
      </c>
      <c r="E71" s="57" t="s">
        <v>192</v>
      </c>
      <c r="F71" s="57">
        <v>19</v>
      </c>
      <c r="G71" s="58">
        <v>513</v>
      </c>
      <c r="H71" s="58">
        <v>275.5</v>
      </c>
    </row>
    <row r="72" spans="1:8" ht="15.75" customHeight="1" x14ac:dyDescent="0.25">
      <c r="A72" s="56">
        <v>40556</v>
      </c>
      <c r="B72" s="57" t="s">
        <v>159</v>
      </c>
      <c r="C72" s="57" t="s">
        <v>39</v>
      </c>
      <c r="D72" s="57" t="s">
        <v>27</v>
      </c>
      <c r="E72" s="57" t="s">
        <v>188</v>
      </c>
      <c r="F72" s="57">
        <v>30</v>
      </c>
      <c r="G72" s="58">
        <v>690</v>
      </c>
      <c r="H72" s="58">
        <v>330</v>
      </c>
    </row>
    <row r="73" spans="1:8" ht="15.75" customHeight="1" x14ac:dyDescent="0.25">
      <c r="A73" s="56">
        <v>40555</v>
      </c>
      <c r="B73" s="57" t="s">
        <v>162</v>
      </c>
      <c r="C73" s="57" t="s">
        <v>41</v>
      </c>
      <c r="D73" s="57" t="s">
        <v>28</v>
      </c>
      <c r="E73" s="57" t="s">
        <v>172</v>
      </c>
      <c r="F73" s="57">
        <v>62</v>
      </c>
      <c r="G73" s="58">
        <v>1178</v>
      </c>
      <c r="H73" s="58">
        <v>496</v>
      </c>
    </row>
    <row r="74" spans="1:8" ht="15.75" customHeight="1" x14ac:dyDescent="0.25">
      <c r="A74" s="56">
        <v>40567</v>
      </c>
      <c r="B74" s="57" t="s">
        <v>158</v>
      </c>
      <c r="C74" s="57" t="s">
        <v>168</v>
      </c>
      <c r="D74" s="57" t="s">
        <v>166</v>
      </c>
      <c r="E74" s="57" t="s">
        <v>176</v>
      </c>
      <c r="F74" s="57">
        <v>25</v>
      </c>
      <c r="G74" s="58">
        <v>550</v>
      </c>
      <c r="H74" s="58">
        <v>250</v>
      </c>
    </row>
    <row r="75" spans="1:8" ht="15.75" customHeight="1" x14ac:dyDescent="0.25">
      <c r="A75" s="56">
        <v>40557</v>
      </c>
      <c r="B75" s="57" t="s">
        <v>162</v>
      </c>
      <c r="C75" s="57" t="s">
        <v>41</v>
      </c>
      <c r="D75" s="57" t="s">
        <v>25</v>
      </c>
      <c r="E75" s="57" t="s">
        <v>175</v>
      </c>
      <c r="F75" s="57">
        <v>13</v>
      </c>
      <c r="G75" s="58">
        <v>247</v>
      </c>
      <c r="H75" s="58">
        <v>104</v>
      </c>
    </row>
    <row r="76" spans="1:8" ht="15.75" customHeight="1" x14ac:dyDescent="0.25">
      <c r="A76" s="56">
        <v>40549</v>
      </c>
      <c r="B76" s="57" t="s">
        <v>161</v>
      </c>
      <c r="C76" s="57" t="s">
        <v>168</v>
      </c>
      <c r="D76" s="57" t="s">
        <v>27</v>
      </c>
      <c r="E76" s="57" t="s">
        <v>185</v>
      </c>
      <c r="F76" s="57">
        <v>24</v>
      </c>
      <c r="G76" s="58">
        <v>504</v>
      </c>
      <c r="H76" s="58">
        <v>222</v>
      </c>
    </row>
    <row r="77" spans="1:8" ht="15.75" customHeight="1" x14ac:dyDescent="0.25">
      <c r="A77" s="56">
        <v>40562</v>
      </c>
      <c r="B77" s="57" t="s">
        <v>159</v>
      </c>
      <c r="C77" s="57" t="s">
        <v>39</v>
      </c>
      <c r="D77" s="57" t="s">
        <v>28</v>
      </c>
      <c r="E77" s="57" t="s">
        <v>197</v>
      </c>
      <c r="F77" s="57">
        <v>51</v>
      </c>
      <c r="G77" s="58">
        <v>1173</v>
      </c>
      <c r="H77" s="58">
        <v>561</v>
      </c>
    </row>
    <row r="78" spans="1:8" ht="15.75" customHeight="1" x14ac:dyDescent="0.25">
      <c r="A78" s="56">
        <v>40570</v>
      </c>
      <c r="B78" s="57" t="s">
        <v>162</v>
      </c>
      <c r="C78" s="57" t="s">
        <v>44</v>
      </c>
      <c r="D78" s="57" t="s">
        <v>166</v>
      </c>
      <c r="E78" s="57" t="s">
        <v>187</v>
      </c>
      <c r="F78" s="57">
        <v>23</v>
      </c>
      <c r="G78" s="58">
        <v>437</v>
      </c>
      <c r="H78" s="58">
        <v>184</v>
      </c>
    </row>
    <row r="79" spans="1:8" ht="15.75" customHeight="1" x14ac:dyDescent="0.25">
      <c r="A79" s="56">
        <v>40564</v>
      </c>
      <c r="B79" s="57" t="s">
        <v>159</v>
      </c>
      <c r="C79" s="57" t="s">
        <v>41</v>
      </c>
      <c r="D79" s="57" t="s">
        <v>28</v>
      </c>
      <c r="E79" s="57" t="s">
        <v>183</v>
      </c>
      <c r="F79" s="57">
        <v>41</v>
      </c>
      <c r="G79" s="58">
        <v>943</v>
      </c>
      <c r="H79" s="58">
        <v>451</v>
      </c>
    </row>
    <row r="80" spans="1:8" ht="15.75" customHeight="1" x14ac:dyDescent="0.25">
      <c r="A80" s="56">
        <v>40547</v>
      </c>
      <c r="B80" s="57" t="s">
        <v>162</v>
      </c>
      <c r="C80" s="57" t="s">
        <v>41</v>
      </c>
      <c r="D80" s="57" t="s">
        <v>28</v>
      </c>
      <c r="E80" s="57" t="s">
        <v>175</v>
      </c>
      <c r="F80" s="57">
        <v>11</v>
      </c>
      <c r="G80" s="58">
        <v>209</v>
      </c>
      <c r="H80" s="58">
        <v>88</v>
      </c>
    </row>
    <row r="81" spans="1:11" ht="15.75" customHeight="1" x14ac:dyDescent="0.25">
      <c r="A81" s="56">
        <v>40547</v>
      </c>
      <c r="B81" s="57" t="s">
        <v>160</v>
      </c>
      <c r="C81" s="57" t="s">
        <v>168</v>
      </c>
      <c r="D81" s="57" t="s">
        <v>166</v>
      </c>
      <c r="E81" s="57" t="s">
        <v>193</v>
      </c>
      <c r="F81" s="57">
        <v>19</v>
      </c>
      <c r="G81" s="58">
        <v>513</v>
      </c>
      <c r="H81" s="58">
        <v>275.5</v>
      </c>
    </row>
    <row r="82" spans="1:11" ht="15.75" customHeight="1" x14ac:dyDescent="0.25">
      <c r="A82" s="56">
        <v>40570</v>
      </c>
      <c r="B82" s="57" t="s">
        <v>158</v>
      </c>
      <c r="C82" s="57" t="s">
        <v>41</v>
      </c>
      <c r="D82" s="57" t="s">
        <v>146</v>
      </c>
      <c r="E82" s="57" t="s">
        <v>193</v>
      </c>
      <c r="F82" s="57">
        <v>62</v>
      </c>
      <c r="G82" s="58">
        <v>1364</v>
      </c>
      <c r="H82" s="58">
        <v>620</v>
      </c>
    </row>
    <row r="83" spans="1:11" ht="15.75" customHeight="1" x14ac:dyDescent="0.25">
      <c r="A83" s="56">
        <v>40562</v>
      </c>
      <c r="B83" s="57" t="s">
        <v>162</v>
      </c>
      <c r="C83" s="57" t="s">
        <v>39</v>
      </c>
      <c r="D83" s="57" t="s">
        <v>28</v>
      </c>
      <c r="E83" s="57" t="s">
        <v>187</v>
      </c>
      <c r="F83" s="57">
        <v>48</v>
      </c>
      <c r="G83" s="58">
        <v>912</v>
      </c>
      <c r="H83" s="58">
        <v>384</v>
      </c>
    </row>
    <row r="84" spans="1:11" ht="15.75" customHeight="1" x14ac:dyDescent="0.25">
      <c r="A84" s="56">
        <v>40554</v>
      </c>
      <c r="B84" s="57" t="s">
        <v>158</v>
      </c>
      <c r="C84" s="57" t="s">
        <v>44</v>
      </c>
      <c r="D84" s="57" t="s">
        <v>166</v>
      </c>
      <c r="E84" s="57" t="s">
        <v>169</v>
      </c>
      <c r="F84" s="57">
        <v>34</v>
      </c>
      <c r="G84" s="58">
        <v>748</v>
      </c>
      <c r="H84" s="58">
        <v>340</v>
      </c>
    </row>
    <row r="85" spans="1:11" ht="15.75" customHeight="1" x14ac:dyDescent="0.25">
      <c r="A85" s="56">
        <v>40544</v>
      </c>
      <c r="B85" s="57" t="s">
        <v>159</v>
      </c>
      <c r="C85" s="57" t="s">
        <v>168</v>
      </c>
      <c r="D85" s="57" t="s">
        <v>166</v>
      </c>
      <c r="E85" s="57" t="s">
        <v>170</v>
      </c>
      <c r="F85" s="57">
        <v>37</v>
      </c>
      <c r="G85" s="58">
        <v>851</v>
      </c>
      <c r="H85" s="58">
        <v>407</v>
      </c>
      <c r="J85" s="59" t="s">
        <v>203</v>
      </c>
      <c r="K85" s="59" t="s">
        <v>204</v>
      </c>
    </row>
    <row r="86" spans="1:11" ht="15.75" customHeight="1" x14ac:dyDescent="0.25">
      <c r="A86" s="56">
        <v>40548</v>
      </c>
      <c r="B86" s="57" t="s">
        <v>162</v>
      </c>
      <c r="C86" s="57" t="s">
        <v>41</v>
      </c>
      <c r="D86" s="57" t="s">
        <v>25</v>
      </c>
      <c r="E86" s="57" t="s">
        <v>189</v>
      </c>
      <c r="F86" s="57">
        <v>50</v>
      </c>
      <c r="G86" s="58">
        <v>950</v>
      </c>
      <c r="H86" s="58">
        <v>400</v>
      </c>
      <c r="J86" s="59" t="s">
        <v>205</v>
      </c>
      <c r="K86" s="59" t="s">
        <v>206</v>
      </c>
    </row>
    <row r="87" spans="1:11" ht="15.75" customHeight="1" x14ac:dyDescent="0.25">
      <c r="A87" s="56">
        <v>40558</v>
      </c>
      <c r="B87" s="57" t="s">
        <v>159</v>
      </c>
      <c r="C87" s="57" t="s">
        <v>41</v>
      </c>
      <c r="D87" s="57" t="s">
        <v>146</v>
      </c>
      <c r="E87" s="57" t="s">
        <v>173</v>
      </c>
      <c r="F87" s="57">
        <v>51</v>
      </c>
      <c r="G87" s="58">
        <v>1173</v>
      </c>
      <c r="H87" s="58">
        <v>561</v>
      </c>
    </row>
    <row r="88" spans="1:11" ht="15.75" customHeight="1" x14ac:dyDescent="0.25">
      <c r="A88" s="56">
        <v>40566</v>
      </c>
      <c r="B88" s="57" t="s">
        <v>159</v>
      </c>
      <c r="C88" s="57" t="s">
        <v>41</v>
      </c>
      <c r="D88" s="57" t="s">
        <v>28</v>
      </c>
      <c r="E88" s="57" t="s">
        <v>174</v>
      </c>
      <c r="F88" s="57">
        <v>32</v>
      </c>
      <c r="G88" s="58">
        <v>736</v>
      </c>
      <c r="H88" s="58">
        <v>352</v>
      </c>
    </row>
    <row r="89" spans="1:11" ht="15.75" customHeight="1" x14ac:dyDescent="0.25">
      <c r="A89" s="56">
        <v>40550</v>
      </c>
      <c r="B89" s="57" t="s">
        <v>159</v>
      </c>
      <c r="C89" s="57" t="s">
        <v>39</v>
      </c>
      <c r="D89" s="57" t="s">
        <v>27</v>
      </c>
      <c r="E89" s="57" t="s">
        <v>170</v>
      </c>
      <c r="F89" s="57">
        <v>22</v>
      </c>
      <c r="G89" s="58">
        <v>506</v>
      </c>
      <c r="H89" s="58">
        <v>242</v>
      </c>
    </row>
    <row r="90" spans="1:11" ht="15.75" customHeight="1" x14ac:dyDescent="0.25">
      <c r="A90" s="56">
        <v>40559</v>
      </c>
      <c r="B90" s="57" t="s">
        <v>159</v>
      </c>
      <c r="C90" s="57" t="s">
        <v>39</v>
      </c>
      <c r="D90" s="57" t="s">
        <v>25</v>
      </c>
      <c r="E90" s="57" t="s">
        <v>191</v>
      </c>
      <c r="F90" s="57">
        <v>33</v>
      </c>
      <c r="G90" s="58">
        <v>759</v>
      </c>
      <c r="H90" s="58">
        <v>363</v>
      </c>
    </row>
    <row r="91" spans="1:11" ht="15.75" customHeight="1" x14ac:dyDescent="0.25">
      <c r="A91" s="56">
        <v>40562</v>
      </c>
      <c r="B91" s="57" t="s">
        <v>158</v>
      </c>
      <c r="C91" s="57" t="s">
        <v>39</v>
      </c>
      <c r="D91" s="57" t="s">
        <v>28</v>
      </c>
      <c r="E91" s="57" t="s">
        <v>173</v>
      </c>
      <c r="F91" s="57">
        <v>18</v>
      </c>
      <c r="G91" s="58">
        <v>396</v>
      </c>
      <c r="H91" s="58">
        <v>180</v>
      </c>
    </row>
    <row r="92" spans="1:11" ht="15.75" customHeight="1" x14ac:dyDescent="0.25">
      <c r="A92" s="56">
        <v>40571</v>
      </c>
      <c r="B92" s="57" t="s">
        <v>162</v>
      </c>
      <c r="C92" s="57" t="s">
        <v>44</v>
      </c>
      <c r="D92" s="57" t="s">
        <v>25</v>
      </c>
      <c r="E92" s="57" t="s">
        <v>184</v>
      </c>
      <c r="F92" s="57">
        <v>17</v>
      </c>
      <c r="G92" s="58">
        <v>323</v>
      </c>
      <c r="H92" s="58">
        <v>136</v>
      </c>
    </row>
    <row r="93" spans="1:11" ht="15.75" customHeight="1" x14ac:dyDescent="0.25">
      <c r="A93" s="56">
        <v>40559</v>
      </c>
      <c r="B93" s="57" t="s">
        <v>162</v>
      </c>
      <c r="C93" s="57" t="s">
        <v>39</v>
      </c>
      <c r="D93" s="57" t="s">
        <v>27</v>
      </c>
      <c r="E93" s="57" t="s">
        <v>177</v>
      </c>
      <c r="F93" s="57">
        <v>14</v>
      </c>
      <c r="G93" s="58">
        <v>266</v>
      </c>
      <c r="H93" s="58">
        <v>112</v>
      </c>
    </row>
    <row r="94" spans="1:11" ht="15.75" customHeight="1" x14ac:dyDescent="0.25">
      <c r="A94" s="56">
        <v>40558</v>
      </c>
      <c r="B94" s="57" t="s">
        <v>162</v>
      </c>
      <c r="C94" s="57" t="s">
        <v>168</v>
      </c>
      <c r="D94" s="57" t="s">
        <v>28</v>
      </c>
      <c r="E94" s="57" t="s">
        <v>196</v>
      </c>
      <c r="F94" s="57">
        <v>54</v>
      </c>
      <c r="G94" s="58">
        <v>1026</v>
      </c>
      <c r="H94" s="58">
        <v>432</v>
      </c>
    </row>
    <row r="95" spans="1:11" ht="15.75" customHeight="1" x14ac:dyDescent="0.25">
      <c r="A95" s="56">
        <v>40570</v>
      </c>
      <c r="B95" s="57" t="s">
        <v>158</v>
      </c>
      <c r="C95" s="57" t="s">
        <v>44</v>
      </c>
      <c r="D95" s="57" t="s">
        <v>166</v>
      </c>
      <c r="E95" s="57" t="s">
        <v>173</v>
      </c>
      <c r="F95" s="57">
        <v>56</v>
      </c>
      <c r="G95" s="58">
        <v>1232</v>
      </c>
      <c r="H95" s="58">
        <v>560</v>
      </c>
    </row>
    <row r="96" spans="1:11" ht="15.75" customHeight="1" x14ac:dyDescent="0.25">
      <c r="A96" s="56">
        <v>40571</v>
      </c>
      <c r="B96" s="57" t="s">
        <v>158</v>
      </c>
      <c r="C96" s="57" t="s">
        <v>39</v>
      </c>
      <c r="D96" s="57" t="s">
        <v>25</v>
      </c>
      <c r="E96" s="57" t="s">
        <v>189</v>
      </c>
      <c r="F96" s="57">
        <v>47</v>
      </c>
      <c r="G96" s="58">
        <v>1034</v>
      </c>
      <c r="H96" s="58">
        <v>470</v>
      </c>
    </row>
    <row r="97" spans="1:8" ht="15.75" customHeight="1" x14ac:dyDescent="0.25">
      <c r="A97" s="56">
        <v>40571</v>
      </c>
      <c r="B97" s="57" t="s">
        <v>158</v>
      </c>
      <c r="C97" s="57" t="s">
        <v>41</v>
      </c>
      <c r="D97" s="57" t="s">
        <v>27</v>
      </c>
      <c r="E97" s="57" t="s">
        <v>198</v>
      </c>
      <c r="F97" s="57">
        <v>65</v>
      </c>
      <c r="G97" s="58">
        <v>1430</v>
      </c>
      <c r="H97" s="58">
        <v>650</v>
      </c>
    </row>
    <row r="98" spans="1:8" ht="15.75" customHeight="1" x14ac:dyDescent="0.25">
      <c r="A98" s="56">
        <v>40558</v>
      </c>
      <c r="B98" s="57" t="s">
        <v>161</v>
      </c>
      <c r="C98" s="57" t="s">
        <v>168</v>
      </c>
      <c r="D98" s="57" t="s">
        <v>166</v>
      </c>
      <c r="E98" s="57" t="s">
        <v>175</v>
      </c>
      <c r="F98" s="57">
        <v>56</v>
      </c>
      <c r="G98" s="58">
        <v>1176</v>
      </c>
      <c r="H98" s="58">
        <v>518</v>
      </c>
    </row>
    <row r="99" spans="1:8" ht="15.75" customHeight="1" x14ac:dyDescent="0.25">
      <c r="A99" s="56">
        <v>40557</v>
      </c>
      <c r="B99" s="57" t="s">
        <v>160</v>
      </c>
      <c r="C99" s="57" t="s">
        <v>39</v>
      </c>
      <c r="D99" s="57" t="s">
        <v>28</v>
      </c>
      <c r="E99" s="57" t="s">
        <v>188</v>
      </c>
      <c r="F99" s="57">
        <v>64</v>
      </c>
      <c r="G99" s="58">
        <v>1728</v>
      </c>
      <c r="H99" s="58">
        <v>928</v>
      </c>
    </row>
    <row r="100" spans="1:8" ht="15.75" customHeight="1" x14ac:dyDescent="0.25">
      <c r="A100" s="56">
        <v>40562</v>
      </c>
      <c r="B100" s="57" t="s">
        <v>161</v>
      </c>
      <c r="C100" s="57" t="s">
        <v>168</v>
      </c>
      <c r="D100" s="57" t="s">
        <v>146</v>
      </c>
      <c r="E100" s="57" t="s">
        <v>199</v>
      </c>
      <c r="F100" s="57">
        <v>63</v>
      </c>
      <c r="G100" s="58">
        <v>1323</v>
      </c>
      <c r="H100" s="58">
        <v>582.75</v>
      </c>
    </row>
    <row r="101" spans="1:8" ht="15.75" customHeight="1" x14ac:dyDescent="0.25">
      <c r="A101" s="56">
        <v>40572</v>
      </c>
      <c r="B101" s="57" t="s">
        <v>161</v>
      </c>
      <c r="C101" s="57" t="s">
        <v>41</v>
      </c>
      <c r="D101" s="57" t="s">
        <v>146</v>
      </c>
      <c r="E101" s="57" t="s">
        <v>173</v>
      </c>
      <c r="F101" s="57">
        <v>25</v>
      </c>
      <c r="G101" s="58">
        <v>525</v>
      </c>
      <c r="H101" s="58">
        <v>231.25</v>
      </c>
    </row>
    <row r="102" spans="1:8" ht="15.75" customHeight="1" x14ac:dyDescent="0.25">
      <c r="A102" s="56">
        <v>40560</v>
      </c>
      <c r="B102" s="57" t="s">
        <v>160</v>
      </c>
      <c r="C102" s="57" t="s">
        <v>44</v>
      </c>
      <c r="D102" s="57" t="s">
        <v>166</v>
      </c>
      <c r="E102" s="57" t="s">
        <v>182</v>
      </c>
      <c r="F102" s="57">
        <v>15</v>
      </c>
      <c r="G102" s="58">
        <v>405</v>
      </c>
      <c r="H102" s="58">
        <v>217.5</v>
      </c>
    </row>
    <row r="103" spans="1:8" ht="15.75" customHeight="1" x14ac:dyDescent="0.25">
      <c r="A103" s="56">
        <v>40573</v>
      </c>
      <c r="B103" s="57" t="s">
        <v>162</v>
      </c>
      <c r="C103" s="57" t="s">
        <v>168</v>
      </c>
      <c r="D103" s="57" t="s">
        <v>166</v>
      </c>
      <c r="E103" s="57" t="s">
        <v>178</v>
      </c>
      <c r="F103" s="57">
        <v>42</v>
      </c>
      <c r="G103" s="58">
        <v>798</v>
      </c>
      <c r="H103" s="58">
        <v>336</v>
      </c>
    </row>
    <row r="104" spans="1:8" ht="15.75" customHeight="1" x14ac:dyDescent="0.25">
      <c r="A104" s="56">
        <v>40559</v>
      </c>
      <c r="B104" s="57" t="s">
        <v>161</v>
      </c>
      <c r="C104" s="57" t="s">
        <v>168</v>
      </c>
      <c r="D104" s="57" t="s">
        <v>28</v>
      </c>
      <c r="E104" s="57" t="s">
        <v>170</v>
      </c>
      <c r="F104" s="57">
        <v>31</v>
      </c>
      <c r="G104" s="58">
        <v>651</v>
      </c>
      <c r="H104" s="58">
        <v>286.75</v>
      </c>
    </row>
    <row r="105" spans="1:8" ht="15.75" customHeight="1" x14ac:dyDescent="0.25">
      <c r="A105" s="56">
        <v>40562</v>
      </c>
      <c r="B105" s="57" t="s">
        <v>161</v>
      </c>
      <c r="C105" s="57" t="s">
        <v>41</v>
      </c>
      <c r="D105" s="57" t="s">
        <v>179</v>
      </c>
      <c r="E105" s="57" t="s">
        <v>184</v>
      </c>
      <c r="F105" s="57">
        <v>32</v>
      </c>
      <c r="G105" s="58">
        <v>672</v>
      </c>
      <c r="H105" s="58">
        <v>296</v>
      </c>
    </row>
    <row r="106" spans="1:8" ht="15.75" customHeight="1" x14ac:dyDescent="0.25">
      <c r="A106" s="56">
        <v>40548</v>
      </c>
      <c r="B106" s="57" t="s">
        <v>159</v>
      </c>
      <c r="C106" s="57" t="s">
        <v>39</v>
      </c>
      <c r="D106" s="57" t="s">
        <v>25</v>
      </c>
      <c r="E106" s="57" t="s">
        <v>183</v>
      </c>
      <c r="F106" s="57">
        <v>34</v>
      </c>
      <c r="G106" s="58">
        <v>782</v>
      </c>
      <c r="H106" s="58">
        <v>374</v>
      </c>
    </row>
    <row r="107" spans="1:8" ht="15.75" customHeight="1" x14ac:dyDescent="0.25">
      <c r="A107" s="56">
        <v>40561</v>
      </c>
      <c r="B107" s="57" t="s">
        <v>159</v>
      </c>
      <c r="C107" s="57" t="s">
        <v>44</v>
      </c>
      <c r="D107" s="57" t="s">
        <v>27</v>
      </c>
      <c r="E107" s="57" t="s">
        <v>193</v>
      </c>
      <c r="F107" s="57">
        <v>50</v>
      </c>
      <c r="G107" s="58">
        <v>1150</v>
      </c>
      <c r="H107" s="58">
        <v>550</v>
      </c>
    </row>
    <row r="108" spans="1:8" ht="15.75" customHeight="1" x14ac:dyDescent="0.25">
      <c r="A108" s="56">
        <v>40551</v>
      </c>
      <c r="B108" s="57" t="s">
        <v>162</v>
      </c>
      <c r="C108" s="57" t="s">
        <v>39</v>
      </c>
      <c r="D108" s="57" t="s">
        <v>25</v>
      </c>
      <c r="E108" s="57" t="s">
        <v>191</v>
      </c>
      <c r="F108" s="57">
        <v>53</v>
      </c>
      <c r="G108" s="58">
        <v>1007</v>
      </c>
      <c r="H108" s="58">
        <v>424</v>
      </c>
    </row>
    <row r="109" spans="1:8" ht="15.75" customHeight="1" x14ac:dyDescent="0.25">
      <c r="A109" s="56">
        <v>40553</v>
      </c>
      <c r="B109" s="57" t="s">
        <v>160</v>
      </c>
      <c r="C109" s="57" t="s">
        <v>168</v>
      </c>
      <c r="D109" s="57" t="s">
        <v>25</v>
      </c>
      <c r="E109" s="57" t="s">
        <v>198</v>
      </c>
      <c r="F109" s="57">
        <v>27</v>
      </c>
      <c r="G109" s="58">
        <v>729</v>
      </c>
      <c r="H109" s="58">
        <v>391.5</v>
      </c>
    </row>
    <row r="110" spans="1:8" ht="15.75" customHeight="1" x14ac:dyDescent="0.25">
      <c r="A110" s="56">
        <v>40548</v>
      </c>
      <c r="B110" s="57" t="s">
        <v>158</v>
      </c>
      <c r="C110" s="57" t="s">
        <v>44</v>
      </c>
      <c r="D110" s="57" t="s">
        <v>179</v>
      </c>
      <c r="E110" s="57" t="s">
        <v>183</v>
      </c>
      <c r="F110" s="57">
        <v>23</v>
      </c>
      <c r="G110" s="58">
        <v>506</v>
      </c>
      <c r="H110" s="58">
        <v>230</v>
      </c>
    </row>
    <row r="111" spans="1:8" ht="15.75" customHeight="1" x14ac:dyDescent="0.25">
      <c r="A111" s="56">
        <v>40558</v>
      </c>
      <c r="B111" s="57" t="s">
        <v>160</v>
      </c>
      <c r="C111" s="57" t="s">
        <v>41</v>
      </c>
      <c r="D111" s="57" t="s">
        <v>27</v>
      </c>
      <c r="E111" s="57" t="s">
        <v>192</v>
      </c>
      <c r="F111" s="57">
        <v>12</v>
      </c>
      <c r="G111" s="58">
        <v>324</v>
      </c>
      <c r="H111" s="58">
        <v>174</v>
      </c>
    </row>
    <row r="112" spans="1:8" ht="15.75" customHeight="1" x14ac:dyDescent="0.25">
      <c r="A112" s="56">
        <v>40560</v>
      </c>
      <c r="B112" s="57" t="s">
        <v>160</v>
      </c>
      <c r="C112" s="57" t="s">
        <v>41</v>
      </c>
      <c r="D112" s="57" t="s">
        <v>27</v>
      </c>
      <c r="E112" s="57" t="s">
        <v>186</v>
      </c>
      <c r="F112" s="57">
        <v>50</v>
      </c>
      <c r="G112" s="58">
        <v>1350</v>
      </c>
      <c r="H112" s="58">
        <v>725</v>
      </c>
    </row>
    <row r="113" spans="1:8" ht="15.75" customHeight="1" x14ac:dyDescent="0.25">
      <c r="A113" s="56">
        <v>40569</v>
      </c>
      <c r="B113" s="57" t="s">
        <v>162</v>
      </c>
      <c r="C113" s="57" t="s">
        <v>168</v>
      </c>
      <c r="D113" s="57" t="s">
        <v>146</v>
      </c>
      <c r="E113" s="57" t="s">
        <v>193</v>
      </c>
      <c r="F113" s="57">
        <v>49</v>
      </c>
      <c r="G113" s="58">
        <v>931</v>
      </c>
      <c r="H113" s="58">
        <v>392</v>
      </c>
    </row>
    <row r="114" spans="1:8" ht="15.75" customHeight="1" x14ac:dyDescent="0.25">
      <c r="A114" s="56">
        <v>40554</v>
      </c>
      <c r="B114" s="57" t="s">
        <v>161</v>
      </c>
      <c r="C114" s="57" t="s">
        <v>39</v>
      </c>
      <c r="D114" s="57" t="s">
        <v>146</v>
      </c>
      <c r="E114" s="57" t="s">
        <v>186</v>
      </c>
      <c r="F114" s="57">
        <v>17</v>
      </c>
      <c r="G114" s="58">
        <v>357</v>
      </c>
      <c r="H114" s="58">
        <v>157.25</v>
      </c>
    </row>
    <row r="115" spans="1:8" ht="15.75" customHeight="1" x14ac:dyDescent="0.25">
      <c r="A115" s="56">
        <v>40547</v>
      </c>
      <c r="B115" s="57" t="s">
        <v>160</v>
      </c>
      <c r="C115" s="57" t="s">
        <v>39</v>
      </c>
      <c r="D115" s="57" t="s">
        <v>25</v>
      </c>
      <c r="E115" s="57" t="s">
        <v>174</v>
      </c>
      <c r="F115" s="57">
        <v>12</v>
      </c>
      <c r="G115" s="58">
        <v>324</v>
      </c>
      <c r="H115" s="58">
        <v>174</v>
      </c>
    </row>
    <row r="116" spans="1:8" ht="15.75" customHeight="1" x14ac:dyDescent="0.25">
      <c r="A116" s="56">
        <v>40564</v>
      </c>
      <c r="B116" s="57" t="s">
        <v>159</v>
      </c>
      <c r="C116" s="57" t="s">
        <v>168</v>
      </c>
      <c r="D116" s="57" t="s">
        <v>27</v>
      </c>
      <c r="E116" s="57" t="s">
        <v>195</v>
      </c>
      <c r="F116" s="57">
        <v>53</v>
      </c>
      <c r="G116" s="58">
        <v>1219</v>
      </c>
      <c r="H116" s="58">
        <v>583</v>
      </c>
    </row>
    <row r="117" spans="1:8" ht="15.75" customHeight="1" x14ac:dyDescent="0.25">
      <c r="A117" s="56">
        <v>40565</v>
      </c>
      <c r="B117" s="57" t="s">
        <v>161</v>
      </c>
      <c r="C117" s="57" t="s">
        <v>41</v>
      </c>
      <c r="D117" s="57" t="s">
        <v>166</v>
      </c>
      <c r="E117" s="57" t="s">
        <v>188</v>
      </c>
      <c r="F117" s="57">
        <v>41</v>
      </c>
      <c r="G117" s="58">
        <v>861</v>
      </c>
      <c r="H117" s="58">
        <v>379.25</v>
      </c>
    </row>
    <row r="118" spans="1:8" ht="15.75" customHeight="1" x14ac:dyDescent="0.25">
      <c r="A118" s="56">
        <v>40553</v>
      </c>
      <c r="B118" s="57" t="s">
        <v>162</v>
      </c>
      <c r="C118" s="57" t="s">
        <v>44</v>
      </c>
      <c r="D118" s="57" t="s">
        <v>166</v>
      </c>
      <c r="E118" s="57" t="s">
        <v>170</v>
      </c>
      <c r="F118" s="57">
        <v>8</v>
      </c>
      <c r="G118" s="58">
        <v>152</v>
      </c>
      <c r="H118" s="58">
        <v>64</v>
      </c>
    </row>
    <row r="119" spans="1:8" ht="15.75" customHeight="1" x14ac:dyDescent="0.25">
      <c r="A119" s="56">
        <v>40555</v>
      </c>
      <c r="B119" s="57" t="s">
        <v>161</v>
      </c>
      <c r="C119" s="57" t="s">
        <v>39</v>
      </c>
      <c r="D119" s="57" t="s">
        <v>166</v>
      </c>
      <c r="E119" s="57" t="s">
        <v>184</v>
      </c>
      <c r="F119" s="57">
        <v>47</v>
      </c>
      <c r="G119" s="58">
        <v>987</v>
      </c>
      <c r="H119" s="58">
        <v>434.75</v>
      </c>
    </row>
    <row r="120" spans="1:8" ht="15.75" customHeight="1" x14ac:dyDescent="0.2"/>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H1"/>
    <mergeCell ref="I2:J2"/>
    <mergeCell ref="B2:C2"/>
    <mergeCell ref="K13:L13"/>
  </mergeCells>
  <pageMargins left="0.7" right="0.7" top="0.75" bottom="0.75" header="0" footer="0"/>
  <pageSetup orientation="portrait"/>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1000"/>
  <sheetViews>
    <sheetView showGridLines="0" workbookViewId="0">
      <selection activeCell="G9" sqref="G9"/>
    </sheetView>
  </sheetViews>
  <sheetFormatPr defaultColWidth="12.625" defaultRowHeight="15" customHeight="1" x14ac:dyDescent="0.2"/>
  <cols>
    <col min="1" max="1" width="14.625" customWidth="1"/>
    <col min="2" max="2" width="12.125" customWidth="1"/>
    <col min="3" max="3" width="10.75" customWidth="1"/>
    <col min="4" max="4" width="12.125" customWidth="1"/>
    <col min="5" max="5" width="9" customWidth="1"/>
    <col min="6" max="6" width="12.125" customWidth="1"/>
    <col min="7" max="9" width="14.75" customWidth="1"/>
    <col min="10" max="10" width="12.125" customWidth="1"/>
    <col min="11" max="26" width="9" customWidth="1"/>
  </cols>
  <sheetData>
    <row r="1" spans="1:10" x14ac:dyDescent="0.25">
      <c r="A1" s="97" t="s">
        <v>207</v>
      </c>
      <c r="B1" s="70"/>
      <c r="C1" s="70"/>
      <c r="D1" s="71"/>
    </row>
    <row r="2" spans="1:10" x14ac:dyDescent="0.25">
      <c r="G2" s="60" t="s">
        <v>208</v>
      </c>
      <c r="H2" s="60" t="s">
        <v>209</v>
      </c>
      <c r="I2" s="60" t="s">
        <v>210</v>
      </c>
    </row>
    <row r="3" spans="1:10" x14ac:dyDescent="0.25">
      <c r="A3" s="3" t="s">
        <v>32</v>
      </c>
      <c r="B3" s="3" t="s">
        <v>33</v>
      </c>
      <c r="C3" s="3" t="s">
        <v>35</v>
      </c>
      <c r="D3" s="3" t="s">
        <v>156</v>
      </c>
      <c r="G3" s="61">
        <v>40269</v>
      </c>
      <c r="H3" s="61">
        <v>40299</v>
      </c>
      <c r="I3" s="61">
        <v>40330</v>
      </c>
      <c r="J3" s="59" t="s">
        <v>211</v>
      </c>
    </row>
    <row r="4" spans="1:10" x14ac:dyDescent="0.25">
      <c r="A4" s="13">
        <v>40319</v>
      </c>
      <c r="B4" s="2" t="s">
        <v>212</v>
      </c>
      <c r="C4" s="14">
        <v>111</v>
      </c>
      <c r="D4" s="2" t="s">
        <v>158</v>
      </c>
      <c r="F4" s="62" t="s">
        <v>156</v>
      </c>
      <c r="G4" s="61">
        <v>40299</v>
      </c>
      <c r="H4" s="61">
        <v>40330</v>
      </c>
      <c r="I4" s="61">
        <v>40360</v>
      </c>
      <c r="J4" s="59" t="s">
        <v>213</v>
      </c>
    </row>
    <row r="5" spans="1:10" x14ac:dyDescent="0.25">
      <c r="A5" s="13">
        <v>40298</v>
      </c>
      <c r="B5" s="2" t="s">
        <v>214</v>
      </c>
      <c r="C5" s="14">
        <v>167</v>
      </c>
      <c r="D5" s="2" t="s">
        <v>158</v>
      </c>
      <c r="F5" s="51" t="s">
        <v>158</v>
      </c>
      <c r="G5" s="63">
        <f>COUNTIFS($A$4:$A$770,"&gt;="&amp;G$3,$A$4:$A$770,"&lt;"&amp;G$4,$D$4:$D$770,$F5)</f>
        <v>37</v>
      </c>
      <c r="H5" s="63">
        <f t="shared" ref="H5:I9" si="0">COUNTIFS($A$4:$A$770,"&gt;="&amp;H$3,$A$4:$A$770,"&lt;"&amp;H$4,$D$4:$D$770,$F5)</f>
        <v>37</v>
      </c>
      <c r="I5" s="63">
        <f t="shared" si="0"/>
        <v>31</v>
      </c>
    </row>
    <row r="6" spans="1:10" x14ac:dyDescent="0.25">
      <c r="A6" s="13">
        <v>40287</v>
      </c>
      <c r="B6" s="2" t="s">
        <v>215</v>
      </c>
      <c r="C6" s="14">
        <v>191</v>
      </c>
      <c r="D6" s="2" t="s">
        <v>162</v>
      </c>
      <c r="F6" s="51" t="s">
        <v>162</v>
      </c>
      <c r="G6" s="63">
        <f t="shared" ref="G6:I9" si="1">COUNTIFS($A$4:$A$770,"&gt;="&amp;G$3,$A$4:$A$770,"&lt;"&amp;G$4,$D$4:$D$770,$F6)</f>
        <v>55</v>
      </c>
      <c r="H6" s="63">
        <f t="shared" si="0"/>
        <v>41</v>
      </c>
      <c r="I6" s="63">
        <f t="shared" si="0"/>
        <v>39</v>
      </c>
    </row>
    <row r="7" spans="1:10" x14ac:dyDescent="0.25">
      <c r="A7" s="13">
        <v>40346</v>
      </c>
      <c r="B7" s="2" t="s">
        <v>216</v>
      </c>
      <c r="C7" s="14">
        <v>110</v>
      </c>
      <c r="D7" s="2" t="s">
        <v>159</v>
      </c>
      <c r="F7" s="51" t="s">
        <v>159</v>
      </c>
      <c r="G7" s="63">
        <f t="shared" si="1"/>
        <v>38</v>
      </c>
      <c r="H7" s="63">
        <f t="shared" si="0"/>
        <v>41</v>
      </c>
      <c r="I7" s="63">
        <f t="shared" si="0"/>
        <v>50</v>
      </c>
    </row>
    <row r="8" spans="1:10" x14ac:dyDescent="0.25">
      <c r="A8" s="13">
        <v>40381</v>
      </c>
      <c r="B8" s="2" t="s">
        <v>150</v>
      </c>
      <c r="C8" s="14">
        <v>146</v>
      </c>
      <c r="D8" s="2" t="s">
        <v>159</v>
      </c>
      <c r="F8" s="51" t="s">
        <v>161</v>
      </c>
      <c r="G8" s="63">
        <f t="shared" si="1"/>
        <v>35</v>
      </c>
      <c r="H8" s="63">
        <f t="shared" si="0"/>
        <v>31</v>
      </c>
      <c r="I8" s="63">
        <f t="shared" si="0"/>
        <v>39</v>
      </c>
    </row>
    <row r="9" spans="1:10" x14ac:dyDescent="0.25">
      <c r="A9" s="13">
        <v>40314</v>
      </c>
      <c r="B9" s="2" t="s">
        <v>217</v>
      </c>
      <c r="C9" s="14">
        <v>177</v>
      </c>
      <c r="D9" s="2" t="s">
        <v>162</v>
      </c>
      <c r="F9" s="51" t="s">
        <v>218</v>
      </c>
      <c r="G9" s="63">
        <f t="shared" si="1"/>
        <v>36</v>
      </c>
      <c r="H9" s="63">
        <f t="shared" si="0"/>
        <v>41</v>
      </c>
      <c r="I9" s="63">
        <f t="shared" si="0"/>
        <v>25</v>
      </c>
    </row>
    <row r="10" spans="1:10" x14ac:dyDescent="0.25">
      <c r="A10" s="13">
        <v>40334</v>
      </c>
      <c r="B10" s="2" t="s">
        <v>219</v>
      </c>
      <c r="C10" s="14">
        <v>137</v>
      </c>
      <c r="D10" s="2" t="s">
        <v>159</v>
      </c>
    </row>
    <row r="11" spans="1:10" x14ac:dyDescent="0.25">
      <c r="A11" s="13">
        <v>40311</v>
      </c>
      <c r="B11" s="2" t="s">
        <v>97</v>
      </c>
      <c r="C11" s="14">
        <v>116</v>
      </c>
      <c r="D11" s="2" t="s">
        <v>158</v>
      </c>
    </row>
    <row r="12" spans="1:10" x14ac:dyDescent="0.25">
      <c r="A12" s="13">
        <v>40312</v>
      </c>
      <c r="B12" s="2" t="s">
        <v>217</v>
      </c>
      <c r="C12" s="14">
        <v>166</v>
      </c>
      <c r="D12" s="2" t="s">
        <v>162</v>
      </c>
    </row>
    <row r="13" spans="1:10" x14ac:dyDescent="0.25">
      <c r="A13" s="13">
        <v>40341</v>
      </c>
      <c r="B13" s="2" t="s">
        <v>220</v>
      </c>
      <c r="C13" s="14">
        <v>193</v>
      </c>
      <c r="D13" s="2" t="s">
        <v>158</v>
      </c>
    </row>
    <row r="14" spans="1:10" x14ac:dyDescent="0.25">
      <c r="A14" s="13">
        <v>40320</v>
      </c>
      <c r="B14" s="2" t="s">
        <v>216</v>
      </c>
      <c r="C14" s="14">
        <v>105</v>
      </c>
      <c r="D14" s="2" t="s">
        <v>161</v>
      </c>
    </row>
    <row r="15" spans="1:10" x14ac:dyDescent="0.25">
      <c r="A15" s="13">
        <v>40378</v>
      </c>
      <c r="B15" s="2" t="s">
        <v>221</v>
      </c>
      <c r="C15" s="14">
        <v>189</v>
      </c>
      <c r="D15" s="2" t="s">
        <v>159</v>
      </c>
    </row>
    <row r="16" spans="1:10" x14ac:dyDescent="0.25">
      <c r="A16" s="13">
        <v>40310</v>
      </c>
      <c r="B16" s="2" t="s">
        <v>222</v>
      </c>
      <c r="C16" s="14">
        <v>122</v>
      </c>
      <c r="D16" s="2" t="s">
        <v>218</v>
      </c>
    </row>
    <row r="17" spans="1:4" x14ac:dyDescent="0.25">
      <c r="A17" s="13">
        <v>40334</v>
      </c>
      <c r="B17" s="2" t="s">
        <v>223</v>
      </c>
      <c r="C17" s="14">
        <v>196</v>
      </c>
      <c r="D17" s="2" t="s">
        <v>162</v>
      </c>
    </row>
    <row r="18" spans="1:4" x14ac:dyDescent="0.25">
      <c r="A18" s="13">
        <v>40321</v>
      </c>
      <c r="B18" s="2" t="s">
        <v>224</v>
      </c>
      <c r="C18" s="14">
        <v>161</v>
      </c>
      <c r="D18" s="2" t="s">
        <v>162</v>
      </c>
    </row>
    <row r="19" spans="1:4" x14ac:dyDescent="0.25">
      <c r="A19" s="13">
        <v>40327</v>
      </c>
      <c r="B19" s="2" t="s">
        <v>225</v>
      </c>
      <c r="C19" s="14">
        <v>197</v>
      </c>
      <c r="D19" s="2" t="s">
        <v>218</v>
      </c>
    </row>
    <row r="20" spans="1:4" x14ac:dyDescent="0.25">
      <c r="A20" s="13">
        <v>40380</v>
      </c>
      <c r="B20" s="2" t="s">
        <v>221</v>
      </c>
      <c r="C20" s="14">
        <v>113</v>
      </c>
      <c r="D20" s="2" t="s">
        <v>161</v>
      </c>
    </row>
    <row r="21" spans="1:4" ht="15.75" customHeight="1" x14ac:dyDescent="0.25">
      <c r="A21" s="13">
        <v>40359</v>
      </c>
      <c r="B21" s="2" t="s">
        <v>226</v>
      </c>
      <c r="C21" s="14">
        <v>111</v>
      </c>
      <c r="D21" s="2" t="s">
        <v>158</v>
      </c>
    </row>
    <row r="22" spans="1:4" ht="15.75" customHeight="1" x14ac:dyDescent="0.25">
      <c r="A22" s="13">
        <v>40287</v>
      </c>
      <c r="B22" s="2" t="s">
        <v>97</v>
      </c>
      <c r="C22" s="14">
        <v>164</v>
      </c>
      <c r="D22" s="2" t="s">
        <v>162</v>
      </c>
    </row>
    <row r="23" spans="1:4" ht="15.75" customHeight="1" x14ac:dyDescent="0.25">
      <c r="A23" s="13">
        <v>40348</v>
      </c>
      <c r="B23" s="2" t="s">
        <v>227</v>
      </c>
      <c r="C23" s="14">
        <v>167</v>
      </c>
      <c r="D23" s="2" t="s">
        <v>218</v>
      </c>
    </row>
    <row r="24" spans="1:4" ht="15.75" customHeight="1" x14ac:dyDescent="0.25">
      <c r="A24" s="13">
        <v>40360</v>
      </c>
      <c r="B24" s="2" t="s">
        <v>212</v>
      </c>
      <c r="C24" s="14">
        <v>129</v>
      </c>
      <c r="D24" s="2" t="s">
        <v>158</v>
      </c>
    </row>
    <row r="25" spans="1:4" ht="15.75" customHeight="1" x14ac:dyDescent="0.25">
      <c r="A25" s="13">
        <v>40297</v>
      </c>
      <c r="B25" s="2" t="s">
        <v>97</v>
      </c>
      <c r="C25" s="14">
        <v>122</v>
      </c>
      <c r="D25" s="2" t="s">
        <v>162</v>
      </c>
    </row>
    <row r="26" spans="1:4" ht="15.75" customHeight="1" x14ac:dyDescent="0.25">
      <c r="A26" s="13">
        <v>40264</v>
      </c>
      <c r="B26" s="2" t="s">
        <v>214</v>
      </c>
      <c r="C26" s="14">
        <v>132</v>
      </c>
      <c r="D26" s="2" t="s">
        <v>162</v>
      </c>
    </row>
    <row r="27" spans="1:4" ht="15.75" customHeight="1" x14ac:dyDescent="0.25">
      <c r="A27" s="13">
        <v>40281</v>
      </c>
      <c r="B27" s="2" t="s">
        <v>221</v>
      </c>
      <c r="C27" s="14">
        <v>178</v>
      </c>
      <c r="D27" s="2" t="s">
        <v>159</v>
      </c>
    </row>
    <row r="28" spans="1:4" ht="15.75" customHeight="1" x14ac:dyDescent="0.25">
      <c r="A28" s="13">
        <v>40377</v>
      </c>
      <c r="B28" s="2" t="s">
        <v>221</v>
      </c>
      <c r="C28" s="14">
        <v>199</v>
      </c>
      <c r="D28" s="2" t="s">
        <v>158</v>
      </c>
    </row>
    <row r="29" spans="1:4" ht="15.75" customHeight="1" x14ac:dyDescent="0.25">
      <c r="A29" s="13">
        <v>40325</v>
      </c>
      <c r="B29" s="2" t="s">
        <v>226</v>
      </c>
      <c r="C29" s="14">
        <v>181</v>
      </c>
      <c r="D29" s="2" t="s">
        <v>218</v>
      </c>
    </row>
    <row r="30" spans="1:4" ht="15.75" customHeight="1" x14ac:dyDescent="0.25">
      <c r="A30" s="13">
        <v>40344</v>
      </c>
      <c r="B30" s="2" t="s">
        <v>228</v>
      </c>
      <c r="C30" s="14">
        <v>110</v>
      </c>
      <c r="D30" s="2" t="s">
        <v>159</v>
      </c>
    </row>
    <row r="31" spans="1:4" ht="15.75" customHeight="1" x14ac:dyDescent="0.25">
      <c r="A31" s="13">
        <v>40276</v>
      </c>
      <c r="B31" s="2" t="s">
        <v>229</v>
      </c>
      <c r="C31" s="14">
        <v>104</v>
      </c>
      <c r="D31" s="2" t="s">
        <v>161</v>
      </c>
    </row>
    <row r="32" spans="1:4" ht="15.75" customHeight="1" x14ac:dyDescent="0.25">
      <c r="A32" s="13">
        <v>40352</v>
      </c>
      <c r="B32" s="2" t="s">
        <v>230</v>
      </c>
      <c r="C32" s="14">
        <v>110</v>
      </c>
      <c r="D32" s="2" t="s">
        <v>162</v>
      </c>
    </row>
    <row r="33" spans="1:4" ht="15.75" customHeight="1" x14ac:dyDescent="0.25">
      <c r="A33" s="13">
        <v>40350</v>
      </c>
      <c r="B33" s="2" t="s">
        <v>151</v>
      </c>
      <c r="C33" s="14">
        <v>185</v>
      </c>
      <c r="D33" s="2" t="s">
        <v>159</v>
      </c>
    </row>
    <row r="34" spans="1:4" ht="15.75" customHeight="1" x14ac:dyDescent="0.25">
      <c r="A34" s="13">
        <v>40299</v>
      </c>
      <c r="B34" s="2" t="s">
        <v>231</v>
      </c>
      <c r="C34" s="14">
        <v>183</v>
      </c>
      <c r="D34" s="2" t="s">
        <v>161</v>
      </c>
    </row>
    <row r="35" spans="1:4" ht="15.75" customHeight="1" x14ac:dyDescent="0.25">
      <c r="A35" s="13">
        <v>40366</v>
      </c>
      <c r="B35" s="2" t="s">
        <v>215</v>
      </c>
      <c r="C35" s="14">
        <v>143</v>
      </c>
      <c r="D35" s="2" t="s">
        <v>161</v>
      </c>
    </row>
    <row r="36" spans="1:4" ht="15.75" customHeight="1" x14ac:dyDescent="0.25">
      <c r="A36" s="13">
        <v>40371</v>
      </c>
      <c r="B36" s="2" t="s">
        <v>217</v>
      </c>
      <c r="C36" s="14">
        <v>120</v>
      </c>
      <c r="D36" s="2" t="s">
        <v>159</v>
      </c>
    </row>
    <row r="37" spans="1:4" ht="15.75" customHeight="1" x14ac:dyDescent="0.25">
      <c r="A37" s="13">
        <v>40351</v>
      </c>
      <c r="B37" s="2" t="s">
        <v>221</v>
      </c>
      <c r="C37" s="14">
        <v>147</v>
      </c>
      <c r="D37" s="2" t="s">
        <v>162</v>
      </c>
    </row>
    <row r="38" spans="1:4" ht="15.75" customHeight="1" x14ac:dyDescent="0.25">
      <c r="A38" s="13">
        <v>40313</v>
      </c>
      <c r="B38" s="2" t="s">
        <v>222</v>
      </c>
      <c r="C38" s="14">
        <v>117</v>
      </c>
      <c r="D38" s="2" t="s">
        <v>162</v>
      </c>
    </row>
    <row r="39" spans="1:4" ht="15.75" customHeight="1" x14ac:dyDescent="0.25">
      <c r="A39" s="13">
        <v>40268</v>
      </c>
      <c r="B39" s="2" t="s">
        <v>225</v>
      </c>
      <c r="C39" s="14">
        <v>128</v>
      </c>
      <c r="D39" s="2" t="s">
        <v>158</v>
      </c>
    </row>
    <row r="40" spans="1:4" ht="15.75" customHeight="1" x14ac:dyDescent="0.25">
      <c r="A40" s="13">
        <v>40284</v>
      </c>
      <c r="B40" s="2" t="s">
        <v>226</v>
      </c>
      <c r="C40" s="14">
        <v>110</v>
      </c>
      <c r="D40" s="2" t="s">
        <v>162</v>
      </c>
    </row>
    <row r="41" spans="1:4" ht="15.75" customHeight="1" x14ac:dyDescent="0.25">
      <c r="A41" s="13">
        <v>40321</v>
      </c>
      <c r="B41" s="2" t="s">
        <v>229</v>
      </c>
      <c r="C41" s="14">
        <v>158</v>
      </c>
      <c r="D41" s="2" t="s">
        <v>159</v>
      </c>
    </row>
    <row r="42" spans="1:4" ht="15.75" customHeight="1" x14ac:dyDescent="0.25">
      <c r="A42" s="13">
        <v>40277</v>
      </c>
      <c r="B42" s="2" t="s">
        <v>231</v>
      </c>
      <c r="C42" s="14">
        <v>133</v>
      </c>
      <c r="D42" s="2" t="s">
        <v>161</v>
      </c>
    </row>
    <row r="43" spans="1:4" ht="15.75" customHeight="1" x14ac:dyDescent="0.25">
      <c r="A43" s="13">
        <v>40315</v>
      </c>
      <c r="B43" s="2" t="s">
        <v>151</v>
      </c>
      <c r="C43" s="14">
        <v>190</v>
      </c>
      <c r="D43" s="2" t="s">
        <v>218</v>
      </c>
    </row>
    <row r="44" spans="1:4" ht="15.75" customHeight="1" x14ac:dyDescent="0.25">
      <c r="A44" s="13">
        <v>40372</v>
      </c>
      <c r="B44" s="2" t="s">
        <v>224</v>
      </c>
      <c r="C44" s="14">
        <v>138</v>
      </c>
      <c r="D44" s="2" t="s">
        <v>162</v>
      </c>
    </row>
    <row r="45" spans="1:4" ht="15.75" customHeight="1" x14ac:dyDescent="0.25">
      <c r="A45" s="13">
        <v>40269</v>
      </c>
      <c r="B45" s="2" t="s">
        <v>96</v>
      </c>
      <c r="C45" s="14">
        <v>143</v>
      </c>
      <c r="D45" s="2" t="s">
        <v>161</v>
      </c>
    </row>
    <row r="46" spans="1:4" ht="15.75" customHeight="1" x14ac:dyDescent="0.25">
      <c r="A46" s="13">
        <v>40280</v>
      </c>
      <c r="B46" s="2" t="s">
        <v>231</v>
      </c>
      <c r="C46" s="14">
        <v>167</v>
      </c>
      <c r="D46" s="2" t="s">
        <v>159</v>
      </c>
    </row>
    <row r="47" spans="1:4" ht="15.75" customHeight="1" x14ac:dyDescent="0.25">
      <c r="A47" s="13">
        <v>40270</v>
      </c>
      <c r="B47" s="2" t="s">
        <v>214</v>
      </c>
      <c r="C47" s="14">
        <v>135</v>
      </c>
      <c r="D47" s="2" t="s">
        <v>159</v>
      </c>
    </row>
    <row r="48" spans="1:4" ht="15.75" customHeight="1" x14ac:dyDescent="0.25">
      <c r="A48" s="13">
        <v>40320</v>
      </c>
      <c r="B48" s="2" t="s">
        <v>228</v>
      </c>
      <c r="C48" s="14">
        <v>125</v>
      </c>
      <c r="D48" s="2" t="s">
        <v>162</v>
      </c>
    </row>
    <row r="49" spans="1:4" ht="15.75" customHeight="1" x14ac:dyDescent="0.25">
      <c r="A49" s="13">
        <v>40367</v>
      </c>
      <c r="B49" s="2" t="s">
        <v>150</v>
      </c>
      <c r="C49" s="14">
        <v>107</v>
      </c>
      <c r="D49" s="2" t="s">
        <v>159</v>
      </c>
    </row>
    <row r="50" spans="1:4" ht="15.75" customHeight="1" x14ac:dyDescent="0.25">
      <c r="A50" s="13">
        <v>40339</v>
      </c>
      <c r="B50" s="2" t="s">
        <v>228</v>
      </c>
      <c r="C50" s="14">
        <v>162</v>
      </c>
      <c r="D50" s="2" t="s">
        <v>158</v>
      </c>
    </row>
    <row r="51" spans="1:4" ht="15.75" customHeight="1" x14ac:dyDescent="0.25">
      <c r="A51" s="13">
        <v>40372</v>
      </c>
      <c r="B51" s="2" t="s">
        <v>214</v>
      </c>
      <c r="C51" s="14">
        <v>192</v>
      </c>
      <c r="D51" s="2" t="s">
        <v>218</v>
      </c>
    </row>
    <row r="52" spans="1:4" ht="15.75" customHeight="1" x14ac:dyDescent="0.25">
      <c r="A52" s="13">
        <v>40334</v>
      </c>
      <c r="B52" s="2" t="s">
        <v>96</v>
      </c>
      <c r="C52" s="14">
        <v>152</v>
      </c>
      <c r="D52" s="2" t="s">
        <v>159</v>
      </c>
    </row>
    <row r="53" spans="1:4" ht="15.75" customHeight="1" x14ac:dyDescent="0.25">
      <c r="A53" s="13">
        <v>40296</v>
      </c>
      <c r="B53" s="2" t="s">
        <v>219</v>
      </c>
      <c r="C53" s="14">
        <v>155</v>
      </c>
      <c r="D53" s="2" t="s">
        <v>218</v>
      </c>
    </row>
    <row r="54" spans="1:4" ht="15.75" customHeight="1" x14ac:dyDescent="0.25">
      <c r="A54" s="13">
        <v>40367</v>
      </c>
      <c r="B54" s="2" t="s">
        <v>229</v>
      </c>
      <c r="C54" s="14">
        <v>155</v>
      </c>
      <c r="D54" s="2" t="s">
        <v>162</v>
      </c>
    </row>
    <row r="55" spans="1:4" ht="15.75" customHeight="1" x14ac:dyDescent="0.25">
      <c r="A55" s="13">
        <v>40304</v>
      </c>
      <c r="B55" s="2" t="s">
        <v>225</v>
      </c>
      <c r="C55" s="14">
        <v>145</v>
      </c>
      <c r="D55" s="2" t="s">
        <v>162</v>
      </c>
    </row>
    <row r="56" spans="1:4" ht="15.75" customHeight="1" x14ac:dyDescent="0.25">
      <c r="A56" s="13">
        <v>40369</v>
      </c>
      <c r="B56" s="2" t="s">
        <v>150</v>
      </c>
      <c r="C56" s="14">
        <v>149</v>
      </c>
      <c r="D56" s="2" t="s">
        <v>159</v>
      </c>
    </row>
    <row r="57" spans="1:4" ht="15.75" customHeight="1" x14ac:dyDescent="0.25">
      <c r="A57" s="13">
        <v>40353</v>
      </c>
      <c r="B57" s="2" t="s">
        <v>229</v>
      </c>
      <c r="C57" s="14">
        <v>180</v>
      </c>
      <c r="D57" s="2" t="s">
        <v>161</v>
      </c>
    </row>
    <row r="58" spans="1:4" ht="15.75" customHeight="1" x14ac:dyDescent="0.25">
      <c r="A58" s="13">
        <v>40305</v>
      </c>
      <c r="B58" s="2" t="s">
        <v>232</v>
      </c>
      <c r="C58" s="14">
        <v>190</v>
      </c>
      <c r="D58" s="2" t="s">
        <v>158</v>
      </c>
    </row>
    <row r="59" spans="1:4" ht="15.75" customHeight="1" x14ac:dyDescent="0.25">
      <c r="A59" s="13">
        <v>40360</v>
      </c>
      <c r="B59" s="2" t="s">
        <v>97</v>
      </c>
      <c r="C59" s="14">
        <v>127</v>
      </c>
      <c r="D59" s="2" t="s">
        <v>161</v>
      </c>
    </row>
    <row r="60" spans="1:4" ht="15.75" customHeight="1" x14ac:dyDescent="0.25">
      <c r="A60" s="13">
        <v>40267</v>
      </c>
      <c r="B60" s="2" t="s">
        <v>227</v>
      </c>
      <c r="C60" s="14">
        <v>114</v>
      </c>
      <c r="D60" s="2" t="s">
        <v>159</v>
      </c>
    </row>
    <row r="61" spans="1:4" ht="15.75" customHeight="1" x14ac:dyDescent="0.25">
      <c r="A61" s="13">
        <v>40286</v>
      </c>
      <c r="B61" s="2" t="s">
        <v>228</v>
      </c>
      <c r="C61" s="14">
        <v>191</v>
      </c>
      <c r="D61" s="2" t="s">
        <v>218</v>
      </c>
    </row>
    <row r="62" spans="1:4" ht="15.75" customHeight="1" x14ac:dyDescent="0.25">
      <c r="A62" s="13">
        <v>40361</v>
      </c>
      <c r="B62" s="2" t="s">
        <v>215</v>
      </c>
      <c r="C62" s="14">
        <v>197</v>
      </c>
      <c r="D62" s="2" t="s">
        <v>162</v>
      </c>
    </row>
    <row r="63" spans="1:4" ht="15.75" customHeight="1" x14ac:dyDescent="0.25">
      <c r="A63" s="13">
        <v>40307</v>
      </c>
      <c r="B63" s="2" t="s">
        <v>215</v>
      </c>
      <c r="C63" s="14">
        <v>186</v>
      </c>
      <c r="D63" s="2" t="s">
        <v>158</v>
      </c>
    </row>
    <row r="64" spans="1:4" ht="15.75" customHeight="1" x14ac:dyDescent="0.25">
      <c r="A64" s="13">
        <v>40339</v>
      </c>
      <c r="B64" s="2" t="s">
        <v>219</v>
      </c>
      <c r="C64" s="14">
        <v>174</v>
      </c>
      <c r="D64" s="2" t="s">
        <v>159</v>
      </c>
    </row>
    <row r="65" spans="1:4" ht="15.75" customHeight="1" x14ac:dyDescent="0.25">
      <c r="A65" s="13">
        <v>40327</v>
      </c>
      <c r="B65" s="2" t="s">
        <v>232</v>
      </c>
      <c r="C65" s="14">
        <v>114</v>
      </c>
      <c r="D65" s="2" t="s">
        <v>159</v>
      </c>
    </row>
    <row r="66" spans="1:4" ht="15.75" customHeight="1" x14ac:dyDescent="0.25">
      <c r="A66" s="13">
        <v>40364</v>
      </c>
      <c r="B66" s="2" t="s">
        <v>222</v>
      </c>
      <c r="C66" s="14">
        <v>121</v>
      </c>
      <c r="D66" s="2" t="s">
        <v>158</v>
      </c>
    </row>
    <row r="67" spans="1:4" ht="15.75" customHeight="1" x14ac:dyDescent="0.25">
      <c r="A67" s="13">
        <v>40265</v>
      </c>
      <c r="B67" s="2" t="s">
        <v>151</v>
      </c>
      <c r="C67" s="14">
        <v>134</v>
      </c>
      <c r="D67" s="2" t="s">
        <v>162</v>
      </c>
    </row>
    <row r="68" spans="1:4" ht="15.75" customHeight="1" x14ac:dyDescent="0.25">
      <c r="A68" s="13">
        <v>40344</v>
      </c>
      <c r="B68" s="2" t="s">
        <v>228</v>
      </c>
      <c r="C68" s="14">
        <v>174</v>
      </c>
      <c r="D68" s="2" t="s">
        <v>159</v>
      </c>
    </row>
    <row r="69" spans="1:4" ht="15.75" customHeight="1" x14ac:dyDescent="0.25">
      <c r="A69" s="13">
        <v>40304</v>
      </c>
      <c r="B69" s="2" t="s">
        <v>223</v>
      </c>
      <c r="C69" s="14">
        <v>178</v>
      </c>
      <c r="D69" s="2" t="s">
        <v>218</v>
      </c>
    </row>
    <row r="70" spans="1:4" ht="15.75" customHeight="1" x14ac:dyDescent="0.25">
      <c r="A70" s="13">
        <v>40330</v>
      </c>
      <c r="B70" s="2" t="s">
        <v>216</v>
      </c>
      <c r="C70" s="14">
        <v>132</v>
      </c>
      <c r="D70" s="2" t="s">
        <v>162</v>
      </c>
    </row>
    <row r="71" spans="1:4" ht="15.75" customHeight="1" x14ac:dyDescent="0.25">
      <c r="A71" s="13">
        <v>40331</v>
      </c>
      <c r="B71" s="2" t="s">
        <v>224</v>
      </c>
      <c r="C71" s="14">
        <v>148</v>
      </c>
      <c r="D71" s="2" t="s">
        <v>159</v>
      </c>
    </row>
    <row r="72" spans="1:4" ht="15.75" customHeight="1" x14ac:dyDescent="0.25">
      <c r="A72" s="13">
        <v>40273</v>
      </c>
      <c r="B72" s="2" t="s">
        <v>221</v>
      </c>
      <c r="C72" s="14">
        <v>120</v>
      </c>
      <c r="D72" s="2" t="s">
        <v>161</v>
      </c>
    </row>
    <row r="73" spans="1:4" ht="15.75" customHeight="1" x14ac:dyDescent="0.25">
      <c r="A73" s="13">
        <v>40330</v>
      </c>
      <c r="B73" s="2" t="s">
        <v>214</v>
      </c>
      <c r="C73" s="14">
        <v>199</v>
      </c>
      <c r="D73" s="2" t="s">
        <v>162</v>
      </c>
    </row>
    <row r="74" spans="1:4" ht="15.75" customHeight="1" x14ac:dyDescent="0.25">
      <c r="A74" s="13">
        <v>40268</v>
      </c>
      <c r="B74" s="2" t="s">
        <v>221</v>
      </c>
      <c r="C74" s="14">
        <v>109</v>
      </c>
      <c r="D74" s="2" t="s">
        <v>218</v>
      </c>
    </row>
    <row r="75" spans="1:4" ht="15.75" customHeight="1" x14ac:dyDescent="0.25">
      <c r="A75" s="13">
        <v>40356</v>
      </c>
      <c r="B75" s="2" t="s">
        <v>219</v>
      </c>
      <c r="C75" s="14">
        <v>138</v>
      </c>
      <c r="D75" s="2" t="s">
        <v>159</v>
      </c>
    </row>
    <row r="76" spans="1:4" ht="15.75" customHeight="1" x14ac:dyDescent="0.25">
      <c r="A76" s="13">
        <v>40325</v>
      </c>
      <c r="B76" s="2" t="s">
        <v>214</v>
      </c>
      <c r="C76" s="14">
        <v>153</v>
      </c>
      <c r="D76" s="2" t="s">
        <v>158</v>
      </c>
    </row>
    <row r="77" spans="1:4" ht="15.75" customHeight="1" x14ac:dyDescent="0.25">
      <c r="A77" s="13">
        <v>40348</v>
      </c>
      <c r="B77" s="2" t="s">
        <v>150</v>
      </c>
      <c r="C77" s="14">
        <v>122</v>
      </c>
      <c r="D77" s="2" t="s">
        <v>158</v>
      </c>
    </row>
    <row r="78" spans="1:4" ht="15.75" customHeight="1" x14ac:dyDescent="0.25">
      <c r="A78" s="13">
        <v>40380</v>
      </c>
      <c r="B78" s="2" t="s">
        <v>220</v>
      </c>
      <c r="C78" s="14">
        <v>154</v>
      </c>
      <c r="D78" s="2" t="s">
        <v>158</v>
      </c>
    </row>
    <row r="79" spans="1:4" ht="15.75" customHeight="1" x14ac:dyDescent="0.25">
      <c r="A79" s="13">
        <v>40348</v>
      </c>
      <c r="B79" s="2" t="s">
        <v>222</v>
      </c>
      <c r="C79" s="14">
        <v>174</v>
      </c>
      <c r="D79" s="2" t="s">
        <v>161</v>
      </c>
    </row>
    <row r="80" spans="1:4" ht="15.75" customHeight="1" x14ac:dyDescent="0.25">
      <c r="A80" s="13">
        <v>40373</v>
      </c>
      <c r="B80" s="2" t="s">
        <v>212</v>
      </c>
      <c r="C80" s="14">
        <v>181</v>
      </c>
      <c r="D80" s="2" t="s">
        <v>158</v>
      </c>
    </row>
    <row r="81" spans="1:4" ht="15.75" customHeight="1" x14ac:dyDescent="0.25">
      <c r="A81" s="13">
        <v>40354</v>
      </c>
      <c r="B81" s="2" t="s">
        <v>224</v>
      </c>
      <c r="C81" s="14">
        <v>113</v>
      </c>
      <c r="D81" s="2" t="s">
        <v>158</v>
      </c>
    </row>
    <row r="82" spans="1:4" ht="15.75" customHeight="1" x14ac:dyDescent="0.25">
      <c r="A82" s="13">
        <v>40269</v>
      </c>
      <c r="B82" s="2" t="s">
        <v>233</v>
      </c>
      <c r="C82" s="14">
        <v>177</v>
      </c>
      <c r="D82" s="2" t="s">
        <v>161</v>
      </c>
    </row>
    <row r="83" spans="1:4" ht="15.75" customHeight="1" x14ac:dyDescent="0.25">
      <c r="A83" s="13">
        <v>40371</v>
      </c>
      <c r="B83" s="2" t="s">
        <v>230</v>
      </c>
      <c r="C83" s="14">
        <v>138</v>
      </c>
      <c r="D83" s="2" t="s">
        <v>218</v>
      </c>
    </row>
    <row r="84" spans="1:4" ht="15.75" customHeight="1" x14ac:dyDescent="0.25">
      <c r="A84" s="13">
        <v>40319</v>
      </c>
      <c r="B84" s="2" t="s">
        <v>212</v>
      </c>
      <c r="C84" s="14">
        <v>175</v>
      </c>
      <c r="D84" s="2" t="s">
        <v>158</v>
      </c>
    </row>
    <row r="85" spans="1:4" ht="15.75" customHeight="1" x14ac:dyDescent="0.25">
      <c r="A85" s="13">
        <v>40284</v>
      </c>
      <c r="B85" s="2" t="s">
        <v>216</v>
      </c>
      <c r="C85" s="14">
        <v>149</v>
      </c>
      <c r="D85" s="2" t="s">
        <v>218</v>
      </c>
    </row>
    <row r="86" spans="1:4" ht="15.75" customHeight="1" x14ac:dyDescent="0.25">
      <c r="A86" s="13">
        <v>40309</v>
      </c>
      <c r="B86" s="2" t="s">
        <v>226</v>
      </c>
      <c r="C86" s="14">
        <v>140</v>
      </c>
      <c r="D86" s="2" t="s">
        <v>218</v>
      </c>
    </row>
    <row r="87" spans="1:4" ht="15.75" customHeight="1" x14ac:dyDescent="0.25">
      <c r="A87" s="13">
        <v>40301</v>
      </c>
      <c r="B87" s="2" t="s">
        <v>221</v>
      </c>
      <c r="C87" s="14">
        <v>152</v>
      </c>
      <c r="D87" s="2" t="s">
        <v>159</v>
      </c>
    </row>
    <row r="88" spans="1:4" ht="15.75" customHeight="1" x14ac:dyDescent="0.25">
      <c r="A88" s="13">
        <v>40288</v>
      </c>
      <c r="B88" s="2" t="s">
        <v>222</v>
      </c>
      <c r="C88" s="14">
        <v>104</v>
      </c>
      <c r="D88" s="2" t="s">
        <v>158</v>
      </c>
    </row>
    <row r="89" spans="1:4" ht="15.75" customHeight="1" x14ac:dyDescent="0.25">
      <c r="A89" s="13">
        <v>40336</v>
      </c>
      <c r="B89" s="2" t="s">
        <v>96</v>
      </c>
      <c r="C89" s="14">
        <v>116</v>
      </c>
      <c r="D89" s="2" t="s">
        <v>218</v>
      </c>
    </row>
    <row r="90" spans="1:4" ht="15.75" customHeight="1" x14ac:dyDescent="0.25">
      <c r="A90" s="13">
        <v>40304</v>
      </c>
      <c r="B90" s="2" t="s">
        <v>215</v>
      </c>
      <c r="C90" s="14">
        <v>131</v>
      </c>
      <c r="D90" s="2" t="s">
        <v>159</v>
      </c>
    </row>
    <row r="91" spans="1:4" ht="15.75" customHeight="1" x14ac:dyDescent="0.25">
      <c r="A91" s="13">
        <v>40275</v>
      </c>
      <c r="B91" s="2" t="s">
        <v>214</v>
      </c>
      <c r="C91" s="14">
        <v>135</v>
      </c>
      <c r="D91" s="2" t="s">
        <v>162</v>
      </c>
    </row>
    <row r="92" spans="1:4" ht="15.75" customHeight="1" x14ac:dyDescent="0.25">
      <c r="A92" s="13">
        <v>40333</v>
      </c>
      <c r="B92" s="2" t="s">
        <v>221</v>
      </c>
      <c r="C92" s="14">
        <v>164</v>
      </c>
      <c r="D92" s="2" t="s">
        <v>161</v>
      </c>
    </row>
    <row r="93" spans="1:4" ht="15.75" customHeight="1" x14ac:dyDescent="0.25">
      <c r="A93" s="13">
        <v>40264</v>
      </c>
      <c r="B93" s="2" t="s">
        <v>231</v>
      </c>
      <c r="C93" s="14">
        <v>178</v>
      </c>
      <c r="D93" s="2" t="s">
        <v>161</v>
      </c>
    </row>
    <row r="94" spans="1:4" ht="15.75" customHeight="1" x14ac:dyDescent="0.25">
      <c r="A94" s="13">
        <v>40276</v>
      </c>
      <c r="B94" s="2" t="s">
        <v>151</v>
      </c>
      <c r="C94" s="14">
        <v>139</v>
      </c>
      <c r="D94" s="2" t="s">
        <v>162</v>
      </c>
    </row>
    <row r="95" spans="1:4" ht="15.75" customHeight="1" x14ac:dyDescent="0.25">
      <c r="A95" s="13">
        <v>40302</v>
      </c>
      <c r="B95" s="2" t="s">
        <v>228</v>
      </c>
      <c r="C95" s="14">
        <v>160</v>
      </c>
      <c r="D95" s="2" t="s">
        <v>159</v>
      </c>
    </row>
    <row r="96" spans="1:4" ht="15.75" customHeight="1" x14ac:dyDescent="0.25">
      <c r="A96" s="13">
        <v>40366</v>
      </c>
      <c r="B96" s="2" t="s">
        <v>216</v>
      </c>
      <c r="C96" s="14">
        <v>162</v>
      </c>
      <c r="D96" s="2" t="s">
        <v>158</v>
      </c>
    </row>
    <row r="97" spans="1:4" ht="15.75" customHeight="1" x14ac:dyDescent="0.25">
      <c r="A97" s="13">
        <v>40348</v>
      </c>
      <c r="B97" s="2" t="s">
        <v>226</v>
      </c>
      <c r="C97" s="14">
        <v>103</v>
      </c>
      <c r="D97" s="2" t="s">
        <v>162</v>
      </c>
    </row>
    <row r="98" spans="1:4" ht="15.75" customHeight="1" x14ac:dyDescent="0.25">
      <c r="A98" s="13">
        <v>40307</v>
      </c>
      <c r="B98" s="2" t="s">
        <v>229</v>
      </c>
      <c r="C98" s="14">
        <v>200</v>
      </c>
      <c r="D98" s="2" t="s">
        <v>159</v>
      </c>
    </row>
    <row r="99" spans="1:4" ht="15.75" customHeight="1" x14ac:dyDescent="0.25">
      <c r="A99" s="13">
        <v>40289</v>
      </c>
      <c r="B99" s="2" t="s">
        <v>225</v>
      </c>
      <c r="C99" s="14">
        <v>132</v>
      </c>
      <c r="D99" s="2" t="s">
        <v>161</v>
      </c>
    </row>
    <row r="100" spans="1:4" ht="15.75" customHeight="1" x14ac:dyDescent="0.25">
      <c r="A100" s="13">
        <v>40280</v>
      </c>
      <c r="B100" s="2" t="s">
        <v>224</v>
      </c>
      <c r="C100" s="14">
        <v>133</v>
      </c>
      <c r="D100" s="2" t="s">
        <v>162</v>
      </c>
    </row>
    <row r="101" spans="1:4" ht="15.75" customHeight="1" x14ac:dyDescent="0.25">
      <c r="A101" s="13">
        <v>40352</v>
      </c>
      <c r="B101" s="2" t="s">
        <v>225</v>
      </c>
      <c r="C101" s="14">
        <v>187</v>
      </c>
      <c r="D101" s="2" t="s">
        <v>218</v>
      </c>
    </row>
    <row r="102" spans="1:4" ht="15.75" customHeight="1" x14ac:dyDescent="0.25">
      <c r="A102" s="13">
        <v>40381</v>
      </c>
      <c r="B102" s="2" t="s">
        <v>220</v>
      </c>
      <c r="C102" s="14">
        <v>173</v>
      </c>
      <c r="D102" s="2" t="s">
        <v>218</v>
      </c>
    </row>
    <row r="103" spans="1:4" ht="15.75" customHeight="1" x14ac:dyDescent="0.25">
      <c r="A103" s="13">
        <v>40336</v>
      </c>
      <c r="B103" s="2" t="s">
        <v>215</v>
      </c>
      <c r="C103" s="14">
        <v>112</v>
      </c>
      <c r="D103" s="2" t="s">
        <v>162</v>
      </c>
    </row>
    <row r="104" spans="1:4" ht="15.75" customHeight="1" x14ac:dyDescent="0.25">
      <c r="A104" s="13">
        <v>40290</v>
      </c>
      <c r="B104" s="2" t="s">
        <v>96</v>
      </c>
      <c r="C104" s="14">
        <v>132</v>
      </c>
      <c r="D104" s="2" t="s">
        <v>158</v>
      </c>
    </row>
    <row r="105" spans="1:4" ht="15.75" customHeight="1" x14ac:dyDescent="0.25">
      <c r="A105" s="13">
        <v>40295</v>
      </c>
      <c r="B105" s="2" t="s">
        <v>215</v>
      </c>
      <c r="C105" s="14">
        <v>112</v>
      </c>
      <c r="D105" s="2" t="s">
        <v>161</v>
      </c>
    </row>
    <row r="106" spans="1:4" ht="15.75" customHeight="1" x14ac:dyDescent="0.25">
      <c r="A106" s="13">
        <v>40291</v>
      </c>
      <c r="B106" s="2" t="s">
        <v>96</v>
      </c>
      <c r="C106" s="14">
        <v>131</v>
      </c>
      <c r="D106" s="2" t="s">
        <v>159</v>
      </c>
    </row>
    <row r="107" spans="1:4" ht="15.75" customHeight="1" x14ac:dyDescent="0.25">
      <c r="A107" s="13">
        <v>40323</v>
      </c>
      <c r="B107" s="2" t="s">
        <v>223</v>
      </c>
      <c r="C107" s="14">
        <v>175</v>
      </c>
      <c r="D107" s="2" t="s">
        <v>162</v>
      </c>
    </row>
    <row r="108" spans="1:4" ht="15.75" customHeight="1" x14ac:dyDescent="0.25">
      <c r="A108" s="13">
        <v>40378</v>
      </c>
      <c r="B108" s="2" t="s">
        <v>223</v>
      </c>
      <c r="C108" s="14">
        <v>158</v>
      </c>
      <c r="D108" s="2" t="s">
        <v>162</v>
      </c>
    </row>
    <row r="109" spans="1:4" ht="15.75" customHeight="1" x14ac:dyDescent="0.25">
      <c r="A109" s="13">
        <v>40294</v>
      </c>
      <c r="B109" s="2" t="s">
        <v>216</v>
      </c>
      <c r="C109" s="14">
        <v>148</v>
      </c>
      <c r="D109" s="2" t="s">
        <v>158</v>
      </c>
    </row>
    <row r="110" spans="1:4" ht="15.75" customHeight="1" x14ac:dyDescent="0.25">
      <c r="A110" s="13">
        <v>40338</v>
      </c>
      <c r="B110" s="2" t="s">
        <v>96</v>
      </c>
      <c r="C110" s="14">
        <v>187</v>
      </c>
      <c r="D110" s="2" t="s">
        <v>161</v>
      </c>
    </row>
    <row r="111" spans="1:4" ht="15.75" customHeight="1" x14ac:dyDescent="0.25">
      <c r="A111" s="13">
        <v>40366</v>
      </c>
      <c r="B111" s="2" t="s">
        <v>225</v>
      </c>
      <c r="C111" s="14">
        <v>168</v>
      </c>
      <c r="D111" s="2" t="s">
        <v>218</v>
      </c>
    </row>
    <row r="112" spans="1:4" ht="15.75" customHeight="1" x14ac:dyDescent="0.25">
      <c r="A112" s="13">
        <v>40293</v>
      </c>
      <c r="B112" s="2" t="s">
        <v>233</v>
      </c>
      <c r="C112" s="14">
        <v>116</v>
      </c>
      <c r="D112" s="2" t="s">
        <v>218</v>
      </c>
    </row>
    <row r="113" spans="1:4" ht="15.75" customHeight="1" x14ac:dyDescent="0.25">
      <c r="A113" s="13">
        <v>40263</v>
      </c>
      <c r="B113" s="2" t="s">
        <v>222</v>
      </c>
      <c r="C113" s="14">
        <v>122</v>
      </c>
      <c r="D113" s="2" t="s">
        <v>159</v>
      </c>
    </row>
    <row r="114" spans="1:4" ht="15.75" customHeight="1" x14ac:dyDescent="0.25">
      <c r="A114" s="13">
        <v>40319</v>
      </c>
      <c r="B114" s="2" t="s">
        <v>151</v>
      </c>
      <c r="C114" s="14">
        <v>160</v>
      </c>
      <c r="D114" s="2" t="s">
        <v>162</v>
      </c>
    </row>
    <row r="115" spans="1:4" ht="15.75" customHeight="1" x14ac:dyDescent="0.25">
      <c r="A115" s="13">
        <v>40311</v>
      </c>
      <c r="B115" s="2" t="s">
        <v>151</v>
      </c>
      <c r="C115" s="14">
        <v>192</v>
      </c>
      <c r="D115" s="2" t="s">
        <v>159</v>
      </c>
    </row>
    <row r="116" spans="1:4" ht="15.75" customHeight="1" x14ac:dyDescent="0.25">
      <c r="A116" s="13">
        <v>40317</v>
      </c>
      <c r="B116" s="2" t="s">
        <v>227</v>
      </c>
      <c r="C116" s="14">
        <v>154</v>
      </c>
      <c r="D116" s="2" t="s">
        <v>161</v>
      </c>
    </row>
    <row r="117" spans="1:4" ht="15.75" customHeight="1" x14ac:dyDescent="0.25">
      <c r="A117" s="13">
        <v>40274</v>
      </c>
      <c r="B117" s="2" t="s">
        <v>222</v>
      </c>
      <c r="C117" s="14">
        <v>145</v>
      </c>
      <c r="D117" s="2" t="s">
        <v>162</v>
      </c>
    </row>
    <row r="118" spans="1:4" ht="15.75" customHeight="1" x14ac:dyDescent="0.25">
      <c r="A118" s="13">
        <v>40301</v>
      </c>
      <c r="B118" s="2" t="s">
        <v>97</v>
      </c>
      <c r="C118" s="14">
        <v>178</v>
      </c>
      <c r="D118" s="2" t="s">
        <v>162</v>
      </c>
    </row>
    <row r="119" spans="1:4" ht="15.75" customHeight="1" x14ac:dyDescent="0.25">
      <c r="A119" s="13">
        <v>40302</v>
      </c>
      <c r="B119" s="2" t="s">
        <v>224</v>
      </c>
      <c r="C119" s="14">
        <v>112</v>
      </c>
      <c r="D119" s="2" t="s">
        <v>161</v>
      </c>
    </row>
    <row r="120" spans="1:4" ht="15.75" customHeight="1" x14ac:dyDescent="0.25">
      <c r="A120" s="13">
        <v>40363</v>
      </c>
      <c r="B120" s="2" t="s">
        <v>217</v>
      </c>
      <c r="C120" s="14">
        <v>115</v>
      </c>
      <c r="D120" s="2" t="s">
        <v>159</v>
      </c>
    </row>
    <row r="121" spans="1:4" ht="15.75" customHeight="1" x14ac:dyDescent="0.25">
      <c r="A121" s="13">
        <v>40323</v>
      </c>
      <c r="B121" s="2" t="s">
        <v>225</v>
      </c>
      <c r="C121" s="14">
        <v>146</v>
      </c>
      <c r="D121" s="2" t="s">
        <v>159</v>
      </c>
    </row>
    <row r="122" spans="1:4" ht="15.75" customHeight="1" x14ac:dyDescent="0.25">
      <c r="A122" s="13">
        <v>40344</v>
      </c>
      <c r="B122" s="2" t="s">
        <v>151</v>
      </c>
      <c r="C122" s="14">
        <v>109</v>
      </c>
      <c r="D122" s="2" t="s">
        <v>218</v>
      </c>
    </row>
    <row r="123" spans="1:4" ht="15.75" customHeight="1" x14ac:dyDescent="0.25">
      <c r="A123" s="13">
        <v>40380</v>
      </c>
      <c r="B123" s="2" t="s">
        <v>212</v>
      </c>
      <c r="C123" s="14">
        <v>172</v>
      </c>
      <c r="D123" s="2" t="s">
        <v>159</v>
      </c>
    </row>
    <row r="124" spans="1:4" ht="15.75" customHeight="1" x14ac:dyDescent="0.25">
      <c r="A124" s="13">
        <v>40320</v>
      </c>
      <c r="B124" s="2" t="s">
        <v>96</v>
      </c>
      <c r="C124" s="14">
        <v>146</v>
      </c>
      <c r="D124" s="2" t="s">
        <v>162</v>
      </c>
    </row>
    <row r="125" spans="1:4" ht="15.75" customHeight="1" x14ac:dyDescent="0.25">
      <c r="A125" s="13">
        <v>40359</v>
      </c>
      <c r="B125" s="2" t="s">
        <v>97</v>
      </c>
      <c r="C125" s="14">
        <v>144</v>
      </c>
      <c r="D125" s="2" t="s">
        <v>158</v>
      </c>
    </row>
    <row r="126" spans="1:4" ht="15.75" customHeight="1" x14ac:dyDescent="0.25">
      <c r="A126" s="13">
        <v>40352</v>
      </c>
      <c r="B126" s="2" t="s">
        <v>230</v>
      </c>
      <c r="C126" s="14">
        <v>146</v>
      </c>
      <c r="D126" s="2" t="s">
        <v>159</v>
      </c>
    </row>
    <row r="127" spans="1:4" ht="15.75" customHeight="1" x14ac:dyDescent="0.25">
      <c r="A127" s="13">
        <v>40296</v>
      </c>
      <c r="B127" s="2" t="s">
        <v>229</v>
      </c>
      <c r="C127" s="14">
        <v>105</v>
      </c>
      <c r="D127" s="2" t="s">
        <v>162</v>
      </c>
    </row>
    <row r="128" spans="1:4" ht="15.75" customHeight="1" x14ac:dyDescent="0.25">
      <c r="A128" s="13">
        <v>40354</v>
      </c>
      <c r="B128" s="2" t="s">
        <v>216</v>
      </c>
      <c r="C128" s="14">
        <v>134</v>
      </c>
      <c r="D128" s="2" t="s">
        <v>159</v>
      </c>
    </row>
    <row r="129" spans="1:4" ht="15.75" customHeight="1" x14ac:dyDescent="0.25">
      <c r="A129" s="13">
        <v>40370</v>
      </c>
      <c r="B129" s="2" t="s">
        <v>97</v>
      </c>
      <c r="C129" s="14">
        <v>118</v>
      </c>
      <c r="D129" s="2" t="s">
        <v>159</v>
      </c>
    </row>
    <row r="130" spans="1:4" ht="15.75" customHeight="1" x14ac:dyDescent="0.25">
      <c r="A130" s="13">
        <v>40369</v>
      </c>
      <c r="B130" s="2" t="s">
        <v>151</v>
      </c>
      <c r="C130" s="14">
        <v>132</v>
      </c>
      <c r="D130" s="2" t="s">
        <v>158</v>
      </c>
    </row>
    <row r="131" spans="1:4" ht="15.75" customHeight="1" x14ac:dyDescent="0.25">
      <c r="A131" s="13">
        <v>40325</v>
      </c>
      <c r="B131" s="2" t="s">
        <v>228</v>
      </c>
      <c r="C131" s="14">
        <v>117</v>
      </c>
      <c r="D131" s="2" t="s">
        <v>161</v>
      </c>
    </row>
    <row r="132" spans="1:4" ht="15.75" customHeight="1" x14ac:dyDescent="0.25">
      <c r="A132" s="13">
        <v>40271</v>
      </c>
      <c r="B132" s="2" t="s">
        <v>221</v>
      </c>
      <c r="C132" s="14">
        <v>194</v>
      </c>
      <c r="D132" s="2" t="s">
        <v>159</v>
      </c>
    </row>
    <row r="133" spans="1:4" ht="15.75" customHeight="1" x14ac:dyDescent="0.25">
      <c r="A133" s="13">
        <v>40295</v>
      </c>
      <c r="B133" s="2" t="s">
        <v>151</v>
      </c>
      <c r="C133" s="14">
        <v>122</v>
      </c>
      <c r="D133" s="2" t="s">
        <v>162</v>
      </c>
    </row>
    <row r="134" spans="1:4" ht="15.75" customHeight="1" x14ac:dyDescent="0.25">
      <c r="A134" s="13">
        <v>40358</v>
      </c>
      <c r="B134" s="2" t="s">
        <v>221</v>
      </c>
      <c r="C134" s="14">
        <v>134</v>
      </c>
      <c r="D134" s="2" t="s">
        <v>161</v>
      </c>
    </row>
    <row r="135" spans="1:4" ht="15.75" customHeight="1" x14ac:dyDescent="0.25">
      <c r="A135" s="13">
        <v>40370</v>
      </c>
      <c r="B135" s="2" t="s">
        <v>215</v>
      </c>
      <c r="C135" s="14">
        <v>134</v>
      </c>
      <c r="D135" s="2" t="s">
        <v>162</v>
      </c>
    </row>
    <row r="136" spans="1:4" ht="15.75" customHeight="1" x14ac:dyDescent="0.25">
      <c r="A136" s="13">
        <v>40267</v>
      </c>
      <c r="B136" s="2" t="s">
        <v>217</v>
      </c>
      <c r="C136" s="14">
        <v>125</v>
      </c>
      <c r="D136" s="2" t="s">
        <v>161</v>
      </c>
    </row>
    <row r="137" spans="1:4" ht="15.75" customHeight="1" x14ac:dyDescent="0.25">
      <c r="A137" s="13">
        <v>40273</v>
      </c>
      <c r="B137" s="2" t="s">
        <v>228</v>
      </c>
      <c r="C137" s="14">
        <v>115</v>
      </c>
      <c r="D137" s="2" t="s">
        <v>218</v>
      </c>
    </row>
    <row r="138" spans="1:4" ht="15.75" customHeight="1" x14ac:dyDescent="0.25">
      <c r="A138" s="13">
        <v>40272</v>
      </c>
      <c r="B138" s="2" t="s">
        <v>227</v>
      </c>
      <c r="C138" s="14">
        <v>105</v>
      </c>
      <c r="D138" s="2" t="s">
        <v>161</v>
      </c>
    </row>
    <row r="139" spans="1:4" ht="15.75" customHeight="1" x14ac:dyDescent="0.25">
      <c r="A139" s="13">
        <v>40353</v>
      </c>
      <c r="B139" s="2" t="s">
        <v>227</v>
      </c>
      <c r="C139" s="14">
        <v>179</v>
      </c>
      <c r="D139" s="2" t="s">
        <v>158</v>
      </c>
    </row>
    <row r="140" spans="1:4" ht="15.75" customHeight="1" x14ac:dyDescent="0.25">
      <c r="A140" s="13">
        <v>40351</v>
      </c>
      <c r="B140" s="2" t="s">
        <v>217</v>
      </c>
      <c r="C140" s="14">
        <v>114</v>
      </c>
      <c r="D140" s="2" t="s">
        <v>161</v>
      </c>
    </row>
    <row r="141" spans="1:4" ht="15.75" customHeight="1" x14ac:dyDescent="0.25">
      <c r="A141" s="13">
        <v>40335</v>
      </c>
      <c r="B141" s="2" t="s">
        <v>217</v>
      </c>
      <c r="C141" s="14">
        <v>176</v>
      </c>
      <c r="D141" s="2" t="s">
        <v>159</v>
      </c>
    </row>
    <row r="142" spans="1:4" ht="15.75" customHeight="1" x14ac:dyDescent="0.25">
      <c r="A142" s="13">
        <v>40293</v>
      </c>
      <c r="B142" s="2" t="s">
        <v>226</v>
      </c>
      <c r="C142" s="14">
        <v>194</v>
      </c>
      <c r="D142" s="2" t="s">
        <v>161</v>
      </c>
    </row>
    <row r="143" spans="1:4" ht="15.75" customHeight="1" x14ac:dyDescent="0.25">
      <c r="A143" s="13">
        <v>40316</v>
      </c>
      <c r="B143" s="2" t="s">
        <v>230</v>
      </c>
      <c r="C143" s="14">
        <v>170</v>
      </c>
      <c r="D143" s="2" t="s">
        <v>218</v>
      </c>
    </row>
    <row r="144" spans="1:4" ht="15.75" customHeight="1" x14ac:dyDescent="0.25">
      <c r="A144" s="13">
        <v>40373</v>
      </c>
      <c r="B144" s="2" t="s">
        <v>216</v>
      </c>
      <c r="C144" s="14">
        <v>144</v>
      </c>
      <c r="D144" s="2" t="s">
        <v>159</v>
      </c>
    </row>
    <row r="145" spans="1:4" ht="15.75" customHeight="1" x14ac:dyDescent="0.25">
      <c r="A145" s="13">
        <v>40304</v>
      </c>
      <c r="B145" s="2" t="s">
        <v>227</v>
      </c>
      <c r="C145" s="14">
        <v>175</v>
      </c>
      <c r="D145" s="2" t="s">
        <v>159</v>
      </c>
    </row>
    <row r="146" spans="1:4" ht="15.75" customHeight="1" x14ac:dyDescent="0.25">
      <c r="A146" s="13">
        <v>40381</v>
      </c>
      <c r="B146" s="2" t="s">
        <v>221</v>
      </c>
      <c r="C146" s="14">
        <v>185</v>
      </c>
      <c r="D146" s="2" t="s">
        <v>162</v>
      </c>
    </row>
    <row r="147" spans="1:4" ht="15.75" customHeight="1" x14ac:dyDescent="0.25">
      <c r="A147" s="13">
        <v>40361</v>
      </c>
      <c r="B147" s="2" t="s">
        <v>228</v>
      </c>
      <c r="C147" s="14">
        <v>133</v>
      </c>
      <c r="D147" s="2" t="s">
        <v>218</v>
      </c>
    </row>
    <row r="148" spans="1:4" ht="15.75" customHeight="1" x14ac:dyDescent="0.25">
      <c r="A148" s="13">
        <v>40319</v>
      </c>
      <c r="B148" s="2" t="s">
        <v>224</v>
      </c>
      <c r="C148" s="14">
        <v>131</v>
      </c>
      <c r="D148" s="2" t="s">
        <v>161</v>
      </c>
    </row>
    <row r="149" spans="1:4" ht="15.75" customHeight="1" x14ac:dyDescent="0.25">
      <c r="A149" s="13">
        <v>40344</v>
      </c>
      <c r="B149" s="2" t="s">
        <v>225</v>
      </c>
      <c r="C149" s="14">
        <v>163</v>
      </c>
      <c r="D149" s="2" t="s">
        <v>162</v>
      </c>
    </row>
    <row r="150" spans="1:4" ht="15.75" customHeight="1" x14ac:dyDescent="0.25">
      <c r="A150" s="13">
        <v>40263</v>
      </c>
      <c r="B150" s="2" t="s">
        <v>212</v>
      </c>
      <c r="C150" s="14">
        <v>120</v>
      </c>
      <c r="D150" s="2" t="s">
        <v>162</v>
      </c>
    </row>
    <row r="151" spans="1:4" ht="15.75" customHeight="1" x14ac:dyDescent="0.25">
      <c r="A151" s="13">
        <v>40302</v>
      </c>
      <c r="B151" s="2" t="s">
        <v>231</v>
      </c>
      <c r="C151" s="14">
        <v>136</v>
      </c>
      <c r="D151" s="2" t="s">
        <v>218</v>
      </c>
    </row>
    <row r="152" spans="1:4" ht="15.75" customHeight="1" x14ac:dyDescent="0.25">
      <c r="A152" s="13">
        <v>40265</v>
      </c>
      <c r="B152" s="2" t="s">
        <v>219</v>
      </c>
      <c r="C152" s="14">
        <v>195</v>
      </c>
      <c r="D152" s="2" t="s">
        <v>161</v>
      </c>
    </row>
    <row r="153" spans="1:4" ht="15.75" customHeight="1" x14ac:dyDescent="0.25">
      <c r="A153" s="13">
        <v>40289</v>
      </c>
      <c r="B153" s="2" t="s">
        <v>232</v>
      </c>
      <c r="C153" s="14">
        <v>157</v>
      </c>
      <c r="D153" s="2" t="s">
        <v>161</v>
      </c>
    </row>
    <row r="154" spans="1:4" ht="15.75" customHeight="1" x14ac:dyDescent="0.25">
      <c r="A154" s="13">
        <v>40325</v>
      </c>
      <c r="B154" s="2" t="s">
        <v>221</v>
      </c>
      <c r="C154" s="14">
        <v>187</v>
      </c>
      <c r="D154" s="2" t="s">
        <v>218</v>
      </c>
    </row>
    <row r="155" spans="1:4" ht="15.75" customHeight="1" x14ac:dyDescent="0.25">
      <c r="A155" s="13">
        <v>40313</v>
      </c>
      <c r="B155" s="2" t="s">
        <v>227</v>
      </c>
      <c r="C155" s="14">
        <v>185</v>
      </c>
      <c r="D155" s="2" t="s">
        <v>159</v>
      </c>
    </row>
    <row r="156" spans="1:4" ht="15.75" customHeight="1" x14ac:dyDescent="0.25">
      <c r="A156" s="13">
        <v>40369</v>
      </c>
      <c r="B156" s="2" t="s">
        <v>222</v>
      </c>
      <c r="C156" s="14">
        <v>154</v>
      </c>
      <c r="D156" s="2" t="s">
        <v>161</v>
      </c>
    </row>
    <row r="157" spans="1:4" ht="15.75" customHeight="1" x14ac:dyDescent="0.25">
      <c r="A157" s="13">
        <v>40342</v>
      </c>
      <c r="B157" s="2" t="s">
        <v>222</v>
      </c>
      <c r="C157" s="14">
        <v>187</v>
      </c>
      <c r="D157" s="2" t="s">
        <v>162</v>
      </c>
    </row>
    <row r="158" spans="1:4" ht="15.75" customHeight="1" x14ac:dyDescent="0.25">
      <c r="A158" s="13">
        <v>40373</v>
      </c>
      <c r="B158" s="2" t="s">
        <v>219</v>
      </c>
      <c r="C158" s="14">
        <v>142</v>
      </c>
      <c r="D158" s="2" t="s">
        <v>162</v>
      </c>
    </row>
    <row r="159" spans="1:4" ht="15.75" customHeight="1" x14ac:dyDescent="0.25">
      <c r="A159" s="13">
        <v>40378</v>
      </c>
      <c r="B159" s="2" t="s">
        <v>212</v>
      </c>
      <c r="C159" s="14">
        <v>132</v>
      </c>
      <c r="D159" s="2" t="s">
        <v>218</v>
      </c>
    </row>
    <row r="160" spans="1:4" ht="15.75" customHeight="1" x14ac:dyDescent="0.25">
      <c r="A160" s="13">
        <v>40370</v>
      </c>
      <c r="B160" s="2" t="s">
        <v>230</v>
      </c>
      <c r="C160" s="14">
        <v>127</v>
      </c>
      <c r="D160" s="2" t="s">
        <v>161</v>
      </c>
    </row>
    <row r="161" spans="1:4" ht="15.75" customHeight="1" x14ac:dyDescent="0.25">
      <c r="A161" s="13">
        <v>40325</v>
      </c>
      <c r="B161" s="2" t="s">
        <v>225</v>
      </c>
      <c r="C161" s="14">
        <v>184</v>
      </c>
      <c r="D161" s="2" t="s">
        <v>218</v>
      </c>
    </row>
    <row r="162" spans="1:4" ht="15.75" customHeight="1" x14ac:dyDescent="0.25">
      <c r="A162" s="13">
        <v>40352</v>
      </c>
      <c r="B162" s="2" t="s">
        <v>214</v>
      </c>
      <c r="C162" s="14">
        <v>164</v>
      </c>
      <c r="D162" s="2" t="s">
        <v>158</v>
      </c>
    </row>
    <row r="163" spans="1:4" ht="15.75" customHeight="1" x14ac:dyDescent="0.25">
      <c r="A163" s="13">
        <v>40296</v>
      </c>
      <c r="B163" s="2" t="s">
        <v>215</v>
      </c>
      <c r="C163" s="14">
        <v>157</v>
      </c>
      <c r="D163" s="2" t="s">
        <v>161</v>
      </c>
    </row>
    <row r="164" spans="1:4" ht="15.75" customHeight="1" x14ac:dyDescent="0.25">
      <c r="A164" s="13">
        <v>40364</v>
      </c>
      <c r="B164" s="2" t="s">
        <v>223</v>
      </c>
      <c r="C164" s="14">
        <v>186</v>
      </c>
      <c r="D164" s="2" t="s">
        <v>218</v>
      </c>
    </row>
    <row r="165" spans="1:4" ht="15.75" customHeight="1" x14ac:dyDescent="0.25">
      <c r="A165" s="13">
        <v>40321</v>
      </c>
      <c r="B165" s="2" t="s">
        <v>217</v>
      </c>
      <c r="C165" s="14">
        <v>135</v>
      </c>
      <c r="D165" s="2" t="s">
        <v>159</v>
      </c>
    </row>
    <row r="166" spans="1:4" ht="15.75" customHeight="1" x14ac:dyDescent="0.25">
      <c r="A166" s="13">
        <v>40354</v>
      </c>
      <c r="B166" s="2" t="s">
        <v>150</v>
      </c>
      <c r="C166" s="14">
        <v>194</v>
      </c>
      <c r="D166" s="2" t="s">
        <v>159</v>
      </c>
    </row>
    <row r="167" spans="1:4" ht="15.75" customHeight="1" x14ac:dyDescent="0.25">
      <c r="A167" s="13">
        <v>40273</v>
      </c>
      <c r="B167" s="2" t="s">
        <v>214</v>
      </c>
      <c r="C167" s="14">
        <v>177</v>
      </c>
      <c r="D167" s="2" t="s">
        <v>161</v>
      </c>
    </row>
    <row r="168" spans="1:4" ht="15.75" customHeight="1" x14ac:dyDescent="0.25">
      <c r="A168" s="13">
        <v>40303</v>
      </c>
      <c r="B168" s="2" t="s">
        <v>230</v>
      </c>
      <c r="C168" s="14">
        <v>143</v>
      </c>
      <c r="D168" s="2" t="s">
        <v>159</v>
      </c>
    </row>
    <row r="169" spans="1:4" ht="15.75" customHeight="1" x14ac:dyDescent="0.25">
      <c r="A169" s="13">
        <v>40316</v>
      </c>
      <c r="B169" s="2" t="s">
        <v>231</v>
      </c>
      <c r="C169" s="14">
        <v>152</v>
      </c>
      <c r="D169" s="2" t="s">
        <v>161</v>
      </c>
    </row>
    <row r="170" spans="1:4" ht="15.75" customHeight="1" x14ac:dyDescent="0.25">
      <c r="A170" s="13">
        <v>40332</v>
      </c>
      <c r="B170" s="2" t="s">
        <v>233</v>
      </c>
      <c r="C170" s="14">
        <v>101</v>
      </c>
      <c r="D170" s="2" t="s">
        <v>161</v>
      </c>
    </row>
    <row r="171" spans="1:4" ht="15.75" customHeight="1" x14ac:dyDescent="0.25">
      <c r="A171" s="13">
        <v>40303</v>
      </c>
      <c r="B171" s="2" t="s">
        <v>150</v>
      </c>
      <c r="C171" s="14">
        <v>110</v>
      </c>
      <c r="D171" s="2" t="s">
        <v>218</v>
      </c>
    </row>
    <row r="172" spans="1:4" ht="15.75" customHeight="1" x14ac:dyDescent="0.25">
      <c r="A172" s="13">
        <v>40344</v>
      </c>
      <c r="B172" s="2" t="s">
        <v>212</v>
      </c>
      <c r="C172" s="14">
        <v>124</v>
      </c>
      <c r="D172" s="2" t="s">
        <v>159</v>
      </c>
    </row>
    <row r="173" spans="1:4" ht="15.75" customHeight="1" x14ac:dyDescent="0.25">
      <c r="A173" s="13">
        <v>40306</v>
      </c>
      <c r="B173" s="2" t="s">
        <v>227</v>
      </c>
      <c r="C173" s="14">
        <v>102</v>
      </c>
      <c r="D173" s="2" t="s">
        <v>162</v>
      </c>
    </row>
    <row r="174" spans="1:4" ht="15.75" customHeight="1" x14ac:dyDescent="0.25">
      <c r="A174" s="13">
        <v>40375</v>
      </c>
      <c r="B174" s="2" t="s">
        <v>97</v>
      </c>
      <c r="C174" s="14">
        <v>139</v>
      </c>
      <c r="D174" s="2" t="s">
        <v>161</v>
      </c>
    </row>
    <row r="175" spans="1:4" ht="15.75" customHeight="1" x14ac:dyDescent="0.25">
      <c r="A175" s="13">
        <v>40304</v>
      </c>
      <c r="B175" s="2" t="s">
        <v>150</v>
      </c>
      <c r="C175" s="14">
        <v>152</v>
      </c>
      <c r="D175" s="2" t="s">
        <v>158</v>
      </c>
    </row>
    <row r="176" spans="1:4" ht="15.75" customHeight="1" x14ac:dyDescent="0.25">
      <c r="A176" s="13">
        <v>40315</v>
      </c>
      <c r="B176" s="2" t="s">
        <v>150</v>
      </c>
      <c r="C176" s="14">
        <v>168</v>
      </c>
      <c r="D176" s="2" t="s">
        <v>218</v>
      </c>
    </row>
    <row r="177" spans="1:4" ht="15.75" customHeight="1" x14ac:dyDescent="0.25">
      <c r="A177" s="13">
        <v>40269</v>
      </c>
      <c r="B177" s="2" t="s">
        <v>220</v>
      </c>
      <c r="C177" s="14">
        <v>151</v>
      </c>
      <c r="D177" s="2" t="s">
        <v>218</v>
      </c>
    </row>
    <row r="178" spans="1:4" ht="15.75" customHeight="1" x14ac:dyDescent="0.25">
      <c r="A178" s="13">
        <v>40304</v>
      </c>
      <c r="B178" s="2" t="s">
        <v>219</v>
      </c>
      <c r="C178" s="14">
        <v>137</v>
      </c>
      <c r="D178" s="2" t="s">
        <v>162</v>
      </c>
    </row>
    <row r="179" spans="1:4" ht="15.75" customHeight="1" x14ac:dyDescent="0.25">
      <c r="A179" s="13">
        <v>40372</v>
      </c>
      <c r="B179" s="2" t="s">
        <v>150</v>
      </c>
      <c r="C179" s="14">
        <v>104</v>
      </c>
      <c r="D179" s="2" t="s">
        <v>159</v>
      </c>
    </row>
    <row r="180" spans="1:4" ht="15.75" customHeight="1" x14ac:dyDescent="0.25">
      <c r="A180" s="13">
        <v>40277</v>
      </c>
      <c r="B180" s="2" t="s">
        <v>233</v>
      </c>
      <c r="C180" s="14">
        <v>139</v>
      </c>
      <c r="D180" s="2" t="s">
        <v>159</v>
      </c>
    </row>
    <row r="181" spans="1:4" ht="15.75" customHeight="1" x14ac:dyDescent="0.25">
      <c r="A181" s="13">
        <v>40363</v>
      </c>
      <c r="B181" s="2" t="s">
        <v>96</v>
      </c>
      <c r="C181" s="14">
        <v>147</v>
      </c>
      <c r="D181" s="2" t="s">
        <v>162</v>
      </c>
    </row>
    <row r="182" spans="1:4" ht="15.75" customHeight="1" x14ac:dyDescent="0.25">
      <c r="A182" s="13">
        <v>40368</v>
      </c>
      <c r="B182" s="2" t="s">
        <v>225</v>
      </c>
      <c r="C182" s="14">
        <v>190</v>
      </c>
      <c r="D182" s="2" t="s">
        <v>218</v>
      </c>
    </row>
    <row r="183" spans="1:4" ht="15.75" customHeight="1" x14ac:dyDescent="0.25">
      <c r="A183" s="13">
        <v>40378</v>
      </c>
      <c r="B183" s="2" t="s">
        <v>233</v>
      </c>
      <c r="C183" s="14">
        <v>159</v>
      </c>
      <c r="D183" s="2" t="s">
        <v>159</v>
      </c>
    </row>
    <row r="184" spans="1:4" ht="15.75" customHeight="1" x14ac:dyDescent="0.25">
      <c r="A184" s="13">
        <v>40265</v>
      </c>
      <c r="B184" s="2" t="s">
        <v>231</v>
      </c>
      <c r="C184" s="14">
        <v>112</v>
      </c>
      <c r="D184" s="2" t="s">
        <v>159</v>
      </c>
    </row>
    <row r="185" spans="1:4" ht="15.75" customHeight="1" x14ac:dyDescent="0.25">
      <c r="A185" s="13">
        <v>40306</v>
      </c>
      <c r="B185" s="2" t="s">
        <v>227</v>
      </c>
      <c r="C185" s="14">
        <v>182</v>
      </c>
      <c r="D185" s="2" t="s">
        <v>218</v>
      </c>
    </row>
    <row r="186" spans="1:4" ht="15.75" customHeight="1" x14ac:dyDescent="0.25">
      <c r="A186" s="13">
        <v>40314</v>
      </c>
      <c r="B186" s="2" t="s">
        <v>97</v>
      </c>
      <c r="C186" s="14">
        <v>121</v>
      </c>
      <c r="D186" s="2" t="s">
        <v>161</v>
      </c>
    </row>
    <row r="187" spans="1:4" ht="15.75" customHeight="1" x14ac:dyDescent="0.25">
      <c r="A187" s="13">
        <v>40323</v>
      </c>
      <c r="B187" s="2" t="s">
        <v>229</v>
      </c>
      <c r="C187" s="14">
        <v>181</v>
      </c>
      <c r="D187" s="2" t="s">
        <v>218</v>
      </c>
    </row>
    <row r="188" spans="1:4" ht="15.75" customHeight="1" x14ac:dyDescent="0.25">
      <c r="A188" s="13">
        <v>40332</v>
      </c>
      <c r="B188" s="2" t="s">
        <v>223</v>
      </c>
      <c r="C188" s="14">
        <v>104</v>
      </c>
      <c r="D188" s="2" t="s">
        <v>158</v>
      </c>
    </row>
    <row r="189" spans="1:4" ht="15.75" customHeight="1" x14ac:dyDescent="0.25">
      <c r="A189" s="13">
        <v>40330</v>
      </c>
      <c r="B189" s="2" t="s">
        <v>215</v>
      </c>
      <c r="C189" s="14">
        <v>194</v>
      </c>
      <c r="D189" s="2" t="s">
        <v>161</v>
      </c>
    </row>
    <row r="190" spans="1:4" ht="15.75" customHeight="1" x14ac:dyDescent="0.25">
      <c r="A190" s="13">
        <v>40266</v>
      </c>
      <c r="B190" s="2" t="s">
        <v>227</v>
      </c>
      <c r="C190" s="14">
        <v>178</v>
      </c>
      <c r="D190" s="2" t="s">
        <v>162</v>
      </c>
    </row>
    <row r="191" spans="1:4" ht="15.75" customHeight="1" x14ac:dyDescent="0.25">
      <c r="A191" s="13">
        <v>40356</v>
      </c>
      <c r="B191" s="2" t="s">
        <v>228</v>
      </c>
      <c r="C191" s="14">
        <v>142</v>
      </c>
      <c r="D191" s="2" t="s">
        <v>162</v>
      </c>
    </row>
    <row r="192" spans="1:4" ht="15.75" customHeight="1" x14ac:dyDescent="0.25">
      <c r="A192" s="13">
        <v>40277</v>
      </c>
      <c r="B192" s="2" t="s">
        <v>230</v>
      </c>
      <c r="C192" s="14">
        <v>191</v>
      </c>
      <c r="D192" s="2" t="s">
        <v>158</v>
      </c>
    </row>
    <row r="193" spans="1:4" ht="15.75" customHeight="1" x14ac:dyDescent="0.25">
      <c r="A193" s="13">
        <v>40355</v>
      </c>
      <c r="B193" s="2" t="s">
        <v>224</v>
      </c>
      <c r="C193" s="14">
        <v>120</v>
      </c>
      <c r="D193" s="2" t="s">
        <v>158</v>
      </c>
    </row>
    <row r="194" spans="1:4" ht="15.75" customHeight="1" x14ac:dyDescent="0.25">
      <c r="A194" s="13">
        <v>40308</v>
      </c>
      <c r="B194" s="2" t="s">
        <v>228</v>
      </c>
      <c r="C194" s="14">
        <v>155</v>
      </c>
      <c r="D194" s="2" t="s">
        <v>162</v>
      </c>
    </row>
    <row r="195" spans="1:4" ht="15.75" customHeight="1" x14ac:dyDescent="0.25">
      <c r="A195" s="13">
        <v>40301</v>
      </c>
      <c r="B195" s="2" t="s">
        <v>231</v>
      </c>
      <c r="C195" s="14">
        <v>199</v>
      </c>
      <c r="D195" s="2" t="s">
        <v>162</v>
      </c>
    </row>
    <row r="196" spans="1:4" ht="15.75" customHeight="1" x14ac:dyDescent="0.25">
      <c r="A196" s="13">
        <v>40310</v>
      </c>
      <c r="B196" s="2" t="s">
        <v>214</v>
      </c>
      <c r="C196" s="14">
        <v>106</v>
      </c>
      <c r="D196" s="2" t="s">
        <v>162</v>
      </c>
    </row>
    <row r="197" spans="1:4" ht="15.75" customHeight="1" x14ac:dyDescent="0.25">
      <c r="A197" s="13">
        <v>40296</v>
      </c>
      <c r="B197" s="2" t="s">
        <v>217</v>
      </c>
      <c r="C197" s="14">
        <v>149</v>
      </c>
      <c r="D197" s="2" t="s">
        <v>218</v>
      </c>
    </row>
    <row r="198" spans="1:4" ht="15.75" customHeight="1" x14ac:dyDescent="0.25">
      <c r="A198" s="13">
        <v>40338</v>
      </c>
      <c r="B198" s="2" t="s">
        <v>221</v>
      </c>
      <c r="C198" s="14">
        <v>158</v>
      </c>
      <c r="D198" s="2" t="s">
        <v>158</v>
      </c>
    </row>
    <row r="199" spans="1:4" ht="15.75" customHeight="1" x14ac:dyDescent="0.25">
      <c r="A199" s="13">
        <v>40269</v>
      </c>
      <c r="B199" s="2" t="s">
        <v>219</v>
      </c>
      <c r="C199" s="14">
        <v>144</v>
      </c>
      <c r="D199" s="2" t="s">
        <v>158</v>
      </c>
    </row>
    <row r="200" spans="1:4" ht="15.75" customHeight="1" x14ac:dyDescent="0.25">
      <c r="A200" s="13">
        <v>40311</v>
      </c>
      <c r="B200" s="2" t="s">
        <v>96</v>
      </c>
      <c r="C200" s="14">
        <v>143</v>
      </c>
      <c r="D200" s="2" t="s">
        <v>158</v>
      </c>
    </row>
    <row r="201" spans="1:4" ht="15.75" customHeight="1" x14ac:dyDescent="0.25">
      <c r="A201" s="13">
        <v>40368</v>
      </c>
      <c r="B201" s="2" t="s">
        <v>96</v>
      </c>
      <c r="C201" s="14">
        <v>177</v>
      </c>
      <c r="D201" s="2" t="s">
        <v>162</v>
      </c>
    </row>
    <row r="202" spans="1:4" ht="15.75" customHeight="1" x14ac:dyDescent="0.25">
      <c r="A202" s="13">
        <v>40271</v>
      </c>
      <c r="B202" s="2" t="s">
        <v>231</v>
      </c>
      <c r="C202" s="14">
        <v>142</v>
      </c>
      <c r="D202" s="2" t="s">
        <v>218</v>
      </c>
    </row>
    <row r="203" spans="1:4" ht="15.75" customHeight="1" x14ac:dyDescent="0.25">
      <c r="A203" s="13">
        <v>40323</v>
      </c>
      <c r="B203" s="2" t="s">
        <v>151</v>
      </c>
      <c r="C203" s="14">
        <v>193</v>
      </c>
      <c r="D203" s="2" t="s">
        <v>218</v>
      </c>
    </row>
    <row r="204" spans="1:4" ht="15.75" customHeight="1" x14ac:dyDescent="0.25">
      <c r="A204" s="13">
        <v>40369</v>
      </c>
      <c r="B204" s="2" t="s">
        <v>221</v>
      </c>
      <c r="C204" s="14">
        <v>193</v>
      </c>
      <c r="D204" s="2" t="s">
        <v>162</v>
      </c>
    </row>
    <row r="205" spans="1:4" ht="15.75" customHeight="1" x14ac:dyDescent="0.25">
      <c r="A205" s="13">
        <v>40363</v>
      </c>
      <c r="B205" s="2" t="s">
        <v>230</v>
      </c>
      <c r="C205" s="14">
        <v>112</v>
      </c>
      <c r="D205" s="2" t="s">
        <v>161</v>
      </c>
    </row>
    <row r="206" spans="1:4" ht="15.75" customHeight="1" x14ac:dyDescent="0.25">
      <c r="A206" s="13">
        <v>40266</v>
      </c>
      <c r="B206" s="2" t="s">
        <v>221</v>
      </c>
      <c r="C206" s="14">
        <v>123</v>
      </c>
      <c r="D206" s="2" t="s">
        <v>218</v>
      </c>
    </row>
    <row r="207" spans="1:4" ht="15.75" customHeight="1" x14ac:dyDescent="0.25">
      <c r="A207" s="13">
        <v>40344</v>
      </c>
      <c r="B207" s="2" t="s">
        <v>220</v>
      </c>
      <c r="C207" s="14">
        <v>197</v>
      </c>
      <c r="D207" s="2" t="s">
        <v>158</v>
      </c>
    </row>
    <row r="208" spans="1:4" ht="15.75" customHeight="1" x14ac:dyDescent="0.25">
      <c r="A208" s="13">
        <v>40286</v>
      </c>
      <c r="B208" s="2" t="s">
        <v>214</v>
      </c>
      <c r="C208" s="14">
        <v>155</v>
      </c>
      <c r="D208" s="2" t="s">
        <v>159</v>
      </c>
    </row>
    <row r="209" spans="1:4" ht="15.75" customHeight="1" x14ac:dyDescent="0.25">
      <c r="A209" s="13">
        <v>40308</v>
      </c>
      <c r="B209" s="2" t="s">
        <v>150</v>
      </c>
      <c r="C209" s="14">
        <v>118</v>
      </c>
      <c r="D209" s="2" t="s">
        <v>159</v>
      </c>
    </row>
    <row r="210" spans="1:4" ht="15.75" customHeight="1" x14ac:dyDescent="0.25">
      <c r="A210" s="13">
        <v>40298</v>
      </c>
      <c r="B210" s="2" t="s">
        <v>212</v>
      </c>
      <c r="C210" s="14">
        <v>169</v>
      </c>
      <c r="D210" s="2" t="s">
        <v>162</v>
      </c>
    </row>
    <row r="211" spans="1:4" ht="15.75" customHeight="1" x14ac:dyDescent="0.25">
      <c r="A211" s="13">
        <v>40317</v>
      </c>
      <c r="B211" s="2" t="s">
        <v>96</v>
      </c>
      <c r="C211" s="14">
        <v>172</v>
      </c>
      <c r="D211" s="2" t="s">
        <v>158</v>
      </c>
    </row>
    <row r="212" spans="1:4" ht="15.75" customHeight="1" x14ac:dyDescent="0.25">
      <c r="A212" s="13">
        <v>40349</v>
      </c>
      <c r="B212" s="2" t="s">
        <v>220</v>
      </c>
      <c r="C212" s="14">
        <v>132</v>
      </c>
      <c r="D212" s="2" t="s">
        <v>162</v>
      </c>
    </row>
    <row r="213" spans="1:4" ht="15.75" customHeight="1" x14ac:dyDescent="0.25">
      <c r="A213" s="13">
        <v>40352</v>
      </c>
      <c r="B213" s="2" t="s">
        <v>232</v>
      </c>
      <c r="C213" s="14">
        <v>154</v>
      </c>
      <c r="D213" s="2" t="s">
        <v>218</v>
      </c>
    </row>
    <row r="214" spans="1:4" ht="15.75" customHeight="1" x14ac:dyDescent="0.25">
      <c r="A214" s="13">
        <v>40376</v>
      </c>
      <c r="B214" s="2" t="s">
        <v>227</v>
      </c>
      <c r="C214" s="14">
        <v>152</v>
      </c>
      <c r="D214" s="2" t="s">
        <v>162</v>
      </c>
    </row>
    <row r="215" spans="1:4" ht="15.75" customHeight="1" x14ac:dyDescent="0.25">
      <c r="A215" s="13">
        <v>40345</v>
      </c>
      <c r="B215" s="2" t="s">
        <v>223</v>
      </c>
      <c r="C215" s="14">
        <v>128</v>
      </c>
      <c r="D215" s="2" t="s">
        <v>159</v>
      </c>
    </row>
    <row r="216" spans="1:4" ht="15.75" customHeight="1" x14ac:dyDescent="0.25">
      <c r="A216" s="13">
        <v>40365</v>
      </c>
      <c r="B216" s="2" t="s">
        <v>214</v>
      </c>
      <c r="C216" s="14">
        <v>101</v>
      </c>
      <c r="D216" s="2" t="s">
        <v>162</v>
      </c>
    </row>
    <row r="217" spans="1:4" ht="15.75" customHeight="1" x14ac:dyDescent="0.25">
      <c r="A217" s="13">
        <v>40293</v>
      </c>
      <c r="B217" s="2" t="s">
        <v>217</v>
      </c>
      <c r="C217" s="14">
        <v>174</v>
      </c>
      <c r="D217" s="2" t="s">
        <v>159</v>
      </c>
    </row>
    <row r="218" spans="1:4" ht="15.75" customHeight="1" x14ac:dyDescent="0.25">
      <c r="A218" s="13">
        <v>40274</v>
      </c>
      <c r="B218" s="2" t="s">
        <v>212</v>
      </c>
      <c r="C218" s="14">
        <v>124</v>
      </c>
      <c r="D218" s="2" t="s">
        <v>158</v>
      </c>
    </row>
    <row r="219" spans="1:4" ht="15.75" customHeight="1" x14ac:dyDescent="0.25">
      <c r="A219" s="13">
        <v>40353</v>
      </c>
      <c r="B219" s="2" t="s">
        <v>223</v>
      </c>
      <c r="C219" s="14">
        <v>172</v>
      </c>
      <c r="D219" s="2" t="s">
        <v>162</v>
      </c>
    </row>
    <row r="220" spans="1:4" ht="15.75" customHeight="1" x14ac:dyDescent="0.25">
      <c r="A220" s="13">
        <v>40269</v>
      </c>
      <c r="B220" s="2" t="s">
        <v>216</v>
      </c>
      <c r="C220" s="14">
        <v>165</v>
      </c>
      <c r="D220" s="2" t="s">
        <v>158</v>
      </c>
    </row>
    <row r="221" spans="1:4" ht="15.75" customHeight="1" x14ac:dyDescent="0.25">
      <c r="A221" s="13">
        <v>40332</v>
      </c>
      <c r="B221" s="2" t="s">
        <v>214</v>
      </c>
      <c r="C221" s="14">
        <v>117</v>
      </c>
      <c r="D221" s="2" t="s">
        <v>162</v>
      </c>
    </row>
    <row r="222" spans="1:4" ht="15.75" customHeight="1" x14ac:dyDescent="0.25">
      <c r="A222" s="13">
        <v>40285</v>
      </c>
      <c r="B222" s="2" t="s">
        <v>230</v>
      </c>
      <c r="C222" s="14">
        <v>109</v>
      </c>
      <c r="D222" s="2" t="s">
        <v>159</v>
      </c>
    </row>
    <row r="223" spans="1:4" ht="15.75" customHeight="1" x14ac:dyDescent="0.25">
      <c r="A223" s="13">
        <v>40276</v>
      </c>
      <c r="B223" s="2" t="s">
        <v>228</v>
      </c>
      <c r="C223" s="14">
        <v>172</v>
      </c>
      <c r="D223" s="2" t="s">
        <v>162</v>
      </c>
    </row>
    <row r="224" spans="1:4" ht="15.75" customHeight="1" x14ac:dyDescent="0.25">
      <c r="A224" s="13">
        <v>40349</v>
      </c>
      <c r="B224" s="2" t="s">
        <v>224</v>
      </c>
      <c r="C224" s="14">
        <v>115</v>
      </c>
      <c r="D224" s="2" t="s">
        <v>218</v>
      </c>
    </row>
    <row r="225" spans="1:4" ht="15.75" customHeight="1" x14ac:dyDescent="0.25">
      <c r="A225" s="13">
        <v>40317</v>
      </c>
      <c r="B225" s="2" t="s">
        <v>226</v>
      </c>
      <c r="C225" s="14">
        <v>125</v>
      </c>
      <c r="D225" s="2" t="s">
        <v>161</v>
      </c>
    </row>
    <row r="226" spans="1:4" ht="15.75" customHeight="1" x14ac:dyDescent="0.25">
      <c r="A226" s="13">
        <v>40265</v>
      </c>
      <c r="B226" s="2" t="s">
        <v>215</v>
      </c>
      <c r="C226" s="14">
        <v>113</v>
      </c>
      <c r="D226" s="2" t="s">
        <v>162</v>
      </c>
    </row>
    <row r="227" spans="1:4" ht="15.75" customHeight="1" x14ac:dyDescent="0.25">
      <c r="A227" s="13">
        <v>40300</v>
      </c>
      <c r="B227" s="2" t="s">
        <v>151</v>
      </c>
      <c r="C227" s="14">
        <v>152</v>
      </c>
      <c r="D227" s="2" t="s">
        <v>158</v>
      </c>
    </row>
    <row r="228" spans="1:4" ht="15.75" customHeight="1" x14ac:dyDescent="0.25">
      <c r="A228" s="13">
        <v>40368</v>
      </c>
      <c r="B228" s="2" t="s">
        <v>223</v>
      </c>
      <c r="C228" s="14">
        <v>144</v>
      </c>
      <c r="D228" s="2" t="s">
        <v>218</v>
      </c>
    </row>
    <row r="229" spans="1:4" ht="15.75" customHeight="1" x14ac:dyDescent="0.25">
      <c r="A229" s="13">
        <v>40272</v>
      </c>
      <c r="B229" s="2" t="s">
        <v>212</v>
      </c>
      <c r="C229" s="14">
        <v>153</v>
      </c>
      <c r="D229" s="2" t="s">
        <v>158</v>
      </c>
    </row>
    <row r="230" spans="1:4" ht="15.75" customHeight="1" x14ac:dyDescent="0.25">
      <c r="A230" s="13">
        <v>40380</v>
      </c>
      <c r="B230" s="2" t="s">
        <v>214</v>
      </c>
      <c r="C230" s="14">
        <v>188</v>
      </c>
      <c r="D230" s="2" t="s">
        <v>159</v>
      </c>
    </row>
    <row r="231" spans="1:4" ht="15.75" customHeight="1" x14ac:dyDescent="0.25">
      <c r="A231" s="13">
        <v>40352</v>
      </c>
      <c r="B231" s="2" t="s">
        <v>225</v>
      </c>
      <c r="C231" s="14">
        <v>105</v>
      </c>
      <c r="D231" s="2" t="s">
        <v>158</v>
      </c>
    </row>
    <row r="232" spans="1:4" ht="15.75" customHeight="1" x14ac:dyDescent="0.25">
      <c r="A232" s="13">
        <v>40322</v>
      </c>
      <c r="B232" s="2" t="s">
        <v>215</v>
      </c>
      <c r="C232" s="14">
        <v>144</v>
      </c>
      <c r="D232" s="2" t="s">
        <v>161</v>
      </c>
    </row>
    <row r="233" spans="1:4" ht="15.75" customHeight="1" x14ac:dyDescent="0.25">
      <c r="A233" s="13">
        <v>40299</v>
      </c>
      <c r="B233" s="2" t="s">
        <v>96</v>
      </c>
      <c r="C233" s="14">
        <v>196</v>
      </c>
      <c r="D233" s="2" t="s">
        <v>158</v>
      </c>
    </row>
    <row r="234" spans="1:4" ht="15.75" customHeight="1" x14ac:dyDescent="0.25">
      <c r="A234" s="13">
        <v>40277</v>
      </c>
      <c r="B234" s="2" t="s">
        <v>212</v>
      </c>
      <c r="C234" s="14">
        <v>145</v>
      </c>
      <c r="D234" s="2" t="s">
        <v>162</v>
      </c>
    </row>
    <row r="235" spans="1:4" ht="15.75" customHeight="1" x14ac:dyDescent="0.25">
      <c r="A235" s="13">
        <v>40296</v>
      </c>
      <c r="B235" s="2" t="s">
        <v>231</v>
      </c>
      <c r="C235" s="14">
        <v>134</v>
      </c>
      <c r="D235" s="2" t="s">
        <v>162</v>
      </c>
    </row>
    <row r="236" spans="1:4" ht="15.75" customHeight="1" x14ac:dyDescent="0.25">
      <c r="A236" s="13">
        <v>40271</v>
      </c>
      <c r="B236" s="2" t="s">
        <v>228</v>
      </c>
      <c r="C236" s="14">
        <v>196</v>
      </c>
      <c r="D236" s="2" t="s">
        <v>162</v>
      </c>
    </row>
    <row r="237" spans="1:4" ht="15.75" customHeight="1" x14ac:dyDescent="0.25">
      <c r="A237" s="13">
        <v>40350</v>
      </c>
      <c r="B237" s="2" t="s">
        <v>220</v>
      </c>
      <c r="C237" s="14">
        <v>110</v>
      </c>
      <c r="D237" s="2" t="s">
        <v>159</v>
      </c>
    </row>
    <row r="238" spans="1:4" ht="15.75" customHeight="1" x14ac:dyDescent="0.25">
      <c r="A238" s="13">
        <v>40264</v>
      </c>
      <c r="B238" s="2" t="s">
        <v>226</v>
      </c>
      <c r="C238" s="14">
        <v>172</v>
      </c>
      <c r="D238" s="2" t="s">
        <v>218</v>
      </c>
    </row>
    <row r="239" spans="1:4" ht="15.75" customHeight="1" x14ac:dyDescent="0.25">
      <c r="A239" s="13">
        <v>40350</v>
      </c>
      <c r="B239" s="2" t="s">
        <v>220</v>
      </c>
      <c r="C239" s="14">
        <v>174</v>
      </c>
      <c r="D239" s="2" t="s">
        <v>158</v>
      </c>
    </row>
    <row r="240" spans="1:4" ht="15.75" customHeight="1" x14ac:dyDescent="0.25">
      <c r="A240" s="13">
        <v>40311</v>
      </c>
      <c r="B240" s="2" t="s">
        <v>219</v>
      </c>
      <c r="C240" s="14">
        <v>109</v>
      </c>
      <c r="D240" s="2" t="s">
        <v>218</v>
      </c>
    </row>
    <row r="241" spans="1:4" ht="15.75" customHeight="1" x14ac:dyDescent="0.25">
      <c r="A241" s="13">
        <v>40289</v>
      </c>
      <c r="B241" s="2" t="s">
        <v>224</v>
      </c>
      <c r="C241" s="14">
        <v>181</v>
      </c>
      <c r="D241" s="2" t="s">
        <v>161</v>
      </c>
    </row>
    <row r="242" spans="1:4" ht="15.75" customHeight="1" x14ac:dyDescent="0.25">
      <c r="A242" s="13">
        <v>40304</v>
      </c>
      <c r="B242" s="2" t="s">
        <v>220</v>
      </c>
      <c r="C242" s="14">
        <v>185</v>
      </c>
      <c r="D242" s="2" t="s">
        <v>162</v>
      </c>
    </row>
    <row r="243" spans="1:4" ht="15.75" customHeight="1" x14ac:dyDescent="0.25">
      <c r="A243" s="13">
        <v>40333</v>
      </c>
      <c r="B243" s="2" t="s">
        <v>219</v>
      </c>
      <c r="C243" s="14">
        <v>170</v>
      </c>
      <c r="D243" s="2" t="s">
        <v>161</v>
      </c>
    </row>
    <row r="244" spans="1:4" ht="15.75" customHeight="1" x14ac:dyDescent="0.25">
      <c r="A244" s="13">
        <v>40363</v>
      </c>
      <c r="B244" s="2" t="s">
        <v>222</v>
      </c>
      <c r="C244" s="14">
        <v>179</v>
      </c>
      <c r="D244" s="2" t="s">
        <v>159</v>
      </c>
    </row>
    <row r="245" spans="1:4" ht="15.75" customHeight="1" x14ac:dyDescent="0.25">
      <c r="A245" s="13">
        <v>40284</v>
      </c>
      <c r="B245" s="2" t="s">
        <v>230</v>
      </c>
      <c r="C245" s="14">
        <v>109</v>
      </c>
      <c r="D245" s="2" t="s">
        <v>218</v>
      </c>
    </row>
    <row r="246" spans="1:4" ht="15.75" customHeight="1" x14ac:dyDescent="0.25">
      <c r="A246" s="13">
        <v>40381</v>
      </c>
      <c r="B246" s="2" t="s">
        <v>222</v>
      </c>
      <c r="C246" s="14">
        <v>110</v>
      </c>
      <c r="D246" s="2" t="s">
        <v>161</v>
      </c>
    </row>
    <row r="247" spans="1:4" ht="15.75" customHeight="1" x14ac:dyDescent="0.25">
      <c r="A247" s="13">
        <v>40366</v>
      </c>
      <c r="B247" s="2" t="s">
        <v>223</v>
      </c>
      <c r="C247" s="14">
        <v>137</v>
      </c>
      <c r="D247" s="2" t="s">
        <v>162</v>
      </c>
    </row>
    <row r="248" spans="1:4" ht="15.75" customHeight="1" x14ac:dyDescent="0.25">
      <c r="A248" s="13">
        <v>40366</v>
      </c>
      <c r="B248" s="2" t="s">
        <v>216</v>
      </c>
      <c r="C248" s="14">
        <v>128</v>
      </c>
      <c r="D248" s="2" t="s">
        <v>161</v>
      </c>
    </row>
    <row r="249" spans="1:4" ht="15.75" customHeight="1" x14ac:dyDescent="0.25">
      <c r="A249" s="13">
        <v>40313</v>
      </c>
      <c r="B249" s="2" t="s">
        <v>228</v>
      </c>
      <c r="C249" s="14">
        <v>183</v>
      </c>
      <c r="D249" s="2" t="s">
        <v>162</v>
      </c>
    </row>
    <row r="250" spans="1:4" ht="15.75" customHeight="1" x14ac:dyDescent="0.25">
      <c r="A250" s="13">
        <v>40286</v>
      </c>
      <c r="B250" s="2" t="s">
        <v>230</v>
      </c>
      <c r="C250" s="14">
        <v>200</v>
      </c>
      <c r="D250" s="2" t="s">
        <v>158</v>
      </c>
    </row>
    <row r="251" spans="1:4" ht="15.75" customHeight="1" x14ac:dyDescent="0.25">
      <c r="A251" s="13">
        <v>40371</v>
      </c>
      <c r="B251" s="2" t="s">
        <v>212</v>
      </c>
      <c r="C251" s="14">
        <v>114</v>
      </c>
      <c r="D251" s="2" t="s">
        <v>162</v>
      </c>
    </row>
    <row r="252" spans="1:4" ht="15.75" customHeight="1" x14ac:dyDescent="0.25">
      <c r="A252" s="13">
        <v>40282</v>
      </c>
      <c r="B252" s="2" t="s">
        <v>219</v>
      </c>
      <c r="C252" s="14">
        <v>144</v>
      </c>
      <c r="D252" s="2" t="s">
        <v>158</v>
      </c>
    </row>
    <row r="253" spans="1:4" ht="15.75" customHeight="1" x14ac:dyDescent="0.25">
      <c r="A253" s="13">
        <v>40297</v>
      </c>
      <c r="B253" s="2" t="s">
        <v>217</v>
      </c>
      <c r="C253" s="14">
        <v>142</v>
      </c>
      <c r="D253" s="2" t="s">
        <v>218</v>
      </c>
    </row>
    <row r="254" spans="1:4" ht="15.75" customHeight="1" x14ac:dyDescent="0.25">
      <c r="A254" s="13">
        <v>40344</v>
      </c>
      <c r="B254" s="2" t="s">
        <v>96</v>
      </c>
      <c r="C254" s="14">
        <v>167</v>
      </c>
      <c r="D254" s="2" t="s">
        <v>161</v>
      </c>
    </row>
    <row r="255" spans="1:4" ht="15.75" customHeight="1" x14ac:dyDescent="0.25">
      <c r="A255" s="13">
        <v>40308</v>
      </c>
      <c r="B255" s="2" t="s">
        <v>216</v>
      </c>
      <c r="C255" s="14">
        <v>169</v>
      </c>
      <c r="D255" s="2" t="s">
        <v>159</v>
      </c>
    </row>
    <row r="256" spans="1:4" ht="15.75" customHeight="1" x14ac:dyDescent="0.25">
      <c r="A256" s="13">
        <v>40360</v>
      </c>
      <c r="B256" s="2" t="s">
        <v>231</v>
      </c>
      <c r="C256" s="14">
        <v>131</v>
      </c>
      <c r="D256" s="2" t="s">
        <v>159</v>
      </c>
    </row>
    <row r="257" spans="1:4" ht="15.75" customHeight="1" x14ac:dyDescent="0.25">
      <c r="A257" s="13">
        <v>40319</v>
      </c>
      <c r="B257" s="2" t="s">
        <v>212</v>
      </c>
      <c r="C257" s="14">
        <v>113</v>
      </c>
      <c r="D257" s="2" t="s">
        <v>218</v>
      </c>
    </row>
    <row r="258" spans="1:4" ht="15.75" customHeight="1" x14ac:dyDescent="0.25">
      <c r="A258" s="13">
        <v>40304</v>
      </c>
      <c r="B258" s="2" t="s">
        <v>214</v>
      </c>
      <c r="C258" s="14">
        <v>162</v>
      </c>
      <c r="D258" s="2" t="s">
        <v>159</v>
      </c>
    </row>
    <row r="259" spans="1:4" ht="15.75" customHeight="1" x14ac:dyDescent="0.25">
      <c r="A259" s="13">
        <v>40312</v>
      </c>
      <c r="B259" s="2" t="s">
        <v>228</v>
      </c>
      <c r="C259" s="14">
        <v>152</v>
      </c>
      <c r="D259" s="2" t="s">
        <v>162</v>
      </c>
    </row>
    <row r="260" spans="1:4" ht="15.75" customHeight="1" x14ac:dyDescent="0.25">
      <c r="A260" s="13">
        <v>40303</v>
      </c>
      <c r="B260" s="2" t="s">
        <v>217</v>
      </c>
      <c r="C260" s="14">
        <v>143</v>
      </c>
      <c r="D260" s="2" t="s">
        <v>158</v>
      </c>
    </row>
    <row r="261" spans="1:4" ht="15.75" customHeight="1" x14ac:dyDescent="0.25">
      <c r="A261" s="13">
        <v>40271</v>
      </c>
      <c r="B261" s="2" t="s">
        <v>232</v>
      </c>
      <c r="C261" s="14">
        <v>171</v>
      </c>
      <c r="D261" s="2" t="s">
        <v>159</v>
      </c>
    </row>
    <row r="262" spans="1:4" ht="15.75" customHeight="1" x14ac:dyDescent="0.25">
      <c r="A262" s="13">
        <v>40271</v>
      </c>
      <c r="B262" s="2" t="s">
        <v>220</v>
      </c>
      <c r="C262" s="14">
        <v>147</v>
      </c>
      <c r="D262" s="2" t="s">
        <v>162</v>
      </c>
    </row>
    <row r="263" spans="1:4" ht="15.75" customHeight="1" x14ac:dyDescent="0.25">
      <c r="A263" s="13">
        <v>40274</v>
      </c>
      <c r="B263" s="2" t="s">
        <v>233</v>
      </c>
      <c r="C263" s="14">
        <v>164</v>
      </c>
      <c r="D263" s="2" t="s">
        <v>161</v>
      </c>
    </row>
    <row r="264" spans="1:4" ht="15.75" customHeight="1" x14ac:dyDescent="0.25">
      <c r="A264" s="13">
        <v>40326</v>
      </c>
      <c r="B264" s="2" t="s">
        <v>217</v>
      </c>
      <c r="C264" s="14">
        <v>163</v>
      </c>
      <c r="D264" s="2" t="s">
        <v>159</v>
      </c>
    </row>
    <row r="265" spans="1:4" ht="15.75" customHeight="1" x14ac:dyDescent="0.25">
      <c r="A265" s="13">
        <v>40364</v>
      </c>
      <c r="B265" s="2" t="s">
        <v>227</v>
      </c>
      <c r="C265" s="14">
        <v>148</v>
      </c>
      <c r="D265" s="2" t="s">
        <v>161</v>
      </c>
    </row>
    <row r="266" spans="1:4" ht="15.75" customHeight="1" x14ac:dyDescent="0.25">
      <c r="A266" s="13">
        <v>40307</v>
      </c>
      <c r="B266" s="2" t="s">
        <v>232</v>
      </c>
      <c r="C266" s="14">
        <v>109</v>
      </c>
      <c r="D266" s="2" t="s">
        <v>158</v>
      </c>
    </row>
    <row r="267" spans="1:4" ht="15.75" customHeight="1" x14ac:dyDescent="0.25">
      <c r="A267" s="13">
        <v>40376</v>
      </c>
      <c r="B267" s="2" t="s">
        <v>96</v>
      </c>
      <c r="C267" s="14">
        <v>179</v>
      </c>
      <c r="D267" s="2" t="s">
        <v>159</v>
      </c>
    </row>
    <row r="268" spans="1:4" ht="15.75" customHeight="1" x14ac:dyDescent="0.25">
      <c r="A268" s="13">
        <v>40285</v>
      </c>
      <c r="B268" s="2" t="s">
        <v>217</v>
      </c>
      <c r="C268" s="14">
        <v>130</v>
      </c>
      <c r="D268" s="2" t="s">
        <v>159</v>
      </c>
    </row>
    <row r="269" spans="1:4" ht="15.75" customHeight="1" x14ac:dyDescent="0.25">
      <c r="A269" s="13">
        <v>40293</v>
      </c>
      <c r="B269" s="2" t="s">
        <v>222</v>
      </c>
      <c r="C269" s="14">
        <v>197</v>
      </c>
      <c r="D269" s="2" t="s">
        <v>159</v>
      </c>
    </row>
    <row r="270" spans="1:4" ht="15.75" customHeight="1" x14ac:dyDescent="0.25">
      <c r="A270" s="13">
        <v>40304</v>
      </c>
      <c r="B270" s="2" t="s">
        <v>223</v>
      </c>
      <c r="C270" s="14">
        <v>106</v>
      </c>
      <c r="D270" s="2" t="s">
        <v>159</v>
      </c>
    </row>
    <row r="271" spans="1:4" ht="15.75" customHeight="1" x14ac:dyDescent="0.25">
      <c r="A271" s="13">
        <v>40380</v>
      </c>
      <c r="B271" s="2" t="s">
        <v>150</v>
      </c>
      <c r="C271" s="14">
        <v>145</v>
      </c>
      <c r="D271" s="2" t="s">
        <v>159</v>
      </c>
    </row>
    <row r="272" spans="1:4" ht="15.75" customHeight="1" x14ac:dyDescent="0.25">
      <c r="A272" s="13">
        <v>40377</v>
      </c>
      <c r="B272" s="2" t="s">
        <v>232</v>
      </c>
      <c r="C272" s="14">
        <v>133</v>
      </c>
      <c r="D272" s="2" t="s">
        <v>158</v>
      </c>
    </row>
    <row r="273" spans="1:4" ht="15.75" customHeight="1" x14ac:dyDescent="0.25">
      <c r="A273" s="13">
        <v>40353</v>
      </c>
      <c r="B273" s="2" t="s">
        <v>217</v>
      </c>
      <c r="C273" s="14">
        <v>195</v>
      </c>
      <c r="D273" s="2" t="s">
        <v>159</v>
      </c>
    </row>
    <row r="274" spans="1:4" ht="15.75" customHeight="1" x14ac:dyDescent="0.25">
      <c r="A274" s="13">
        <v>40265</v>
      </c>
      <c r="B274" s="2" t="s">
        <v>151</v>
      </c>
      <c r="C274" s="14">
        <v>151</v>
      </c>
      <c r="D274" s="2" t="s">
        <v>218</v>
      </c>
    </row>
    <row r="275" spans="1:4" ht="15.75" customHeight="1" x14ac:dyDescent="0.25">
      <c r="A275" s="13">
        <v>40319</v>
      </c>
      <c r="B275" s="2" t="s">
        <v>226</v>
      </c>
      <c r="C275" s="14">
        <v>102</v>
      </c>
      <c r="D275" s="2" t="s">
        <v>158</v>
      </c>
    </row>
    <row r="276" spans="1:4" ht="15.75" customHeight="1" x14ac:dyDescent="0.25">
      <c r="A276" s="13">
        <v>40315</v>
      </c>
      <c r="B276" s="2" t="s">
        <v>229</v>
      </c>
      <c r="C276" s="14">
        <v>152</v>
      </c>
      <c r="D276" s="2" t="s">
        <v>159</v>
      </c>
    </row>
    <row r="277" spans="1:4" ht="15.75" customHeight="1" x14ac:dyDescent="0.25">
      <c r="A277" s="13">
        <v>40309</v>
      </c>
      <c r="B277" s="2" t="s">
        <v>232</v>
      </c>
      <c r="C277" s="14">
        <v>168</v>
      </c>
      <c r="D277" s="2" t="s">
        <v>158</v>
      </c>
    </row>
    <row r="278" spans="1:4" ht="15.75" customHeight="1" x14ac:dyDescent="0.25">
      <c r="A278" s="13">
        <v>40295</v>
      </c>
      <c r="B278" s="2" t="s">
        <v>233</v>
      </c>
      <c r="C278" s="14">
        <v>139</v>
      </c>
      <c r="D278" s="2" t="s">
        <v>159</v>
      </c>
    </row>
    <row r="279" spans="1:4" ht="15.75" customHeight="1" x14ac:dyDescent="0.25">
      <c r="A279" s="13">
        <v>40295</v>
      </c>
      <c r="B279" s="2" t="s">
        <v>219</v>
      </c>
      <c r="C279" s="14">
        <v>159</v>
      </c>
      <c r="D279" s="2" t="s">
        <v>162</v>
      </c>
    </row>
    <row r="280" spans="1:4" ht="15.75" customHeight="1" x14ac:dyDescent="0.25">
      <c r="A280" s="13">
        <v>40308</v>
      </c>
      <c r="B280" s="2" t="s">
        <v>214</v>
      </c>
      <c r="C280" s="14">
        <v>142</v>
      </c>
      <c r="D280" s="2" t="s">
        <v>159</v>
      </c>
    </row>
    <row r="281" spans="1:4" ht="15.75" customHeight="1" x14ac:dyDescent="0.25">
      <c r="A281" s="13">
        <v>40335</v>
      </c>
      <c r="B281" s="2" t="s">
        <v>230</v>
      </c>
      <c r="C281" s="14">
        <v>141</v>
      </c>
      <c r="D281" s="2" t="s">
        <v>162</v>
      </c>
    </row>
    <row r="282" spans="1:4" ht="15.75" customHeight="1" x14ac:dyDescent="0.25">
      <c r="A282" s="13">
        <v>40345</v>
      </c>
      <c r="B282" s="2" t="s">
        <v>222</v>
      </c>
      <c r="C282" s="14">
        <v>114</v>
      </c>
      <c r="D282" s="2" t="s">
        <v>162</v>
      </c>
    </row>
    <row r="283" spans="1:4" ht="15.75" customHeight="1" x14ac:dyDescent="0.25">
      <c r="A283" s="13">
        <v>40367</v>
      </c>
      <c r="B283" s="2" t="s">
        <v>97</v>
      </c>
      <c r="C283" s="14">
        <v>102</v>
      </c>
      <c r="D283" s="2" t="s">
        <v>159</v>
      </c>
    </row>
    <row r="284" spans="1:4" ht="15.75" customHeight="1" x14ac:dyDescent="0.25">
      <c r="A284" s="13">
        <v>40313</v>
      </c>
      <c r="B284" s="2" t="s">
        <v>214</v>
      </c>
      <c r="C284" s="14">
        <v>119</v>
      </c>
      <c r="D284" s="2" t="s">
        <v>218</v>
      </c>
    </row>
    <row r="285" spans="1:4" ht="15.75" customHeight="1" x14ac:dyDescent="0.25">
      <c r="A285" s="13">
        <v>40362</v>
      </c>
      <c r="B285" s="2" t="s">
        <v>97</v>
      </c>
      <c r="C285" s="14">
        <v>196</v>
      </c>
      <c r="D285" s="2" t="s">
        <v>162</v>
      </c>
    </row>
    <row r="286" spans="1:4" ht="15.75" customHeight="1" x14ac:dyDescent="0.25">
      <c r="A286" s="13">
        <v>40367</v>
      </c>
      <c r="B286" s="2" t="s">
        <v>231</v>
      </c>
      <c r="C286" s="14">
        <v>164</v>
      </c>
      <c r="D286" s="2" t="s">
        <v>158</v>
      </c>
    </row>
    <row r="287" spans="1:4" ht="15.75" customHeight="1" x14ac:dyDescent="0.25">
      <c r="A287" s="13">
        <v>40290</v>
      </c>
      <c r="B287" s="2" t="s">
        <v>231</v>
      </c>
      <c r="C287" s="14">
        <v>115</v>
      </c>
      <c r="D287" s="2" t="s">
        <v>162</v>
      </c>
    </row>
    <row r="288" spans="1:4" ht="15.75" customHeight="1" x14ac:dyDescent="0.25">
      <c r="A288" s="13">
        <v>40304</v>
      </c>
      <c r="B288" s="2" t="s">
        <v>96</v>
      </c>
      <c r="C288" s="14">
        <v>178</v>
      </c>
      <c r="D288" s="2" t="s">
        <v>158</v>
      </c>
    </row>
    <row r="289" spans="1:4" ht="15.75" customHeight="1" x14ac:dyDescent="0.25">
      <c r="A289" s="13">
        <v>40284</v>
      </c>
      <c r="B289" s="2" t="s">
        <v>97</v>
      </c>
      <c r="C289" s="14">
        <v>153</v>
      </c>
      <c r="D289" s="2" t="s">
        <v>218</v>
      </c>
    </row>
    <row r="290" spans="1:4" ht="15.75" customHeight="1" x14ac:dyDescent="0.25">
      <c r="A290" s="13">
        <v>40316</v>
      </c>
      <c r="B290" s="2" t="s">
        <v>216</v>
      </c>
      <c r="C290" s="14">
        <v>101</v>
      </c>
      <c r="D290" s="2" t="s">
        <v>218</v>
      </c>
    </row>
    <row r="291" spans="1:4" ht="15.75" customHeight="1" x14ac:dyDescent="0.25">
      <c r="A291" s="13">
        <v>40370</v>
      </c>
      <c r="B291" s="2" t="s">
        <v>214</v>
      </c>
      <c r="C291" s="14">
        <v>151</v>
      </c>
      <c r="D291" s="2" t="s">
        <v>218</v>
      </c>
    </row>
    <row r="292" spans="1:4" ht="15.75" customHeight="1" x14ac:dyDescent="0.25">
      <c r="A292" s="13">
        <v>40316</v>
      </c>
      <c r="B292" s="2" t="s">
        <v>151</v>
      </c>
      <c r="C292" s="14">
        <v>115</v>
      </c>
      <c r="D292" s="2" t="s">
        <v>158</v>
      </c>
    </row>
    <row r="293" spans="1:4" ht="15.75" customHeight="1" x14ac:dyDescent="0.25">
      <c r="A293" s="13">
        <v>40339</v>
      </c>
      <c r="B293" s="2" t="s">
        <v>151</v>
      </c>
      <c r="C293" s="14">
        <v>170</v>
      </c>
      <c r="D293" s="2" t="s">
        <v>161</v>
      </c>
    </row>
    <row r="294" spans="1:4" ht="15.75" customHeight="1" x14ac:dyDescent="0.25">
      <c r="A294" s="13">
        <v>40279</v>
      </c>
      <c r="B294" s="2" t="s">
        <v>224</v>
      </c>
      <c r="C294" s="14">
        <v>112</v>
      </c>
      <c r="D294" s="2" t="s">
        <v>162</v>
      </c>
    </row>
    <row r="295" spans="1:4" ht="15.75" customHeight="1" x14ac:dyDescent="0.25">
      <c r="A295" s="13">
        <v>40279</v>
      </c>
      <c r="B295" s="2" t="s">
        <v>96</v>
      </c>
      <c r="C295" s="14">
        <v>163</v>
      </c>
      <c r="D295" s="2" t="s">
        <v>159</v>
      </c>
    </row>
    <row r="296" spans="1:4" ht="15.75" customHeight="1" x14ac:dyDescent="0.25">
      <c r="A296" s="13">
        <v>40327</v>
      </c>
      <c r="B296" s="2" t="s">
        <v>230</v>
      </c>
      <c r="C296" s="14">
        <v>181</v>
      </c>
      <c r="D296" s="2" t="s">
        <v>218</v>
      </c>
    </row>
    <row r="297" spans="1:4" ht="15.75" customHeight="1" x14ac:dyDescent="0.25">
      <c r="A297" s="13">
        <v>40366</v>
      </c>
      <c r="B297" s="2" t="s">
        <v>215</v>
      </c>
      <c r="C297" s="14">
        <v>108</v>
      </c>
      <c r="D297" s="2" t="s">
        <v>158</v>
      </c>
    </row>
    <row r="298" spans="1:4" ht="15.75" customHeight="1" x14ac:dyDescent="0.25">
      <c r="A298" s="13">
        <v>40265</v>
      </c>
      <c r="B298" s="2" t="s">
        <v>96</v>
      </c>
      <c r="C298" s="14">
        <v>114</v>
      </c>
      <c r="D298" s="2" t="s">
        <v>158</v>
      </c>
    </row>
    <row r="299" spans="1:4" ht="15.75" customHeight="1" x14ac:dyDescent="0.25">
      <c r="A299" s="13">
        <v>40291</v>
      </c>
      <c r="B299" s="2" t="s">
        <v>228</v>
      </c>
      <c r="C299" s="14">
        <v>119</v>
      </c>
      <c r="D299" s="2" t="s">
        <v>218</v>
      </c>
    </row>
    <row r="300" spans="1:4" ht="15.75" customHeight="1" x14ac:dyDescent="0.25">
      <c r="A300" s="13">
        <v>40274</v>
      </c>
      <c r="B300" s="2" t="s">
        <v>221</v>
      </c>
      <c r="C300" s="14">
        <v>168</v>
      </c>
      <c r="D300" s="2" t="s">
        <v>162</v>
      </c>
    </row>
    <row r="301" spans="1:4" ht="15.75" customHeight="1" x14ac:dyDescent="0.25">
      <c r="A301" s="13">
        <v>40265</v>
      </c>
      <c r="B301" s="2" t="s">
        <v>231</v>
      </c>
      <c r="C301" s="14">
        <v>191</v>
      </c>
      <c r="D301" s="2" t="s">
        <v>161</v>
      </c>
    </row>
    <row r="302" spans="1:4" ht="15.75" customHeight="1" x14ac:dyDescent="0.25">
      <c r="A302" s="13">
        <v>40319</v>
      </c>
      <c r="B302" s="2" t="s">
        <v>151</v>
      </c>
      <c r="C302" s="14">
        <v>152</v>
      </c>
      <c r="D302" s="2" t="s">
        <v>162</v>
      </c>
    </row>
    <row r="303" spans="1:4" ht="15.75" customHeight="1" x14ac:dyDescent="0.25">
      <c r="A303" s="13">
        <v>40269</v>
      </c>
      <c r="B303" s="2" t="s">
        <v>226</v>
      </c>
      <c r="C303" s="14">
        <v>155</v>
      </c>
      <c r="D303" s="2" t="s">
        <v>162</v>
      </c>
    </row>
    <row r="304" spans="1:4" ht="15.75" customHeight="1" x14ac:dyDescent="0.25">
      <c r="A304" s="13">
        <v>40381</v>
      </c>
      <c r="B304" s="2" t="s">
        <v>97</v>
      </c>
      <c r="C304" s="14">
        <v>128</v>
      </c>
      <c r="D304" s="2" t="s">
        <v>162</v>
      </c>
    </row>
    <row r="305" spans="1:4" ht="15.75" customHeight="1" x14ac:dyDescent="0.25">
      <c r="A305" s="13">
        <v>40298</v>
      </c>
      <c r="B305" s="2" t="s">
        <v>217</v>
      </c>
      <c r="C305" s="14">
        <v>185</v>
      </c>
      <c r="D305" s="2" t="s">
        <v>162</v>
      </c>
    </row>
    <row r="306" spans="1:4" ht="15.75" customHeight="1" x14ac:dyDescent="0.25">
      <c r="A306" s="13">
        <v>40281</v>
      </c>
      <c r="B306" s="2" t="s">
        <v>221</v>
      </c>
      <c r="C306" s="14">
        <v>164</v>
      </c>
      <c r="D306" s="2" t="s">
        <v>158</v>
      </c>
    </row>
    <row r="307" spans="1:4" ht="15.75" customHeight="1" x14ac:dyDescent="0.25">
      <c r="A307" s="13">
        <v>40367</v>
      </c>
      <c r="B307" s="2" t="s">
        <v>229</v>
      </c>
      <c r="C307" s="14">
        <v>130</v>
      </c>
      <c r="D307" s="2" t="s">
        <v>218</v>
      </c>
    </row>
    <row r="308" spans="1:4" ht="15.75" customHeight="1" x14ac:dyDescent="0.25">
      <c r="A308" s="13">
        <v>40288</v>
      </c>
      <c r="B308" s="2" t="s">
        <v>231</v>
      </c>
      <c r="C308" s="14">
        <v>148</v>
      </c>
      <c r="D308" s="2" t="s">
        <v>218</v>
      </c>
    </row>
    <row r="309" spans="1:4" ht="15.75" customHeight="1" x14ac:dyDescent="0.25">
      <c r="A309" s="13">
        <v>40347</v>
      </c>
      <c r="B309" s="2" t="s">
        <v>231</v>
      </c>
      <c r="C309" s="14">
        <v>190</v>
      </c>
      <c r="D309" s="2" t="s">
        <v>158</v>
      </c>
    </row>
    <row r="310" spans="1:4" ht="15.75" customHeight="1" x14ac:dyDescent="0.25">
      <c r="A310" s="13">
        <v>40379</v>
      </c>
      <c r="B310" s="2" t="s">
        <v>217</v>
      </c>
      <c r="C310" s="14">
        <v>115</v>
      </c>
      <c r="D310" s="2" t="s">
        <v>161</v>
      </c>
    </row>
    <row r="311" spans="1:4" ht="15.75" customHeight="1" x14ac:dyDescent="0.25">
      <c r="A311" s="13">
        <v>40355</v>
      </c>
      <c r="B311" s="2" t="s">
        <v>231</v>
      </c>
      <c r="C311" s="14">
        <v>123</v>
      </c>
      <c r="D311" s="2" t="s">
        <v>161</v>
      </c>
    </row>
    <row r="312" spans="1:4" ht="15.75" customHeight="1" x14ac:dyDescent="0.25">
      <c r="A312" s="13">
        <v>40337</v>
      </c>
      <c r="B312" s="2" t="s">
        <v>216</v>
      </c>
      <c r="C312" s="14">
        <v>168</v>
      </c>
      <c r="D312" s="2" t="s">
        <v>218</v>
      </c>
    </row>
    <row r="313" spans="1:4" ht="15.75" customHeight="1" x14ac:dyDescent="0.25">
      <c r="A313" s="13">
        <v>40379</v>
      </c>
      <c r="B313" s="2" t="s">
        <v>150</v>
      </c>
      <c r="C313" s="14">
        <v>124</v>
      </c>
      <c r="D313" s="2" t="s">
        <v>218</v>
      </c>
    </row>
    <row r="314" spans="1:4" ht="15.75" customHeight="1" x14ac:dyDescent="0.25">
      <c r="A314" s="13">
        <v>40350</v>
      </c>
      <c r="B314" s="2" t="s">
        <v>220</v>
      </c>
      <c r="C314" s="14">
        <v>178</v>
      </c>
      <c r="D314" s="2" t="s">
        <v>161</v>
      </c>
    </row>
    <row r="315" spans="1:4" ht="15.75" customHeight="1" x14ac:dyDescent="0.25">
      <c r="A315" s="13">
        <v>40378</v>
      </c>
      <c r="B315" s="2" t="s">
        <v>216</v>
      </c>
      <c r="C315" s="14">
        <v>101</v>
      </c>
      <c r="D315" s="2" t="s">
        <v>162</v>
      </c>
    </row>
    <row r="316" spans="1:4" ht="15.75" customHeight="1" x14ac:dyDescent="0.25">
      <c r="A316" s="13">
        <v>40269</v>
      </c>
      <c r="B316" s="2" t="s">
        <v>220</v>
      </c>
      <c r="C316" s="14">
        <v>136</v>
      </c>
      <c r="D316" s="2" t="s">
        <v>159</v>
      </c>
    </row>
    <row r="317" spans="1:4" ht="15.75" customHeight="1" x14ac:dyDescent="0.25">
      <c r="A317" s="13">
        <v>40265</v>
      </c>
      <c r="B317" s="2" t="s">
        <v>150</v>
      </c>
      <c r="C317" s="14">
        <v>174</v>
      </c>
      <c r="D317" s="2" t="s">
        <v>218</v>
      </c>
    </row>
    <row r="318" spans="1:4" ht="15.75" customHeight="1" x14ac:dyDescent="0.25">
      <c r="A318" s="13">
        <v>40368</v>
      </c>
      <c r="B318" s="2" t="s">
        <v>233</v>
      </c>
      <c r="C318" s="14">
        <v>156</v>
      </c>
      <c r="D318" s="2" t="s">
        <v>162</v>
      </c>
    </row>
    <row r="319" spans="1:4" ht="15.75" customHeight="1" x14ac:dyDescent="0.25">
      <c r="A319" s="13">
        <v>40276</v>
      </c>
      <c r="B319" s="2" t="s">
        <v>96</v>
      </c>
      <c r="C319" s="14">
        <v>131</v>
      </c>
      <c r="D319" s="2" t="s">
        <v>218</v>
      </c>
    </row>
    <row r="320" spans="1:4" ht="15.75" customHeight="1" x14ac:dyDescent="0.25">
      <c r="A320" s="13">
        <v>40317</v>
      </c>
      <c r="B320" s="2" t="s">
        <v>223</v>
      </c>
      <c r="C320" s="14">
        <v>152</v>
      </c>
      <c r="D320" s="2" t="s">
        <v>218</v>
      </c>
    </row>
    <row r="321" spans="1:4" ht="15.75" customHeight="1" x14ac:dyDescent="0.25">
      <c r="A321" s="13">
        <v>40334</v>
      </c>
      <c r="B321" s="2" t="s">
        <v>233</v>
      </c>
      <c r="C321" s="14">
        <v>193</v>
      </c>
      <c r="D321" s="2" t="s">
        <v>162</v>
      </c>
    </row>
    <row r="322" spans="1:4" ht="15.75" customHeight="1" x14ac:dyDescent="0.25">
      <c r="A322" s="13">
        <v>40349</v>
      </c>
      <c r="B322" s="2" t="s">
        <v>231</v>
      </c>
      <c r="C322" s="14">
        <v>165</v>
      </c>
      <c r="D322" s="2" t="s">
        <v>161</v>
      </c>
    </row>
    <row r="323" spans="1:4" ht="15.75" customHeight="1" x14ac:dyDescent="0.25">
      <c r="A323" s="13">
        <v>40278</v>
      </c>
      <c r="B323" s="2" t="s">
        <v>233</v>
      </c>
      <c r="C323" s="14">
        <v>158</v>
      </c>
      <c r="D323" s="2" t="s">
        <v>159</v>
      </c>
    </row>
    <row r="324" spans="1:4" ht="15.75" customHeight="1" x14ac:dyDescent="0.25">
      <c r="A324" s="13">
        <v>40322</v>
      </c>
      <c r="B324" s="2" t="s">
        <v>217</v>
      </c>
      <c r="C324" s="14">
        <v>104</v>
      </c>
      <c r="D324" s="2" t="s">
        <v>159</v>
      </c>
    </row>
    <row r="325" spans="1:4" ht="15.75" customHeight="1" x14ac:dyDescent="0.25">
      <c r="A325" s="13">
        <v>40360</v>
      </c>
      <c r="B325" s="2" t="s">
        <v>214</v>
      </c>
      <c r="C325" s="14">
        <v>186</v>
      </c>
      <c r="D325" s="2" t="s">
        <v>158</v>
      </c>
    </row>
    <row r="326" spans="1:4" ht="15.75" customHeight="1" x14ac:dyDescent="0.25">
      <c r="A326" s="13">
        <v>40278</v>
      </c>
      <c r="B326" s="2" t="s">
        <v>216</v>
      </c>
      <c r="C326" s="14">
        <v>150</v>
      </c>
      <c r="D326" s="2" t="s">
        <v>162</v>
      </c>
    </row>
    <row r="327" spans="1:4" ht="15.75" customHeight="1" x14ac:dyDescent="0.25">
      <c r="A327" s="13">
        <v>40292</v>
      </c>
      <c r="B327" s="2" t="s">
        <v>214</v>
      </c>
      <c r="C327" s="14">
        <v>167</v>
      </c>
      <c r="D327" s="2" t="s">
        <v>158</v>
      </c>
    </row>
    <row r="328" spans="1:4" ht="15.75" customHeight="1" x14ac:dyDescent="0.25">
      <c r="A328" s="13">
        <v>40371</v>
      </c>
      <c r="B328" s="2" t="s">
        <v>151</v>
      </c>
      <c r="C328" s="14">
        <v>184</v>
      </c>
      <c r="D328" s="2" t="s">
        <v>158</v>
      </c>
    </row>
    <row r="329" spans="1:4" ht="15.75" customHeight="1" x14ac:dyDescent="0.25">
      <c r="A329" s="13">
        <v>40278</v>
      </c>
      <c r="B329" s="2" t="s">
        <v>228</v>
      </c>
      <c r="C329" s="14">
        <v>121</v>
      </c>
      <c r="D329" s="2" t="s">
        <v>158</v>
      </c>
    </row>
    <row r="330" spans="1:4" ht="15.75" customHeight="1" x14ac:dyDescent="0.25">
      <c r="A330" s="13">
        <v>40374</v>
      </c>
      <c r="B330" s="2" t="s">
        <v>215</v>
      </c>
      <c r="C330" s="14">
        <v>184</v>
      </c>
      <c r="D330" s="2" t="s">
        <v>158</v>
      </c>
    </row>
    <row r="331" spans="1:4" ht="15.75" customHeight="1" x14ac:dyDescent="0.25">
      <c r="A331" s="13">
        <v>40265</v>
      </c>
      <c r="B331" s="2" t="s">
        <v>232</v>
      </c>
      <c r="C331" s="14">
        <v>187</v>
      </c>
      <c r="D331" s="2" t="s">
        <v>218</v>
      </c>
    </row>
    <row r="332" spans="1:4" ht="15.75" customHeight="1" x14ac:dyDescent="0.25">
      <c r="A332" s="13">
        <v>40288</v>
      </c>
      <c r="B332" s="2" t="s">
        <v>215</v>
      </c>
      <c r="C332" s="14">
        <v>140</v>
      </c>
      <c r="D332" s="2" t="s">
        <v>162</v>
      </c>
    </row>
    <row r="333" spans="1:4" ht="15.75" customHeight="1" x14ac:dyDescent="0.25">
      <c r="A333" s="13">
        <v>40340</v>
      </c>
      <c r="B333" s="2" t="s">
        <v>228</v>
      </c>
      <c r="C333" s="14">
        <v>129</v>
      </c>
      <c r="D333" s="2" t="s">
        <v>159</v>
      </c>
    </row>
    <row r="334" spans="1:4" ht="15.75" customHeight="1" x14ac:dyDescent="0.25">
      <c r="A334" s="13">
        <v>40343</v>
      </c>
      <c r="B334" s="2" t="s">
        <v>228</v>
      </c>
      <c r="C334" s="14">
        <v>184</v>
      </c>
      <c r="D334" s="2" t="s">
        <v>159</v>
      </c>
    </row>
    <row r="335" spans="1:4" ht="15.75" customHeight="1" x14ac:dyDescent="0.25">
      <c r="A335" s="13">
        <v>40370</v>
      </c>
      <c r="B335" s="2" t="s">
        <v>227</v>
      </c>
      <c r="C335" s="14">
        <v>147</v>
      </c>
      <c r="D335" s="2" t="s">
        <v>161</v>
      </c>
    </row>
    <row r="336" spans="1:4" ht="15.75" customHeight="1" x14ac:dyDescent="0.25">
      <c r="A336" s="13">
        <v>40357</v>
      </c>
      <c r="B336" s="2" t="s">
        <v>222</v>
      </c>
      <c r="C336" s="14">
        <v>182</v>
      </c>
      <c r="D336" s="2" t="s">
        <v>218</v>
      </c>
    </row>
    <row r="337" spans="1:4" ht="15.75" customHeight="1" x14ac:dyDescent="0.25">
      <c r="A337" s="13">
        <v>40298</v>
      </c>
      <c r="B337" s="2" t="s">
        <v>231</v>
      </c>
      <c r="C337" s="14">
        <v>132</v>
      </c>
      <c r="D337" s="2" t="s">
        <v>158</v>
      </c>
    </row>
    <row r="338" spans="1:4" ht="15.75" customHeight="1" x14ac:dyDescent="0.25">
      <c r="A338" s="13">
        <v>40283</v>
      </c>
      <c r="B338" s="2" t="s">
        <v>224</v>
      </c>
      <c r="C338" s="14">
        <v>158</v>
      </c>
      <c r="D338" s="2" t="s">
        <v>159</v>
      </c>
    </row>
    <row r="339" spans="1:4" ht="15.75" customHeight="1" x14ac:dyDescent="0.25">
      <c r="A339" s="13">
        <v>40294</v>
      </c>
      <c r="B339" s="2" t="s">
        <v>96</v>
      </c>
      <c r="C339" s="14">
        <v>184</v>
      </c>
      <c r="D339" s="2" t="s">
        <v>162</v>
      </c>
    </row>
    <row r="340" spans="1:4" ht="15.75" customHeight="1" x14ac:dyDescent="0.25">
      <c r="A340" s="13">
        <v>40267</v>
      </c>
      <c r="B340" s="2" t="s">
        <v>227</v>
      </c>
      <c r="C340" s="14">
        <v>107</v>
      </c>
      <c r="D340" s="2" t="s">
        <v>159</v>
      </c>
    </row>
    <row r="341" spans="1:4" ht="15.75" customHeight="1" x14ac:dyDescent="0.25">
      <c r="A341" s="13">
        <v>40325</v>
      </c>
      <c r="B341" s="2" t="s">
        <v>223</v>
      </c>
      <c r="C341" s="14">
        <v>148</v>
      </c>
      <c r="D341" s="2" t="s">
        <v>159</v>
      </c>
    </row>
    <row r="342" spans="1:4" ht="15.75" customHeight="1" x14ac:dyDescent="0.25">
      <c r="A342" s="13">
        <v>40354</v>
      </c>
      <c r="B342" s="2" t="s">
        <v>214</v>
      </c>
      <c r="C342" s="14">
        <v>132</v>
      </c>
      <c r="D342" s="2" t="s">
        <v>161</v>
      </c>
    </row>
    <row r="343" spans="1:4" ht="15.75" customHeight="1" x14ac:dyDescent="0.25">
      <c r="A343" s="13">
        <v>40266</v>
      </c>
      <c r="B343" s="2" t="s">
        <v>96</v>
      </c>
      <c r="C343" s="14">
        <v>127</v>
      </c>
      <c r="D343" s="2" t="s">
        <v>159</v>
      </c>
    </row>
    <row r="344" spans="1:4" ht="15.75" customHeight="1" x14ac:dyDescent="0.25">
      <c r="A344" s="13">
        <v>40326</v>
      </c>
      <c r="B344" s="2" t="s">
        <v>227</v>
      </c>
      <c r="C344" s="14">
        <v>184</v>
      </c>
      <c r="D344" s="2" t="s">
        <v>218</v>
      </c>
    </row>
    <row r="345" spans="1:4" ht="15.75" customHeight="1" x14ac:dyDescent="0.25">
      <c r="A345" s="13">
        <v>40272</v>
      </c>
      <c r="B345" s="2" t="s">
        <v>216</v>
      </c>
      <c r="C345" s="14">
        <v>172</v>
      </c>
      <c r="D345" s="2" t="s">
        <v>158</v>
      </c>
    </row>
    <row r="346" spans="1:4" ht="15.75" customHeight="1" x14ac:dyDescent="0.25">
      <c r="A346" s="13">
        <v>40281</v>
      </c>
      <c r="B346" s="2" t="s">
        <v>96</v>
      </c>
      <c r="C346" s="14">
        <v>147</v>
      </c>
      <c r="D346" s="2" t="s">
        <v>159</v>
      </c>
    </row>
    <row r="347" spans="1:4" ht="15.75" customHeight="1" x14ac:dyDescent="0.25">
      <c r="A347" s="13">
        <v>40290</v>
      </c>
      <c r="B347" s="2" t="s">
        <v>220</v>
      </c>
      <c r="C347" s="14">
        <v>124</v>
      </c>
      <c r="D347" s="2" t="s">
        <v>162</v>
      </c>
    </row>
    <row r="348" spans="1:4" ht="15.75" customHeight="1" x14ac:dyDescent="0.25">
      <c r="A348" s="13">
        <v>40279</v>
      </c>
      <c r="B348" s="2" t="s">
        <v>220</v>
      </c>
      <c r="C348" s="14">
        <v>184</v>
      </c>
      <c r="D348" s="2" t="s">
        <v>162</v>
      </c>
    </row>
    <row r="349" spans="1:4" ht="15.75" customHeight="1" x14ac:dyDescent="0.25">
      <c r="A349" s="13">
        <v>40303</v>
      </c>
      <c r="B349" s="2" t="s">
        <v>226</v>
      </c>
      <c r="C349" s="14">
        <v>196</v>
      </c>
      <c r="D349" s="2" t="s">
        <v>161</v>
      </c>
    </row>
    <row r="350" spans="1:4" ht="15.75" customHeight="1" x14ac:dyDescent="0.25">
      <c r="A350" s="13">
        <v>40340</v>
      </c>
      <c r="B350" s="2" t="s">
        <v>226</v>
      </c>
      <c r="C350" s="14">
        <v>122</v>
      </c>
      <c r="D350" s="2" t="s">
        <v>159</v>
      </c>
    </row>
    <row r="351" spans="1:4" ht="15.75" customHeight="1" x14ac:dyDescent="0.25">
      <c r="A351" s="13">
        <v>40269</v>
      </c>
      <c r="B351" s="2" t="s">
        <v>226</v>
      </c>
      <c r="C351" s="14">
        <v>148</v>
      </c>
      <c r="D351" s="2" t="s">
        <v>159</v>
      </c>
    </row>
    <row r="352" spans="1:4" ht="15.75" customHeight="1" x14ac:dyDescent="0.25">
      <c r="A352" s="13">
        <v>40358</v>
      </c>
      <c r="B352" s="2" t="s">
        <v>151</v>
      </c>
      <c r="C352" s="14">
        <v>136</v>
      </c>
      <c r="D352" s="2" t="s">
        <v>161</v>
      </c>
    </row>
    <row r="353" spans="1:4" ht="15.75" customHeight="1" x14ac:dyDescent="0.25">
      <c r="A353" s="13">
        <v>40335</v>
      </c>
      <c r="B353" s="2" t="s">
        <v>227</v>
      </c>
      <c r="C353" s="14">
        <v>133</v>
      </c>
      <c r="D353" s="2" t="s">
        <v>158</v>
      </c>
    </row>
    <row r="354" spans="1:4" ht="15.75" customHeight="1" x14ac:dyDescent="0.25">
      <c r="A354" s="13">
        <v>40281</v>
      </c>
      <c r="B354" s="2" t="s">
        <v>97</v>
      </c>
      <c r="C354" s="14">
        <v>182</v>
      </c>
      <c r="D354" s="2" t="s">
        <v>158</v>
      </c>
    </row>
    <row r="355" spans="1:4" ht="15.75" customHeight="1" x14ac:dyDescent="0.25">
      <c r="A355" s="13">
        <v>40312</v>
      </c>
      <c r="B355" s="2" t="s">
        <v>220</v>
      </c>
      <c r="C355" s="14">
        <v>167</v>
      </c>
      <c r="D355" s="2" t="s">
        <v>162</v>
      </c>
    </row>
    <row r="356" spans="1:4" ht="15.75" customHeight="1" x14ac:dyDescent="0.25">
      <c r="A356" s="13">
        <v>40311</v>
      </c>
      <c r="B356" s="2" t="s">
        <v>223</v>
      </c>
      <c r="C356" s="14">
        <v>133</v>
      </c>
      <c r="D356" s="2" t="s">
        <v>161</v>
      </c>
    </row>
    <row r="357" spans="1:4" ht="15.75" customHeight="1" x14ac:dyDescent="0.25">
      <c r="A357" s="13">
        <v>40304</v>
      </c>
      <c r="B357" s="2" t="s">
        <v>228</v>
      </c>
      <c r="C357" s="14">
        <v>134</v>
      </c>
      <c r="D357" s="2" t="s">
        <v>161</v>
      </c>
    </row>
    <row r="358" spans="1:4" ht="15.75" customHeight="1" x14ac:dyDescent="0.25">
      <c r="A358" s="13">
        <v>40355</v>
      </c>
      <c r="B358" s="2" t="s">
        <v>151</v>
      </c>
      <c r="C358" s="14">
        <v>142</v>
      </c>
      <c r="D358" s="2" t="s">
        <v>161</v>
      </c>
    </row>
    <row r="359" spans="1:4" ht="15.75" customHeight="1" x14ac:dyDescent="0.25">
      <c r="A359" s="13">
        <v>40329</v>
      </c>
      <c r="B359" s="2" t="s">
        <v>230</v>
      </c>
      <c r="C359" s="14">
        <v>165</v>
      </c>
      <c r="D359" s="2" t="s">
        <v>159</v>
      </c>
    </row>
    <row r="360" spans="1:4" ht="15.75" customHeight="1" x14ac:dyDescent="0.25">
      <c r="A360" s="13">
        <v>40370</v>
      </c>
      <c r="B360" s="2" t="s">
        <v>229</v>
      </c>
      <c r="C360" s="14">
        <v>177</v>
      </c>
      <c r="D360" s="2" t="s">
        <v>159</v>
      </c>
    </row>
    <row r="361" spans="1:4" ht="15.75" customHeight="1" x14ac:dyDescent="0.25">
      <c r="A361" s="13">
        <v>40280</v>
      </c>
      <c r="B361" s="2" t="s">
        <v>222</v>
      </c>
      <c r="C361" s="14">
        <v>107</v>
      </c>
      <c r="D361" s="2" t="s">
        <v>218</v>
      </c>
    </row>
    <row r="362" spans="1:4" ht="15.75" customHeight="1" x14ac:dyDescent="0.25">
      <c r="A362" s="13">
        <v>40362</v>
      </c>
      <c r="B362" s="2" t="s">
        <v>219</v>
      </c>
      <c r="C362" s="14">
        <v>139</v>
      </c>
      <c r="D362" s="2" t="s">
        <v>218</v>
      </c>
    </row>
    <row r="363" spans="1:4" ht="15.75" customHeight="1" x14ac:dyDescent="0.25">
      <c r="A363" s="13">
        <v>40326</v>
      </c>
      <c r="B363" s="2" t="s">
        <v>231</v>
      </c>
      <c r="C363" s="14">
        <v>111</v>
      </c>
      <c r="D363" s="2" t="s">
        <v>159</v>
      </c>
    </row>
    <row r="364" spans="1:4" ht="15.75" customHeight="1" x14ac:dyDescent="0.25">
      <c r="A364" s="13">
        <v>40357</v>
      </c>
      <c r="B364" s="2" t="s">
        <v>215</v>
      </c>
      <c r="C364" s="14">
        <v>156</v>
      </c>
      <c r="D364" s="2" t="s">
        <v>158</v>
      </c>
    </row>
    <row r="365" spans="1:4" ht="15.75" customHeight="1" x14ac:dyDescent="0.25">
      <c r="A365" s="13">
        <v>40352</v>
      </c>
      <c r="B365" s="2" t="s">
        <v>229</v>
      </c>
      <c r="C365" s="14">
        <v>152</v>
      </c>
      <c r="D365" s="2" t="s">
        <v>162</v>
      </c>
    </row>
    <row r="366" spans="1:4" ht="15.75" customHeight="1" x14ac:dyDescent="0.25">
      <c r="A366" s="13">
        <v>40375</v>
      </c>
      <c r="B366" s="2" t="s">
        <v>225</v>
      </c>
      <c r="C366" s="14">
        <v>138</v>
      </c>
      <c r="D366" s="2" t="s">
        <v>161</v>
      </c>
    </row>
    <row r="367" spans="1:4" ht="15.75" customHeight="1" x14ac:dyDescent="0.25">
      <c r="A367" s="13">
        <v>40333</v>
      </c>
      <c r="B367" s="2" t="s">
        <v>220</v>
      </c>
      <c r="C367" s="14">
        <v>162</v>
      </c>
      <c r="D367" s="2" t="s">
        <v>218</v>
      </c>
    </row>
    <row r="368" spans="1:4" ht="15.75" customHeight="1" x14ac:dyDescent="0.25">
      <c r="A368" s="13">
        <v>40266</v>
      </c>
      <c r="B368" s="2" t="s">
        <v>216</v>
      </c>
      <c r="C368" s="14">
        <v>157</v>
      </c>
      <c r="D368" s="2" t="s">
        <v>162</v>
      </c>
    </row>
    <row r="369" spans="1:4" ht="15.75" customHeight="1" x14ac:dyDescent="0.25">
      <c r="A369" s="13">
        <v>40363</v>
      </c>
      <c r="B369" s="2" t="s">
        <v>216</v>
      </c>
      <c r="C369" s="14">
        <v>175</v>
      </c>
      <c r="D369" s="2" t="s">
        <v>158</v>
      </c>
    </row>
    <row r="370" spans="1:4" ht="15.75" customHeight="1" x14ac:dyDescent="0.25">
      <c r="A370" s="13">
        <v>40280</v>
      </c>
      <c r="B370" s="2" t="s">
        <v>229</v>
      </c>
      <c r="C370" s="14">
        <v>135</v>
      </c>
      <c r="D370" s="2" t="s">
        <v>218</v>
      </c>
    </row>
    <row r="371" spans="1:4" ht="15.75" customHeight="1" x14ac:dyDescent="0.25">
      <c r="A371" s="13">
        <v>40303</v>
      </c>
      <c r="B371" s="2" t="s">
        <v>229</v>
      </c>
      <c r="C371" s="14">
        <v>194</v>
      </c>
      <c r="D371" s="2" t="s">
        <v>218</v>
      </c>
    </row>
    <row r="372" spans="1:4" ht="15.75" customHeight="1" x14ac:dyDescent="0.25">
      <c r="A372" s="13">
        <v>40326</v>
      </c>
      <c r="B372" s="2" t="s">
        <v>222</v>
      </c>
      <c r="C372" s="14">
        <v>107</v>
      </c>
      <c r="D372" s="2" t="s">
        <v>158</v>
      </c>
    </row>
    <row r="373" spans="1:4" ht="15.75" customHeight="1" x14ac:dyDescent="0.25">
      <c r="A373" s="13">
        <v>40362</v>
      </c>
      <c r="B373" s="2" t="s">
        <v>223</v>
      </c>
      <c r="C373" s="14">
        <v>108</v>
      </c>
      <c r="D373" s="2" t="s">
        <v>159</v>
      </c>
    </row>
    <row r="374" spans="1:4" ht="15.75" customHeight="1" x14ac:dyDescent="0.25">
      <c r="A374" s="13">
        <v>40330</v>
      </c>
      <c r="B374" s="2" t="s">
        <v>228</v>
      </c>
      <c r="C374" s="14">
        <v>198</v>
      </c>
      <c r="D374" s="2" t="s">
        <v>218</v>
      </c>
    </row>
    <row r="375" spans="1:4" ht="15.75" customHeight="1" x14ac:dyDescent="0.25">
      <c r="A375" s="13">
        <v>40360</v>
      </c>
      <c r="B375" s="2" t="s">
        <v>150</v>
      </c>
      <c r="C375" s="14">
        <v>145</v>
      </c>
      <c r="D375" s="2" t="s">
        <v>161</v>
      </c>
    </row>
    <row r="376" spans="1:4" ht="15.75" customHeight="1" x14ac:dyDescent="0.25">
      <c r="A376" s="13">
        <v>40286</v>
      </c>
      <c r="B376" s="2" t="s">
        <v>230</v>
      </c>
      <c r="C376" s="14">
        <v>168</v>
      </c>
      <c r="D376" s="2" t="s">
        <v>161</v>
      </c>
    </row>
    <row r="377" spans="1:4" ht="15.75" customHeight="1" x14ac:dyDescent="0.25">
      <c r="A377" s="13">
        <v>40302</v>
      </c>
      <c r="B377" s="2" t="s">
        <v>230</v>
      </c>
      <c r="C377" s="14">
        <v>137</v>
      </c>
      <c r="D377" s="2" t="s">
        <v>161</v>
      </c>
    </row>
    <row r="378" spans="1:4" ht="15.75" customHeight="1" x14ac:dyDescent="0.25">
      <c r="A378" s="13">
        <v>40321</v>
      </c>
      <c r="B378" s="2" t="s">
        <v>219</v>
      </c>
      <c r="C378" s="14">
        <v>145</v>
      </c>
      <c r="D378" s="2" t="s">
        <v>158</v>
      </c>
    </row>
    <row r="379" spans="1:4" ht="15.75" customHeight="1" x14ac:dyDescent="0.25">
      <c r="A379" s="13">
        <v>40358</v>
      </c>
      <c r="B379" s="2" t="s">
        <v>96</v>
      </c>
      <c r="C379" s="14">
        <v>178</v>
      </c>
      <c r="D379" s="2" t="s">
        <v>161</v>
      </c>
    </row>
    <row r="380" spans="1:4" ht="15.75" customHeight="1" x14ac:dyDescent="0.25">
      <c r="A380" s="13">
        <v>40298</v>
      </c>
      <c r="B380" s="2" t="s">
        <v>231</v>
      </c>
      <c r="C380" s="14">
        <v>152</v>
      </c>
      <c r="D380" s="2" t="s">
        <v>218</v>
      </c>
    </row>
    <row r="381" spans="1:4" ht="15.75" customHeight="1" x14ac:dyDescent="0.25">
      <c r="A381" s="13">
        <v>40279</v>
      </c>
      <c r="B381" s="2" t="s">
        <v>215</v>
      </c>
      <c r="C381" s="14">
        <v>120</v>
      </c>
      <c r="D381" s="2" t="s">
        <v>162</v>
      </c>
    </row>
    <row r="382" spans="1:4" ht="15.75" customHeight="1" x14ac:dyDescent="0.25">
      <c r="A382" s="13">
        <v>40343</v>
      </c>
      <c r="B382" s="2" t="s">
        <v>233</v>
      </c>
      <c r="C382" s="14">
        <v>148</v>
      </c>
      <c r="D382" s="2" t="s">
        <v>159</v>
      </c>
    </row>
    <row r="383" spans="1:4" ht="15.75" customHeight="1" x14ac:dyDescent="0.25">
      <c r="A383" s="13">
        <v>40325</v>
      </c>
      <c r="B383" s="2" t="s">
        <v>229</v>
      </c>
      <c r="C383" s="14">
        <v>175</v>
      </c>
      <c r="D383" s="2" t="s">
        <v>158</v>
      </c>
    </row>
    <row r="384" spans="1:4" ht="15.75" customHeight="1" x14ac:dyDescent="0.25">
      <c r="A384" s="13">
        <v>40382</v>
      </c>
      <c r="B384" s="2" t="s">
        <v>227</v>
      </c>
      <c r="C384" s="14">
        <v>131</v>
      </c>
      <c r="D384" s="2" t="s">
        <v>158</v>
      </c>
    </row>
    <row r="385" spans="1:4" ht="15.75" customHeight="1" x14ac:dyDescent="0.25">
      <c r="A385" s="13">
        <v>40375</v>
      </c>
      <c r="B385" s="2" t="s">
        <v>229</v>
      </c>
      <c r="C385" s="14">
        <v>172</v>
      </c>
      <c r="D385" s="2" t="s">
        <v>158</v>
      </c>
    </row>
    <row r="386" spans="1:4" ht="15.75" customHeight="1" x14ac:dyDescent="0.25">
      <c r="A386" s="13">
        <v>40324</v>
      </c>
      <c r="B386" s="2" t="s">
        <v>150</v>
      </c>
      <c r="C386" s="14">
        <v>155</v>
      </c>
      <c r="D386" s="2" t="s">
        <v>161</v>
      </c>
    </row>
    <row r="387" spans="1:4" ht="15.75" customHeight="1" x14ac:dyDescent="0.25">
      <c r="A387" s="13">
        <v>40297</v>
      </c>
      <c r="B387" s="2" t="s">
        <v>212</v>
      </c>
      <c r="C387" s="14">
        <v>199</v>
      </c>
      <c r="D387" s="2" t="s">
        <v>162</v>
      </c>
    </row>
    <row r="388" spans="1:4" ht="15.75" customHeight="1" x14ac:dyDescent="0.25">
      <c r="A388" s="13">
        <v>40278</v>
      </c>
      <c r="B388" s="2" t="s">
        <v>223</v>
      </c>
      <c r="C388" s="14">
        <v>187</v>
      </c>
      <c r="D388" s="2" t="s">
        <v>159</v>
      </c>
    </row>
    <row r="389" spans="1:4" ht="15.75" customHeight="1" x14ac:dyDescent="0.25">
      <c r="A389" s="13">
        <v>40319</v>
      </c>
      <c r="B389" s="2" t="s">
        <v>219</v>
      </c>
      <c r="C389" s="14">
        <v>127</v>
      </c>
      <c r="D389" s="2" t="s">
        <v>162</v>
      </c>
    </row>
    <row r="390" spans="1:4" ht="15.75" customHeight="1" x14ac:dyDescent="0.25">
      <c r="A390" s="13">
        <v>40299</v>
      </c>
      <c r="B390" s="2" t="s">
        <v>222</v>
      </c>
      <c r="C390" s="14">
        <v>200</v>
      </c>
      <c r="D390" s="2" t="s">
        <v>158</v>
      </c>
    </row>
    <row r="391" spans="1:4" ht="15.75" customHeight="1" x14ac:dyDescent="0.25">
      <c r="A391" s="13">
        <v>40325</v>
      </c>
      <c r="B391" s="2" t="s">
        <v>224</v>
      </c>
      <c r="C391" s="14">
        <v>133</v>
      </c>
      <c r="D391" s="2" t="s">
        <v>159</v>
      </c>
    </row>
    <row r="392" spans="1:4" ht="15.75" customHeight="1" x14ac:dyDescent="0.25">
      <c r="A392" s="13">
        <v>40330</v>
      </c>
      <c r="B392" s="2" t="s">
        <v>150</v>
      </c>
      <c r="C392" s="14">
        <v>163</v>
      </c>
      <c r="D392" s="2" t="s">
        <v>161</v>
      </c>
    </row>
    <row r="393" spans="1:4" ht="15.75" customHeight="1" x14ac:dyDescent="0.25">
      <c r="A393" s="13">
        <v>40278</v>
      </c>
      <c r="B393" s="2" t="s">
        <v>231</v>
      </c>
      <c r="C393" s="14">
        <v>131</v>
      </c>
      <c r="D393" s="2" t="s">
        <v>218</v>
      </c>
    </row>
    <row r="394" spans="1:4" ht="15.75" customHeight="1" x14ac:dyDescent="0.25">
      <c r="A394" s="13">
        <v>40378</v>
      </c>
      <c r="B394" s="2" t="s">
        <v>216</v>
      </c>
      <c r="C394" s="14">
        <v>125</v>
      </c>
      <c r="D394" s="2" t="s">
        <v>161</v>
      </c>
    </row>
    <row r="395" spans="1:4" ht="15.75" customHeight="1" x14ac:dyDescent="0.25">
      <c r="A395" s="13">
        <v>40354</v>
      </c>
      <c r="B395" s="2" t="s">
        <v>226</v>
      </c>
      <c r="C395" s="14">
        <v>170</v>
      </c>
      <c r="D395" s="2" t="s">
        <v>218</v>
      </c>
    </row>
    <row r="396" spans="1:4" ht="15.75" customHeight="1" x14ac:dyDescent="0.25">
      <c r="A396" s="13">
        <v>40282</v>
      </c>
      <c r="B396" s="2" t="s">
        <v>216</v>
      </c>
      <c r="C396" s="14">
        <v>150</v>
      </c>
      <c r="D396" s="2" t="s">
        <v>159</v>
      </c>
    </row>
    <row r="397" spans="1:4" ht="15.75" customHeight="1" x14ac:dyDescent="0.25">
      <c r="A397" s="13">
        <v>40268</v>
      </c>
      <c r="B397" s="2" t="s">
        <v>96</v>
      </c>
      <c r="C397" s="14">
        <v>126</v>
      </c>
      <c r="D397" s="2" t="s">
        <v>162</v>
      </c>
    </row>
    <row r="398" spans="1:4" ht="15.75" customHeight="1" x14ac:dyDescent="0.25">
      <c r="A398" s="13">
        <v>40306</v>
      </c>
      <c r="B398" s="2" t="s">
        <v>214</v>
      </c>
      <c r="C398" s="14">
        <v>175</v>
      </c>
      <c r="D398" s="2" t="s">
        <v>218</v>
      </c>
    </row>
    <row r="399" spans="1:4" ht="15.75" customHeight="1" x14ac:dyDescent="0.25">
      <c r="A399" s="13">
        <v>40267</v>
      </c>
      <c r="B399" s="2" t="s">
        <v>220</v>
      </c>
      <c r="C399" s="14">
        <v>180</v>
      </c>
      <c r="D399" s="2" t="s">
        <v>218</v>
      </c>
    </row>
    <row r="400" spans="1:4" ht="15.75" customHeight="1" x14ac:dyDescent="0.25">
      <c r="A400" s="13">
        <v>40333</v>
      </c>
      <c r="B400" s="2" t="s">
        <v>219</v>
      </c>
      <c r="C400" s="14">
        <v>168</v>
      </c>
      <c r="D400" s="2" t="s">
        <v>218</v>
      </c>
    </row>
    <row r="401" spans="1:4" ht="15.75" customHeight="1" x14ac:dyDescent="0.25">
      <c r="A401" s="13">
        <v>40263</v>
      </c>
      <c r="B401" s="2" t="s">
        <v>215</v>
      </c>
      <c r="C401" s="14">
        <v>174</v>
      </c>
      <c r="D401" s="2" t="s">
        <v>218</v>
      </c>
    </row>
    <row r="402" spans="1:4" ht="15.75" customHeight="1" x14ac:dyDescent="0.25">
      <c r="A402" s="13">
        <v>40284</v>
      </c>
      <c r="B402" s="2" t="s">
        <v>215</v>
      </c>
      <c r="C402" s="14">
        <v>175</v>
      </c>
      <c r="D402" s="2" t="s">
        <v>161</v>
      </c>
    </row>
    <row r="403" spans="1:4" ht="15.75" customHeight="1" x14ac:dyDescent="0.25">
      <c r="A403" s="13">
        <v>40342</v>
      </c>
      <c r="B403" s="2" t="s">
        <v>214</v>
      </c>
      <c r="C403" s="14">
        <v>129</v>
      </c>
      <c r="D403" s="2" t="s">
        <v>159</v>
      </c>
    </row>
    <row r="404" spans="1:4" ht="15.75" customHeight="1" x14ac:dyDescent="0.25">
      <c r="A404" s="13">
        <v>40263</v>
      </c>
      <c r="B404" s="2" t="s">
        <v>221</v>
      </c>
      <c r="C404" s="14">
        <v>107</v>
      </c>
      <c r="D404" s="2" t="s">
        <v>158</v>
      </c>
    </row>
    <row r="405" spans="1:4" ht="15.75" customHeight="1" x14ac:dyDescent="0.25">
      <c r="A405" s="13">
        <v>40342</v>
      </c>
      <c r="B405" s="2" t="s">
        <v>224</v>
      </c>
      <c r="C405" s="14">
        <v>138</v>
      </c>
      <c r="D405" s="2" t="s">
        <v>158</v>
      </c>
    </row>
    <row r="406" spans="1:4" ht="15.75" customHeight="1" x14ac:dyDescent="0.25">
      <c r="A406" s="13">
        <v>40287</v>
      </c>
      <c r="B406" s="2" t="s">
        <v>227</v>
      </c>
      <c r="C406" s="14">
        <v>140</v>
      </c>
      <c r="D406" s="2" t="s">
        <v>161</v>
      </c>
    </row>
    <row r="407" spans="1:4" ht="15.75" customHeight="1" x14ac:dyDescent="0.25">
      <c r="A407" s="13">
        <v>40310</v>
      </c>
      <c r="B407" s="2" t="s">
        <v>217</v>
      </c>
      <c r="C407" s="14">
        <v>166</v>
      </c>
      <c r="D407" s="2" t="s">
        <v>218</v>
      </c>
    </row>
    <row r="408" spans="1:4" ht="15.75" customHeight="1" x14ac:dyDescent="0.25">
      <c r="A408" s="13">
        <v>40357</v>
      </c>
      <c r="B408" s="2" t="s">
        <v>232</v>
      </c>
      <c r="C408" s="14">
        <v>137</v>
      </c>
      <c r="D408" s="2" t="s">
        <v>218</v>
      </c>
    </row>
    <row r="409" spans="1:4" ht="15.75" customHeight="1" x14ac:dyDescent="0.25">
      <c r="A409" s="13">
        <v>40271</v>
      </c>
      <c r="B409" s="2" t="s">
        <v>223</v>
      </c>
      <c r="C409" s="14">
        <v>172</v>
      </c>
      <c r="D409" s="2" t="s">
        <v>162</v>
      </c>
    </row>
    <row r="410" spans="1:4" ht="15.75" customHeight="1" x14ac:dyDescent="0.25">
      <c r="A410" s="13">
        <v>40309</v>
      </c>
      <c r="B410" s="2" t="s">
        <v>97</v>
      </c>
      <c r="C410" s="14">
        <v>119</v>
      </c>
      <c r="D410" s="2" t="s">
        <v>159</v>
      </c>
    </row>
    <row r="411" spans="1:4" ht="15.75" customHeight="1" x14ac:dyDescent="0.25">
      <c r="A411" s="13">
        <v>40364</v>
      </c>
      <c r="B411" s="2" t="s">
        <v>216</v>
      </c>
      <c r="C411" s="14">
        <v>165</v>
      </c>
      <c r="D411" s="2" t="s">
        <v>218</v>
      </c>
    </row>
    <row r="412" spans="1:4" ht="15.75" customHeight="1" x14ac:dyDescent="0.25">
      <c r="A412" s="13">
        <v>40366</v>
      </c>
      <c r="B412" s="2" t="s">
        <v>230</v>
      </c>
      <c r="C412" s="14">
        <v>143</v>
      </c>
      <c r="D412" s="2" t="s">
        <v>218</v>
      </c>
    </row>
    <row r="413" spans="1:4" ht="15.75" customHeight="1" x14ac:dyDescent="0.25">
      <c r="A413" s="13">
        <v>40364</v>
      </c>
      <c r="B413" s="2" t="s">
        <v>232</v>
      </c>
      <c r="C413" s="14">
        <v>139</v>
      </c>
      <c r="D413" s="2" t="s">
        <v>159</v>
      </c>
    </row>
    <row r="414" spans="1:4" ht="15.75" customHeight="1" x14ac:dyDescent="0.25">
      <c r="A414" s="13">
        <v>40321</v>
      </c>
      <c r="B414" s="2" t="s">
        <v>233</v>
      </c>
      <c r="C414" s="14">
        <v>190</v>
      </c>
      <c r="D414" s="2" t="s">
        <v>218</v>
      </c>
    </row>
    <row r="415" spans="1:4" ht="15.75" customHeight="1" x14ac:dyDescent="0.25">
      <c r="A415" s="13">
        <v>40360</v>
      </c>
      <c r="B415" s="2" t="s">
        <v>222</v>
      </c>
      <c r="C415" s="14">
        <v>160</v>
      </c>
      <c r="D415" s="2" t="s">
        <v>218</v>
      </c>
    </row>
    <row r="416" spans="1:4" ht="15.75" customHeight="1" x14ac:dyDescent="0.25">
      <c r="A416" s="13">
        <v>40343</v>
      </c>
      <c r="B416" s="2" t="s">
        <v>223</v>
      </c>
      <c r="C416" s="14">
        <v>175</v>
      </c>
      <c r="D416" s="2" t="s">
        <v>162</v>
      </c>
    </row>
    <row r="417" spans="1:4" ht="15.75" customHeight="1" x14ac:dyDescent="0.25">
      <c r="A417" s="13">
        <v>40348</v>
      </c>
      <c r="B417" s="2" t="s">
        <v>219</v>
      </c>
      <c r="C417" s="14">
        <v>106</v>
      </c>
      <c r="D417" s="2" t="s">
        <v>159</v>
      </c>
    </row>
    <row r="418" spans="1:4" ht="15.75" customHeight="1" x14ac:dyDescent="0.25">
      <c r="A418" s="13">
        <v>40383</v>
      </c>
      <c r="B418" s="2" t="s">
        <v>216</v>
      </c>
      <c r="C418" s="14">
        <v>197</v>
      </c>
      <c r="D418" s="2" t="s">
        <v>159</v>
      </c>
    </row>
    <row r="419" spans="1:4" ht="15.75" customHeight="1" x14ac:dyDescent="0.25">
      <c r="A419" s="13">
        <v>40326</v>
      </c>
      <c r="B419" s="2" t="s">
        <v>229</v>
      </c>
      <c r="C419" s="14">
        <v>152</v>
      </c>
      <c r="D419" s="2" t="s">
        <v>161</v>
      </c>
    </row>
    <row r="420" spans="1:4" ht="15.75" customHeight="1" x14ac:dyDescent="0.25">
      <c r="A420" s="13">
        <v>40306</v>
      </c>
      <c r="B420" s="2" t="s">
        <v>215</v>
      </c>
      <c r="C420" s="14">
        <v>167</v>
      </c>
      <c r="D420" s="2" t="s">
        <v>218</v>
      </c>
    </row>
    <row r="421" spans="1:4" ht="15.75" customHeight="1" x14ac:dyDescent="0.25">
      <c r="A421" s="13">
        <v>40266</v>
      </c>
      <c r="B421" s="2" t="s">
        <v>222</v>
      </c>
      <c r="C421" s="14">
        <v>183</v>
      </c>
      <c r="D421" s="2" t="s">
        <v>218</v>
      </c>
    </row>
    <row r="422" spans="1:4" ht="15.75" customHeight="1" x14ac:dyDescent="0.25">
      <c r="A422" s="13">
        <v>40338</v>
      </c>
      <c r="B422" s="2" t="s">
        <v>212</v>
      </c>
      <c r="C422" s="14">
        <v>140</v>
      </c>
      <c r="D422" s="2" t="s">
        <v>158</v>
      </c>
    </row>
    <row r="423" spans="1:4" ht="15.75" customHeight="1" x14ac:dyDescent="0.25">
      <c r="A423" s="13">
        <v>40355</v>
      </c>
      <c r="B423" s="2" t="s">
        <v>212</v>
      </c>
      <c r="C423" s="14">
        <v>141</v>
      </c>
      <c r="D423" s="2" t="s">
        <v>159</v>
      </c>
    </row>
    <row r="424" spans="1:4" ht="15.75" customHeight="1" x14ac:dyDescent="0.25">
      <c r="A424" s="13">
        <v>40309</v>
      </c>
      <c r="B424" s="2" t="s">
        <v>229</v>
      </c>
      <c r="C424" s="14">
        <v>173</v>
      </c>
      <c r="D424" s="2" t="s">
        <v>158</v>
      </c>
    </row>
    <row r="425" spans="1:4" ht="15.75" customHeight="1" x14ac:dyDescent="0.25">
      <c r="A425" s="13">
        <v>40316</v>
      </c>
      <c r="B425" s="2" t="s">
        <v>96</v>
      </c>
      <c r="C425" s="14">
        <v>113</v>
      </c>
      <c r="D425" s="2" t="s">
        <v>159</v>
      </c>
    </row>
    <row r="426" spans="1:4" ht="15.75" customHeight="1" x14ac:dyDescent="0.25">
      <c r="A426" s="13">
        <v>40298</v>
      </c>
      <c r="B426" s="2" t="s">
        <v>233</v>
      </c>
      <c r="C426" s="14">
        <v>105</v>
      </c>
      <c r="D426" s="2" t="s">
        <v>158</v>
      </c>
    </row>
    <row r="427" spans="1:4" ht="15.75" customHeight="1" x14ac:dyDescent="0.25">
      <c r="A427" s="13">
        <v>40300</v>
      </c>
      <c r="B427" s="2" t="s">
        <v>221</v>
      </c>
      <c r="C427" s="14">
        <v>139</v>
      </c>
      <c r="D427" s="2" t="s">
        <v>159</v>
      </c>
    </row>
    <row r="428" spans="1:4" ht="15.75" customHeight="1" x14ac:dyDescent="0.25">
      <c r="A428" s="13">
        <v>40363</v>
      </c>
      <c r="B428" s="2" t="s">
        <v>214</v>
      </c>
      <c r="C428" s="14">
        <v>199</v>
      </c>
      <c r="D428" s="2" t="s">
        <v>162</v>
      </c>
    </row>
    <row r="429" spans="1:4" ht="15.75" customHeight="1" x14ac:dyDescent="0.25">
      <c r="A429" s="13">
        <v>40354</v>
      </c>
      <c r="B429" s="2" t="s">
        <v>232</v>
      </c>
      <c r="C429" s="14">
        <v>126</v>
      </c>
      <c r="D429" s="2" t="s">
        <v>159</v>
      </c>
    </row>
    <row r="430" spans="1:4" ht="15.75" customHeight="1" x14ac:dyDescent="0.25">
      <c r="A430" s="13">
        <v>40362</v>
      </c>
      <c r="B430" s="2" t="s">
        <v>97</v>
      </c>
      <c r="C430" s="14">
        <v>200</v>
      </c>
      <c r="D430" s="2" t="s">
        <v>161</v>
      </c>
    </row>
    <row r="431" spans="1:4" ht="15.75" customHeight="1" x14ac:dyDescent="0.25">
      <c r="A431" s="13">
        <v>40293</v>
      </c>
      <c r="B431" s="2" t="s">
        <v>228</v>
      </c>
      <c r="C431" s="14">
        <v>119</v>
      </c>
      <c r="D431" s="2" t="s">
        <v>218</v>
      </c>
    </row>
    <row r="432" spans="1:4" ht="15.75" customHeight="1" x14ac:dyDescent="0.25">
      <c r="A432" s="13">
        <v>40352</v>
      </c>
      <c r="B432" s="2" t="s">
        <v>151</v>
      </c>
      <c r="C432" s="14">
        <v>186</v>
      </c>
      <c r="D432" s="2" t="s">
        <v>162</v>
      </c>
    </row>
    <row r="433" spans="1:4" ht="15.75" customHeight="1" x14ac:dyDescent="0.25">
      <c r="A433" s="13">
        <v>40358</v>
      </c>
      <c r="B433" s="2" t="s">
        <v>225</v>
      </c>
      <c r="C433" s="14">
        <v>115</v>
      </c>
      <c r="D433" s="2" t="s">
        <v>161</v>
      </c>
    </row>
    <row r="434" spans="1:4" ht="15.75" customHeight="1" x14ac:dyDescent="0.25">
      <c r="A434" s="13">
        <v>40273</v>
      </c>
      <c r="B434" s="2" t="s">
        <v>212</v>
      </c>
      <c r="C434" s="14">
        <v>103</v>
      </c>
      <c r="D434" s="2" t="s">
        <v>162</v>
      </c>
    </row>
    <row r="435" spans="1:4" ht="15.75" customHeight="1" x14ac:dyDescent="0.25">
      <c r="A435" s="13">
        <v>40292</v>
      </c>
      <c r="B435" s="2" t="s">
        <v>220</v>
      </c>
      <c r="C435" s="14">
        <v>102</v>
      </c>
      <c r="D435" s="2" t="s">
        <v>158</v>
      </c>
    </row>
    <row r="436" spans="1:4" ht="15.75" customHeight="1" x14ac:dyDescent="0.25">
      <c r="A436" s="13">
        <v>40341</v>
      </c>
      <c r="B436" s="2" t="s">
        <v>231</v>
      </c>
      <c r="C436" s="14">
        <v>196</v>
      </c>
      <c r="D436" s="2" t="s">
        <v>158</v>
      </c>
    </row>
    <row r="437" spans="1:4" ht="15.75" customHeight="1" x14ac:dyDescent="0.25">
      <c r="A437" s="13">
        <v>40359</v>
      </c>
      <c r="B437" s="2" t="s">
        <v>212</v>
      </c>
      <c r="C437" s="14">
        <v>151</v>
      </c>
      <c r="D437" s="2" t="s">
        <v>162</v>
      </c>
    </row>
    <row r="438" spans="1:4" ht="15.75" customHeight="1" x14ac:dyDescent="0.25">
      <c r="A438" s="13">
        <v>40289</v>
      </c>
      <c r="B438" s="2" t="s">
        <v>222</v>
      </c>
      <c r="C438" s="14">
        <v>187</v>
      </c>
      <c r="D438" s="2" t="s">
        <v>158</v>
      </c>
    </row>
    <row r="439" spans="1:4" ht="15.75" customHeight="1" x14ac:dyDescent="0.25">
      <c r="A439" s="13">
        <v>40357</v>
      </c>
      <c r="B439" s="2" t="s">
        <v>97</v>
      </c>
      <c r="C439" s="14">
        <v>168</v>
      </c>
      <c r="D439" s="2" t="s">
        <v>218</v>
      </c>
    </row>
    <row r="440" spans="1:4" ht="15.75" customHeight="1" x14ac:dyDescent="0.25">
      <c r="A440" s="13">
        <v>40306</v>
      </c>
      <c r="B440" s="2" t="s">
        <v>220</v>
      </c>
      <c r="C440" s="14">
        <v>180</v>
      </c>
      <c r="D440" s="2" t="s">
        <v>162</v>
      </c>
    </row>
    <row r="441" spans="1:4" ht="15.75" customHeight="1" x14ac:dyDescent="0.25">
      <c r="A441" s="13">
        <v>40319</v>
      </c>
      <c r="B441" s="2" t="s">
        <v>150</v>
      </c>
      <c r="C441" s="14">
        <v>136</v>
      </c>
      <c r="D441" s="2" t="s">
        <v>161</v>
      </c>
    </row>
    <row r="442" spans="1:4" ht="15.75" customHeight="1" x14ac:dyDescent="0.25">
      <c r="A442" s="13">
        <v>40325</v>
      </c>
      <c r="B442" s="2" t="s">
        <v>231</v>
      </c>
      <c r="C442" s="14">
        <v>145</v>
      </c>
      <c r="D442" s="2" t="s">
        <v>159</v>
      </c>
    </row>
    <row r="443" spans="1:4" ht="15.75" customHeight="1" x14ac:dyDescent="0.25">
      <c r="A443" s="13">
        <v>40286</v>
      </c>
      <c r="B443" s="2" t="s">
        <v>232</v>
      </c>
      <c r="C443" s="14">
        <v>141</v>
      </c>
      <c r="D443" s="2" t="s">
        <v>161</v>
      </c>
    </row>
    <row r="444" spans="1:4" ht="15.75" customHeight="1" x14ac:dyDescent="0.25">
      <c r="A444" s="13">
        <v>40334</v>
      </c>
      <c r="B444" s="2" t="s">
        <v>221</v>
      </c>
      <c r="C444" s="14">
        <v>160</v>
      </c>
      <c r="D444" s="2" t="s">
        <v>159</v>
      </c>
    </row>
    <row r="445" spans="1:4" ht="15.75" customHeight="1" x14ac:dyDescent="0.25">
      <c r="A445" s="13">
        <v>40313</v>
      </c>
      <c r="B445" s="2" t="s">
        <v>229</v>
      </c>
      <c r="C445" s="14">
        <v>166</v>
      </c>
      <c r="D445" s="2" t="s">
        <v>158</v>
      </c>
    </row>
    <row r="446" spans="1:4" ht="15.75" customHeight="1" x14ac:dyDescent="0.25">
      <c r="A446" s="13">
        <v>40279</v>
      </c>
      <c r="B446" s="2" t="s">
        <v>216</v>
      </c>
      <c r="C446" s="14">
        <v>145</v>
      </c>
      <c r="D446" s="2" t="s">
        <v>218</v>
      </c>
    </row>
    <row r="447" spans="1:4" ht="15.75" customHeight="1" x14ac:dyDescent="0.25">
      <c r="A447" s="13">
        <v>40300</v>
      </c>
      <c r="B447" s="2" t="s">
        <v>226</v>
      </c>
      <c r="C447" s="14">
        <v>131</v>
      </c>
      <c r="D447" s="2" t="s">
        <v>162</v>
      </c>
    </row>
    <row r="448" spans="1:4" ht="15.75" customHeight="1" x14ac:dyDescent="0.25">
      <c r="A448" s="13">
        <v>40368</v>
      </c>
      <c r="B448" s="2" t="s">
        <v>212</v>
      </c>
      <c r="C448" s="14">
        <v>193</v>
      </c>
      <c r="D448" s="2" t="s">
        <v>161</v>
      </c>
    </row>
    <row r="449" spans="1:4" ht="15.75" customHeight="1" x14ac:dyDescent="0.25">
      <c r="A449" s="13">
        <v>40327</v>
      </c>
      <c r="B449" s="2" t="s">
        <v>96</v>
      </c>
      <c r="C449" s="14">
        <v>144</v>
      </c>
      <c r="D449" s="2" t="s">
        <v>159</v>
      </c>
    </row>
    <row r="450" spans="1:4" ht="15.75" customHeight="1" x14ac:dyDescent="0.25">
      <c r="A450" s="13">
        <v>40299</v>
      </c>
      <c r="B450" s="2" t="s">
        <v>217</v>
      </c>
      <c r="C450" s="14">
        <v>132</v>
      </c>
      <c r="D450" s="2" t="s">
        <v>158</v>
      </c>
    </row>
    <row r="451" spans="1:4" ht="15.75" customHeight="1" x14ac:dyDescent="0.25">
      <c r="A451" s="13">
        <v>40343</v>
      </c>
      <c r="B451" s="2" t="s">
        <v>150</v>
      </c>
      <c r="C451" s="14">
        <v>114</v>
      </c>
      <c r="D451" s="2" t="s">
        <v>161</v>
      </c>
    </row>
    <row r="452" spans="1:4" ht="15.75" customHeight="1" x14ac:dyDescent="0.25">
      <c r="A452" s="13">
        <v>40382</v>
      </c>
      <c r="B452" s="2" t="s">
        <v>223</v>
      </c>
      <c r="C452" s="14">
        <v>160</v>
      </c>
      <c r="D452" s="2" t="s">
        <v>161</v>
      </c>
    </row>
    <row r="453" spans="1:4" ht="15.75" customHeight="1" x14ac:dyDescent="0.25">
      <c r="A453" s="13">
        <v>40345</v>
      </c>
      <c r="B453" s="2" t="s">
        <v>227</v>
      </c>
      <c r="C453" s="14">
        <v>194</v>
      </c>
      <c r="D453" s="2" t="s">
        <v>161</v>
      </c>
    </row>
    <row r="454" spans="1:4" ht="15.75" customHeight="1" x14ac:dyDescent="0.25">
      <c r="A454" s="13">
        <v>40308</v>
      </c>
      <c r="B454" s="2" t="s">
        <v>226</v>
      </c>
      <c r="C454" s="14">
        <v>129</v>
      </c>
      <c r="D454" s="2" t="s">
        <v>162</v>
      </c>
    </row>
    <row r="455" spans="1:4" ht="15.75" customHeight="1" x14ac:dyDescent="0.25">
      <c r="A455" s="13">
        <v>40292</v>
      </c>
      <c r="B455" s="2" t="s">
        <v>230</v>
      </c>
      <c r="C455" s="14">
        <v>134</v>
      </c>
      <c r="D455" s="2" t="s">
        <v>159</v>
      </c>
    </row>
    <row r="456" spans="1:4" ht="15.75" customHeight="1" x14ac:dyDescent="0.25">
      <c r="A456" s="13">
        <v>40351</v>
      </c>
      <c r="B456" s="2" t="s">
        <v>231</v>
      </c>
      <c r="C456" s="14">
        <v>172</v>
      </c>
      <c r="D456" s="2" t="s">
        <v>218</v>
      </c>
    </row>
    <row r="457" spans="1:4" ht="15.75" customHeight="1" x14ac:dyDescent="0.25">
      <c r="A457" s="13">
        <v>40347</v>
      </c>
      <c r="B457" s="2" t="s">
        <v>217</v>
      </c>
      <c r="C457" s="14">
        <v>116</v>
      </c>
      <c r="D457" s="2" t="s">
        <v>158</v>
      </c>
    </row>
    <row r="458" spans="1:4" ht="15.75" customHeight="1" x14ac:dyDescent="0.25">
      <c r="A458" s="13">
        <v>40274</v>
      </c>
      <c r="B458" s="2" t="s">
        <v>151</v>
      </c>
      <c r="C458" s="14">
        <v>112</v>
      </c>
      <c r="D458" s="2" t="s">
        <v>162</v>
      </c>
    </row>
    <row r="459" spans="1:4" ht="15.75" customHeight="1" x14ac:dyDescent="0.25">
      <c r="A459" s="13">
        <v>40289</v>
      </c>
      <c r="B459" s="2" t="s">
        <v>228</v>
      </c>
      <c r="C459" s="14">
        <v>185</v>
      </c>
      <c r="D459" s="2" t="s">
        <v>161</v>
      </c>
    </row>
    <row r="460" spans="1:4" ht="15.75" customHeight="1" x14ac:dyDescent="0.25">
      <c r="A460" s="13">
        <v>40315</v>
      </c>
      <c r="B460" s="2" t="s">
        <v>233</v>
      </c>
      <c r="C460" s="14">
        <v>149</v>
      </c>
      <c r="D460" s="2" t="s">
        <v>161</v>
      </c>
    </row>
    <row r="461" spans="1:4" ht="15.75" customHeight="1" x14ac:dyDescent="0.25">
      <c r="A461" s="13">
        <v>40342</v>
      </c>
      <c r="B461" s="2" t="s">
        <v>224</v>
      </c>
      <c r="C461" s="14">
        <v>175</v>
      </c>
      <c r="D461" s="2" t="s">
        <v>218</v>
      </c>
    </row>
    <row r="462" spans="1:4" ht="15.75" customHeight="1" x14ac:dyDescent="0.25">
      <c r="A462" s="13">
        <v>40310</v>
      </c>
      <c r="B462" s="2" t="s">
        <v>97</v>
      </c>
      <c r="C462" s="14">
        <v>193</v>
      </c>
      <c r="D462" s="2" t="s">
        <v>161</v>
      </c>
    </row>
    <row r="463" spans="1:4" ht="15.75" customHeight="1" x14ac:dyDescent="0.25">
      <c r="A463" s="13">
        <v>40294</v>
      </c>
      <c r="B463" s="2" t="s">
        <v>231</v>
      </c>
      <c r="C463" s="14">
        <v>108</v>
      </c>
      <c r="D463" s="2" t="s">
        <v>161</v>
      </c>
    </row>
    <row r="464" spans="1:4" ht="15.75" customHeight="1" x14ac:dyDescent="0.25">
      <c r="A464" s="13">
        <v>40378</v>
      </c>
      <c r="B464" s="2" t="s">
        <v>215</v>
      </c>
      <c r="C464" s="14">
        <v>182</v>
      </c>
      <c r="D464" s="2" t="s">
        <v>161</v>
      </c>
    </row>
    <row r="465" spans="1:4" ht="15.75" customHeight="1" x14ac:dyDescent="0.25">
      <c r="A465" s="13">
        <v>40293</v>
      </c>
      <c r="B465" s="2" t="s">
        <v>226</v>
      </c>
      <c r="C465" s="14">
        <v>138</v>
      </c>
      <c r="D465" s="2" t="s">
        <v>161</v>
      </c>
    </row>
    <row r="466" spans="1:4" ht="15.75" customHeight="1" x14ac:dyDescent="0.25">
      <c r="A466" s="13">
        <v>40278</v>
      </c>
      <c r="B466" s="2" t="s">
        <v>220</v>
      </c>
      <c r="C466" s="14">
        <v>112</v>
      </c>
      <c r="D466" s="2" t="s">
        <v>159</v>
      </c>
    </row>
    <row r="467" spans="1:4" ht="15.75" customHeight="1" x14ac:dyDescent="0.25">
      <c r="A467" s="13">
        <v>40351</v>
      </c>
      <c r="B467" s="2" t="s">
        <v>220</v>
      </c>
      <c r="C467" s="14">
        <v>111</v>
      </c>
      <c r="D467" s="2" t="s">
        <v>218</v>
      </c>
    </row>
    <row r="468" spans="1:4" ht="15.75" customHeight="1" x14ac:dyDescent="0.25">
      <c r="A468" s="13">
        <v>40279</v>
      </c>
      <c r="B468" s="2" t="s">
        <v>223</v>
      </c>
      <c r="C468" s="14">
        <v>101</v>
      </c>
      <c r="D468" s="2" t="s">
        <v>158</v>
      </c>
    </row>
    <row r="469" spans="1:4" ht="15.75" customHeight="1" x14ac:dyDescent="0.25">
      <c r="A469" s="13">
        <v>40295</v>
      </c>
      <c r="B469" s="2" t="s">
        <v>96</v>
      </c>
      <c r="C469" s="14">
        <v>113</v>
      </c>
      <c r="D469" s="2" t="s">
        <v>218</v>
      </c>
    </row>
    <row r="470" spans="1:4" ht="15.75" customHeight="1" x14ac:dyDescent="0.25">
      <c r="A470" s="13">
        <v>40270</v>
      </c>
      <c r="B470" s="2" t="s">
        <v>222</v>
      </c>
      <c r="C470" s="14">
        <v>123</v>
      </c>
      <c r="D470" s="2" t="s">
        <v>162</v>
      </c>
    </row>
    <row r="471" spans="1:4" ht="15.75" customHeight="1" x14ac:dyDescent="0.25">
      <c r="A471" s="13">
        <v>40337</v>
      </c>
      <c r="B471" s="2" t="s">
        <v>221</v>
      </c>
      <c r="C471" s="14">
        <v>137</v>
      </c>
      <c r="D471" s="2" t="s">
        <v>162</v>
      </c>
    </row>
    <row r="472" spans="1:4" ht="15.75" customHeight="1" x14ac:dyDescent="0.25">
      <c r="A472" s="13">
        <v>40287</v>
      </c>
      <c r="B472" s="2" t="s">
        <v>214</v>
      </c>
      <c r="C472" s="14">
        <v>149</v>
      </c>
      <c r="D472" s="2" t="s">
        <v>161</v>
      </c>
    </row>
    <row r="473" spans="1:4" ht="15.75" customHeight="1" x14ac:dyDescent="0.25">
      <c r="A473" s="13">
        <v>40284</v>
      </c>
      <c r="B473" s="2" t="s">
        <v>226</v>
      </c>
      <c r="C473" s="14">
        <v>117</v>
      </c>
      <c r="D473" s="2" t="s">
        <v>161</v>
      </c>
    </row>
    <row r="474" spans="1:4" ht="15.75" customHeight="1" x14ac:dyDescent="0.25">
      <c r="A474" s="13">
        <v>40296</v>
      </c>
      <c r="B474" s="2" t="s">
        <v>222</v>
      </c>
      <c r="C474" s="14">
        <v>168</v>
      </c>
      <c r="D474" s="2" t="s">
        <v>162</v>
      </c>
    </row>
    <row r="475" spans="1:4" ht="15.75" customHeight="1" x14ac:dyDescent="0.25">
      <c r="A475" s="13">
        <v>40303</v>
      </c>
      <c r="B475" s="2" t="s">
        <v>227</v>
      </c>
      <c r="C475" s="14">
        <v>109</v>
      </c>
      <c r="D475" s="2" t="s">
        <v>161</v>
      </c>
    </row>
    <row r="476" spans="1:4" ht="15.75" customHeight="1" x14ac:dyDescent="0.25">
      <c r="A476" s="13">
        <v>40342</v>
      </c>
      <c r="B476" s="2" t="s">
        <v>217</v>
      </c>
      <c r="C476" s="14">
        <v>107</v>
      </c>
      <c r="D476" s="2" t="s">
        <v>159</v>
      </c>
    </row>
    <row r="477" spans="1:4" ht="15.75" customHeight="1" x14ac:dyDescent="0.25">
      <c r="A477" s="13">
        <v>40348</v>
      </c>
      <c r="B477" s="2" t="s">
        <v>222</v>
      </c>
      <c r="C477" s="14">
        <v>121</v>
      </c>
      <c r="D477" s="2" t="s">
        <v>159</v>
      </c>
    </row>
    <row r="478" spans="1:4" ht="15.75" customHeight="1" x14ac:dyDescent="0.25">
      <c r="A478" s="13">
        <v>40336</v>
      </c>
      <c r="B478" s="2" t="s">
        <v>221</v>
      </c>
      <c r="C478" s="14">
        <v>130</v>
      </c>
      <c r="D478" s="2" t="s">
        <v>162</v>
      </c>
    </row>
    <row r="479" spans="1:4" ht="15.75" customHeight="1" x14ac:dyDescent="0.25">
      <c r="A479" s="13">
        <v>40286</v>
      </c>
      <c r="B479" s="2" t="s">
        <v>229</v>
      </c>
      <c r="C479" s="14">
        <v>172</v>
      </c>
      <c r="D479" s="2" t="s">
        <v>158</v>
      </c>
    </row>
    <row r="480" spans="1:4" ht="15.75" customHeight="1" x14ac:dyDescent="0.25">
      <c r="A480" s="13">
        <v>40304</v>
      </c>
      <c r="B480" s="2" t="s">
        <v>217</v>
      </c>
      <c r="C480" s="14">
        <v>147</v>
      </c>
      <c r="D480" s="2" t="s">
        <v>162</v>
      </c>
    </row>
    <row r="481" spans="1:4" ht="15.75" customHeight="1" x14ac:dyDescent="0.25">
      <c r="A481" s="13">
        <v>40380</v>
      </c>
      <c r="B481" s="2" t="s">
        <v>224</v>
      </c>
      <c r="C481" s="14">
        <v>170</v>
      </c>
      <c r="D481" s="2" t="s">
        <v>159</v>
      </c>
    </row>
    <row r="482" spans="1:4" ht="15.75" customHeight="1" x14ac:dyDescent="0.25">
      <c r="A482" s="13">
        <v>40306</v>
      </c>
      <c r="B482" s="2" t="s">
        <v>227</v>
      </c>
      <c r="C482" s="14">
        <v>161</v>
      </c>
      <c r="D482" s="2" t="s">
        <v>161</v>
      </c>
    </row>
    <row r="483" spans="1:4" ht="15.75" customHeight="1" x14ac:dyDescent="0.25">
      <c r="A483" s="13">
        <v>40358</v>
      </c>
      <c r="B483" s="2" t="s">
        <v>231</v>
      </c>
      <c r="C483" s="14">
        <v>130</v>
      </c>
      <c r="D483" s="2" t="s">
        <v>162</v>
      </c>
    </row>
    <row r="484" spans="1:4" ht="15.75" customHeight="1" x14ac:dyDescent="0.25">
      <c r="A484" s="13">
        <v>40331</v>
      </c>
      <c r="B484" s="2" t="s">
        <v>220</v>
      </c>
      <c r="C484" s="14">
        <v>118</v>
      </c>
      <c r="D484" s="2" t="s">
        <v>218</v>
      </c>
    </row>
    <row r="485" spans="1:4" ht="15.75" customHeight="1" x14ac:dyDescent="0.25">
      <c r="A485" s="13">
        <v>40326</v>
      </c>
      <c r="B485" s="2" t="s">
        <v>216</v>
      </c>
      <c r="C485" s="14">
        <v>103</v>
      </c>
      <c r="D485" s="2" t="s">
        <v>218</v>
      </c>
    </row>
    <row r="486" spans="1:4" ht="15.75" customHeight="1" x14ac:dyDescent="0.25">
      <c r="A486" s="13">
        <v>40327</v>
      </c>
      <c r="B486" s="2" t="s">
        <v>96</v>
      </c>
      <c r="C486" s="14">
        <v>186</v>
      </c>
      <c r="D486" s="2" t="s">
        <v>218</v>
      </c>
    </row>
    <row r="487" spans="1:4" ht="15.75" customHeight="1" x14ac:dyDescent="0.25">
      <c r="A487" s="13">
        <v>40273</v>
      </c>
      <c r="B487" s="2" t="s">
        <v>220</v>
      </c>
      <c r="C487" s="14">
        <v>189</v>
      </c>
      <c r="D487" s="2" t="s">
        <v>158</v>
      </c>
    </row>
    <row r="488" spans="1:4" ht="15.75" customHeight="1" x14ac:dyDescent="0.25">
      <c r="A488" s="13">
        <v>40308</v>
      </c>
      <c r="B488" s="2" t="s">
        <v>212</v>
      </c>
      <c r="C488" s="14">
        <v>186</v>
      </c>
      <c r="D488" s="2" t="s">
        <v>162</v>
      </c>
    </row>
    <row r="489" spans="1:4" ht="15.75" customHeight="1" x14ac:dyDescent="0.25">
      <c r="A489" s="13">
        <v>40380</v>
      </c>
      <c r="B489" s="2" t="s">
        <v>231</v>
      </c>
      <c r="C489" s="14">
        <v>110</v>
      </c>
      <c r="D489" s="2" t="s">
        <v>159</v>
      </c>
    </row>
    <row r="490" spans="1:4" ht="15.75" customHeight="1" x14ac:dyDescent="0.25">
      <c r="A490" s="13">
        <v>40272</v>
      </c>
      <c r="B490" s="2" t="s">
        <v>231</v>
      </c>
      <c r="C490" s="14">
        <v>144</v>
      </c>
      <c r="D490" s="2" t="s">
        <v>162</v>
      </c>
    </row>
    <row r="491" spans="1:4" ht="15.75" customHeight="1" x14ac:dyDescent="0.25">
      <c r="A491" s="13">
        <v>40293</v>
      </c>
      <c r="B491" s="2" t="s">
        <v>226</v>
      </c>
      <c r="C491" s="14">
        <v>146</v>
      </c>
      <c r="D491" s="2" t="s">
        <v>158</v>
      </c>
    </row>
    <row r="492" spans="1:4" ht="15.75" customHeight="1" x14ac:dyDescent="0.25">
      <c r="A492" s="13">
        <v>40346</v>
      </c>
      <c r="B492" s="2" t="s">
        <v>214</v>
      </c>
      <c r="C492" s="14">
        <v>139</v>
      </c>
      <c r="D492" s="2" t="s">
        <v>159</v>
      </c>
    </row>
    <row r="493" spans="1:4" ht="15.75" customHeight="1" x14ac:dyDescent="0.25">
      <c r="A493" s="13">
        <v>40321</v>
      </c>
      <c r="B493" s="2" t="s">
        <v>228</v>
      </c>
      <c r="C493" s="14">
        <v>157</v>
      </c>
      <c r="D493" s="2" t="s">
        <v>158</v>
      </c>
    </row>
    <row r="494" spans="1:4" ht="15.75" customHeight="1" x14ac:dyDescent="0.25">
      <c r="A494" s="13">
        <v>40308</v>
      </c>
      <c r="B494" s="2" t="s">
        <v>232</v>
      </c>
      <c r="C494" s="14">
        <v>117</v>
      </c>
      <c r="D494" s="2" t="s">
        <v>162</v>
      </c>
    </row>
    <row r="495" spans="1:4" ht="15.75" customHeight="1" x14ac:dyDescent="0.25">
      <c r="A495" s="13">
        <v>40382</v>
      </c>
      <c r="B495" s="2" t="s">
        <v>228</v>
      </c>
      <c r="C495" s="14">
        <v>135</v>
      </c>
      <c r="D495" s="2" t="s">
        <v>161</v>
      </c>
    </row>
    <row r="496" spans="1:4" ht="15.75" customHeight="1" x14ac:dyDescent="0.25">
      <c r="A496" s="13">
        <v>40359</v>
      </c>
      <c r="B496" s="2" t="s">
        <v>217</v>
      </c>
      <c r="C496" s="14">
        <v>142</v>
      </c>
      <c r="D496" s="2" t="s">
        <v>218</v>
      </c>
    </row>
    <row r="497" spans="1:4" ht="15.75" customHeight="1" x14ac:dyDescent="0.25">
      <c r="A497" s="13">
        <v>40347</v>
      </c>
      <c r="B497" s="2" t="s">
        <v>231</v>
      </c>
      <c r="C497" s="14">
        <v>127</v>
      </c>
      <c r="D497" s="2" t="s">
        <v>162</v>
      </c>
    </row>
    <row r="498" spans="1:4" ht="15.75" customHeight="1" x14ac:dyDescent="0.25">
      <c r="A498" s="13">
        <v>40379</v>
      </c>
      <c r="B498" s="2" t="s">
        <v>96</v>
      </c>
      <c r="C498" s="14">
        <v>123</v>
      </c>
      <c r="D498" s="2" t="s">
        <v>161</v>
      </c>
    </row>
    <row r="499" spans="1:4" ht="15.75" customHeight="1" x14ac:dyDescent="0.25">
      <c r="A499" s="13">
        <v>40341</v>
      </c>
      <c r="B499" s="2" t="s">
        <v>151</v>
      </c>
      <c r="C499" s="14">
        <v>146</v>
      </c>
      <c r="D499" s="2" t="s">
        <v>161</v>
      </c>
    </row>
    <row r="500" spans="1:4" ht="15.75" customHeight="1" x14ac:dyDescent="0.25">
      <c r="A500" s="13">
        <v>40280</v>
      </c>
      <c r="B500" s="2" t="s">
        <v>231</v>
      </c>
      <c r="C500" s="14">
        <v>141</v>
      </c>
      <c r="D500" s="2" t="s">
        <v>162</v>
      </c>
    </row>
    <row r="501" spans="1:4" ht="15.75" customHeight="1" x14ac:dyDescent="0.25">
      <c r="A501" s="13">
        <v>40300</v>
      </c>
      <c r="B501" s="2" t="s">
        <v>232</v>
      </c>
      <c r="C501" s="14">
        <v>195</v>
      </c>
      <c r="D501" s="2" t="s">
        <v>158</v>
      </c>
    </row>
    <row r="502" spans="1:4" ht="15.75" customHeight="1" x14ac:dyDescent="0.25">
      <c r="A502" s="13">
        <v>40314</v>
      </c>
      <c r="B502" s="2" t="s">
        <v>217</v>
      </c>
      <c r="C502" s="14">
        <v>160</v>
      </c>
      <c r="D502" s="2" t="s">
        <v>218</v>
      </c>
    </row>
    <row r="503" spans="1:4" ht="15.75" customHeight="1" x14ac:dyDescent="0.25">
      <c r="A503" s="13">
        <v>40309</v>
      </c>
      <c r="B503" s="2" t="s">
        <v>233</v>
      </c>
      <c r="C503" s="14">
        <v>128</v>
      </c>
      <c r="D503" s="2" t="s">
        <v>158</v>
      </c>
    </row>
    <row r="504" spans="1:4" ht="15.75" customHeight="1" x14ac:dyDescent="0.25">
      <c r="A504" s="13">
        <v>40328</v>
      </c>
      <c r="B504" s="2" t="s">
        <v>216</v>
      </c>
      <c r="C504" s="14">
        <v>166</v>
      </c>
      <c r="D504" s="2" t="s">
        <v>159</v>
      </c>
    </row>
    <row r="505" spans="1:4" ht="15.75" customHeight="1" x14ac:dyDescent="0.25">
      <c r="A505" s="13">
        <v>40278</v>
      </c>
      <c r="B505" s="2" t="s">
        <v>151</v>
      </c>
      <c r="C505" s="14">
        <v>194</v>
      </c>
      <c r="D505" s="2" t="s">
        <v>161</v>
      </c>
    </row>
    <row r="506" spans="1:4" ht="15.75" customHeight="1" x14ac:dyDescent="0.25">
      <c r="A506" s="13">
        <v>40363</v>
      </c>
      <c r="B506" s="2" t="s">
        <v>227</v>
      </c>
      <c r="C506" s="14">
        <v>187</v>
      </c>
      <c r="D506" s="2" t="s">
        <v>162</v>
      </c>
    </row>
    <row r="507" spans="1:4" ht="15.75" customHeight="1" x14ac:dyDescent="0.25">
      <c r="A507" s="13">
        <v>40273</v>
      </c>
      <c r="B507" s="2" t="s">
        <v>220</v>
      </c>
      <c r="C507" s="14">
        <v>165</v>
      </c>
      <c r="D507" s="2" t="s">
        <v>162</v>
      </c>
    </row>
    <row r="508" spans="1:4" ht="15.75" customHeight="1" x14ac:dyDescent="0.25">
      <c r="A508" s="13">
        <v>40280</v>
      </c>
      <c r="B508" s="2" t="s">
        <v>214</v>
      </c>
      <c r="C508" s="14">
        <v>103</v>
      </c>
      <c r="D508" s="2" t="s">
        <v>162</v>
      </c>
    </row>
    <row r="509" spans="1:4" ht="15.75" customHeight="1" x14ac:dyDescent="0.25">
      <c r="A509" s="13">
        <v>40269</v>
      </c>
      <c r="B509" s="2" t="s">
        <v>223</v>
      </c>
      <c r="C509" s="14">
        <v>199</v>
      </c>
      <c r="D509" s="2" t="s">
        <v>159</v>
      </c>
    </row>
    <row r="510" spans="1:4" ht="15.75" customHeight="1" x14ac:dyDescent="0.25">
      <c r="A510" s="13">
        <v>40270</v>
      </c>
      <c r="B510" s="2" t="s">
        <v>215</v>
      </c>
      <c r="C510" s="14">
        <v>141</v>
      </c>
      <c r="D510" s="2" t="s">
        <v>161</v>
      </c>
    </row>
    <row r="511" spans="1:4" ht="15.75" customHeight="1" x14ac:dyDescent="0.25">
      <c r="A511" s="13">
        <v>40272</v>
      </c>
      <c r="B511" s="2" t="s">
        <v>227</v>
      </c>
      <c r="C511" s="14">
        <v>112</v>
      </c>
      <c r="D511" s="2" t="s">
        <v>218</v>
      </c>
    </row>
    <row r="512" spans="1:4" ht="15.75" customHeight="1" x14ac:dyDescent="0.25">
      <c r="A512" s="13">
        <v>40314</v>
      </c>
      <c r="B512" s="2" t="s">
        <v>96</v>
      </c>
      <c r="C512" s="14">
        <v>163</v>
      </c>
      <c r="D512" s="2" t="s">
        <v>159</v>
      </c>
    </row>
    <row r="513" spans="1:4" ht="15.75" customHeight="1" x14ac:dyDescent="0.25">
      <c r="A513" s="13">
        <v>40283</v>
      </c>
      <c r="B513" s="2" t="s">
        <v>150</v>
      </c>
      <c r="C513" s="14">
        <v>186</v>
      </c>
      <c r="D513" s="2" t="s">
        <v>162</v>
      </c>
    </row>
    <row r="514" spans="1:4" ht="15.75" customHeight="1" x14ac:dyDescent="0.25">
      <c r="A514" s="13">
        <v>40319</v>
      </c>
      <c r="B514" s="2" t="s">
        <v>224</v>
      </c>
      <c r="C514" s="14">
        <v>144</v>
      </c>
      <c r="D514" s="2" t="s">
        <v>159</v>
      </c>
    </row>
    <row r="515" spans="1:4" ht="15.75" customHeight="1" x14ac:dyDescent="0.25">
      <c r="A515" s="13">
        <v>40367</v>
      </c>
      <c r="B515" s="2" t="s">
        <v>226</v>
      </c>
      <c r="C515" s="14">
        <v>117</v>
      </c>
      <c r="D515" s="2" t="s">
        <v>162</v>
      </c>
    </row>
    <row r="516" spans="1:4" ht="15.75" customHeight="1" x14ac:dyDescent="0.25">
      <c r="A516" s="13">
        <v>40311</v>
      </c>
      <c r="B516" s="2" t="s">
        <v>216</v>
      </c>
      <c r="C516" s="14">
        <v>169</v>
      </c>
      <c r="D516" s="2" t="s">
        <v>218</v>
      </c>
    </row>
    <row r="517" spans="1:4" ht="15.75" customHeight="1" x14ac:dyDescent="0.25">
      <c r="A517" s="13">
        <v>40340</v>
      </c>
      <c r="B517" s="2" t="s">
        <v>214</v>
      </c>
      <c r="C517" s="14">
        <v>185</v>
      </c>
      <c r="D517" s="2" t="s">
        <v>161</v>
      </c>
    </row>
    <row r="518" spans="1:4" ht="15.75" customHeight="1" x14ac:dyDescent="0.25">
      <c r="A518" s="13">
        <v>40315</v>
      </c>
      <c r="B518" s="2" t="s">
        <v>221</v>
      </c>
      <c r="C518" s="14">
        <v>131</v>
      </c>
      <c r="D518" s="2" t="s">
        <v>218</v>
      </c>
    </row>
    <row r="519" spans="1:4" ht="15.75" customHeight="1" x14ac:dyDescent="0.25">
      <c r="A519" s="13">
        <v>40345</v>
      </c>
      <c r="B519" s="2" t="s">
        <v>220</v>
      </c>
      <c r="C519" s="14">
        <v>137</v>
      </c>
      <c r="D519" s="2" t="s">
        <v>162</v>
      </c>
    </row>
    <row r="520" spans="1:4" ht="15.75" customHeight="1" x14ac:dyDescent="0.25">
      <c r="A520" s="13">
        <v>40314</v>
      </c>
      <c r="B520" s="2" t="s">
        <v>220</v>
      </c>
      <c r="C520" s="14">
        <v>195</v>
      </c>
      <c r="D520" s="2" t="s">
        <v>218</v>
      </c>
    </row>
    <row r="521" spans="1:4" ht="15.75" customHeight="1" x14ac:dyDescent="0.25">
      <c r="A521" s="13">
        <v>40380</v>
      </c>
      <c r="B521" s="2" t="s">
        <v>150</v>
      </c>
      <c r="C521" s="14">
        <v>128</v>
      </c>
      <c r="D521" s="2" t="s">
        <v>158</v>
      </c>
    </row>
    <row r="522" spans="1:4" ht="15.75" customHeight="1" x14ac:dyDescent="0.25">
      <c r="A522" s="13">
        <v>40342</v>
      </c>
      <c r="B522" s="2" t="s">
        <v>217</v>
      </c>
      <c r="C522" s="14">
        <v>192</v>
      </c>
      <c r="D522" s="2" t="s">
        <v>162</v>
      </c>
    </row>
    <row r="523" spans="1:4" ht="15.75" customHeight="1" x14ac:dyDescent="0.25">
      <c r="A523" s="13">
        <v>40325</v>
      </c>
      <c r="B523" s="2" t="s">
        <v>231</v>
      </c>
      <c r="C523" s="14">
        <v>184</v>
      </c>
      <c r="D523" s="2" t="s">
        <v>162</v>
      </c>
    </row>
    <row r="524" spans="1:4" ht="15.75" customHeight="1" x14ac:dyDescent="0.25">
      <c r="A524" s="13">
        <v>40278</v>
      </c>
      <c r="B524" s="2" t="s">
        <v>217</v>
      </c>
      <c r="C524" s="14">
        <v>106</v>
      </c>
      <c r="D524" s="2" t="s">
        <v>218</v>
      </c>
    </row>
    <row r="525" spans="1:4" ht="15.75" customHeight="1" x14ac:dyDescent="0.25">
      <c r="A525" s="13">
        <v>40340</v>
      </c>
      <c r="B525" s="2" t="s">
        <v>216</v>
      </c>
      <c r="C525" s="14">
        <v>152</v>
      </c>
      <c r="D525" s="2" t="s">
        <v>159</v>
      </c>
    </row>
    <row r="526" spans="1:4" ht="15.75" customHeight="1" x14ac:dyDescent="0.25">
      <c r="A526" s="13">
        <v>40332</v>
      </c>
      <c r="B526" s="2" t="s">
        <v>215</v>
      </c>
      <c r="C526" s="14">
        <v>149</v>
      </c>
      <c r="D526" s="2" t="s">
        <v>159</v>
      </c>
    </row>
    <row r="527" spans="1:4" ht="15.75" customHeight="1" x14ac:dyDescent="0.25">
      <c r="A527" s="13">
        <v>40289</v>
      </c>
      <c r="B527" s="2" t="s">
        <v>230</v>
      </c>
      <c r="C527" s="14">
        <v>198</v>
      </c>
      <c r="D527" s="2" t="s">
        <v>158</v>
      </c>
    </row>
    <row r="528" spans="1:4" ht="15.75" customHeight="1" x14ac:dyDescent="0.25">
      <c r="A528" s="13">
        <v>40383</v>
      </c>
      <c r="B528" s="2" t="s">
        <v>228</v>
      </c>
      <c r="C528" s="14">
        <v>142</v>
      </c>
      <c r="D528" s="2" t="s">
        <v>161</v>
      </c>
    </row>
    <row r="529" spans="1:4" ht="15.75" customHeight="1" x14ac:dyDescent="0.25">
      <c r="A529" s="13">
        <v>40352</v>
      </c>
      <c r="B529" s="2" t="s">
        <v>97</v>
      </c>
      <c r="C529" s="14">
        <v>122</v>
      </c>
      <c r="D529" s="2" t="s">
        <v>162</v>
      </c>
    </row>
    <row r="530" spans="1:4" ht="15.75" customHeight="1" x14ac:dyDescent="0.25">
      <c r="A530" s="13">
        <v>40333</v>
      </c>
      <c r="B530" s="2" t="s">
        <v>222</v>
      </c>
      <c r="C530" s="14">
        <v>129</v>
      </c>
      <c r="D530" s="2" t="s">
        <v>161</v>
      </c>
    </row>
    <row r="531" spans="1:4" ht="15.75" customHeight="1" x14ac:dyDescent="0.25">
      <c r="A531" s="13">
        <v>40339</v>
      </c>
      <c r="B531" s="2" t="s">
        <v>97</v>
      </c>
      <c r="C531" s="14">
        <v>134</v>
      </c>
      <c r="D531" s="2" t="s">
        <v>159</v>
      </c>
    </row>
    <row r="532" spans="1:4" ht="15.75" customHeight="1" x14ac:dyDescent="0.25">
      <c r="A532" s="13">
        <v>40293</v>
      </c>
      <c r="B532" s="2" t="s">
        <v>231</v>
      </c>
      <c r="C532" s="14">
        <v>160</v>
      </c>
      <c r="D532" s="2" t="s">
        <v>161</v>
      </c>
    </row>
    <row r="533" spans="1:4" ht="15.75" customHeight="1" x14ac:dyDescent="0.25">
      <c r="A533" s="13">
        <v>40359</v>
      </c>
      <c r="B533" s="2" t="s">
        <v>223</v>
      </c>
      <c r="C533" s="14">
        <v>117</v>
      </c>
      <c r="D533" s="2" t="s">
        <v>162</v>
      </c>
    </row>
    <row r="534" spans="1:4" ht="15.75" customHeight="1" x14ac:dyDescent="0.25">
      <c r="A534" s="13">
        <v>40286</v>
      </c>
      <c r="B534" s="2" t="s">
        <v>220</v>
      </c>
      <c r="C534" s="14">
        <v>153</v>
      </c>
      <c r="D534" s="2" t="s">
        <v>161</v>
      </c>
    </row>
    <row r="535" spans="1:4" ht="15.75" customHeight="1" x14ac:dyDescent="0.25">
      <c r="A535" s="13">
        <v>40351</v>
      </c>
      <c r="B535" s="2" t="s">
        <v>227</v>
      </c>
      <c r="C535" s="14">
        <v>103</v>
      </c>
      <c r="D535" s="2" t="s">
        <v>161</v>
      </c>
    </row>
    <row r="536" spans="1:4" ht="15.75" customHeight="1" x14ac:dyDescent="0.25">
      <c r="A536" s="13">
        <v>40296</v>
      </c>
      <c r="B536" s="2" t="s">
        <v>225</v>
      </c>
      <c r="C536" s="14">
        <v>106</v>
      </c>
      <c r="D536" s="2" t="s">
        <v>162</v>
      </c>
    </row>
    <row r="537" spans="1:4" ht="15.75" customHeight="1" x14ac:dyDescent="0.25">
      <c r="A537" s="13">
        <v>40296</v>
      </c>
      <c r="B537" s="2" t="s">
        <v>222</v>
      </c>
      <c r="C537" s="14">
        <v>156</v>
      </c>
      <c r="D537" s="2" t="s">
        <v>162</v>
      </c>
    </row>
    <row r="538" spans="1:4" ht="15.75" customHeight="1" x14ac:dyDescent="0.25">
      <c r="A538" s="13">
        <v>40268</v>
      </c>
      <c r="B538" s="2" t="s">
        <v>212</v>
      </c>
      <c r="C538" s="14">
        <v>113</v>
      </c>
      <c r="D538" s="2" t="s">
        <v>159</v>
      </c>
    </row>
    <row r="539" spans="1:4" ht="15.75" customHeight="1" x14ac:dyDescent="0.25">
      <c r="A539" s="13">
        <v>40277</v>
      </c>
      <c r="B539" s="2" t="s">
        <v>227</v>
      </c>
      <c r="C539" s="14">
        <v>161</v>
      </c>
      <c r="D539" s="2" t="s">
        <v>162</v>
      </c>
    </row>
    <row r="540" spans="1:4" ht="15.75" customHeight="1" x14ac:dyDescent="0.25">
      <c r="A540" s="13">
        <v>40277</v>
      </c>
      <c r="B540" s="2" t="s">
        <v>217</v>
      </c>
      <c r="C540" s="14">
        <v>158</v>
      </c>
      <c r="D540" s="2" t="s">
        <v>159</v>
      </c>
    </row>
    <row r="541" spans="1:4" ht="15.75" customHeight="1" x14ac:dyDescent="0.25">
      <c r="A541" s="13">
        <v>40320</v>
      </c>
      <c r="B541" s="2" t="s">
        <v>216</v>
      </c>
      <c r="C541" s="14">
        <v>109</v>
      </c>
      <c r="D541" s="2" t="s">
        <v>162</v>
      </c>
    </row>
    <row r="542" spans="1:4" ht="15.75" customHeight="1" x14ac:dyDescent="0.25">
      <c r="A542" s="13">
        <v>40362</v>
      </c>
      <c r="B542" s="2" t="s">
        <v>222</v>
      </c>
      <c r="C542" s="14">
        <v>132</v>
      </c>
      <c r="D542" s="2" t="s">
        <v>218</v>
      </c>
    </row>
    <row r="543" spans="1:4" ht="15.75" customHeight="1" x14ac:dyDescent="0.25">
      <c r="A543" s="13">
        <v>40301</v>
      </c>
      <c r="B543" s="2" t="s">
        <v>150</v>
      </c>
      <c r="C543" s="14">
        <v>129</v>
      </c>
      <c r="D543" s="2" t="s">
        <v>161</v>
      </c>
    </row>
    <row r="544" spans="1:4" ht="15.75" customHeight="1" x14ac:dyDescent="0.25">
      <c r="A544" s="13">
        <v>40338</v>
      </c>
      <c r="B544" s="2" t="s">
        <v>232</v>
      </c>
      <c r="C544" s="14">
        <v>112</v>
      </c>
      <c r="D544" s="2" t="s">
        <v>162</v>
      </c>
    </row>
    <row r="545" spans="1:4" ht="15.75" customHeight="1" x14ac:dyDescent="0.25">
      <c r="A545" s="13">
        <v>40273</v>
      </c>
      <c r="B545" s="2" t="s">
        <v>220</v>
      </c>
      <c r="C545" s="14">
        <v>123</v>
      </c>
      <c r="D545" s="2" t="s">
        <v>158</v>
      </c>
    </row>
    <row r="546" spans="1:4" ht="15.75" customHeight="1" x14ac:dyDescent="0.25">
      <c r="A546" s="13">
        <v>40263</v>
      </c>
      <c r="B546" s="2" t="s">
        <v>219</v>
      </c>
      <c r="C546" s="14">
        <v>154</v>
      </c>
      <c r="D546" s="2" t="s">
        <v>161</v>
      </c>
    </row>
    <row r="547" spans="1:4" ht="15.75" customHeight="1" x14ac:dyDescent="0.25">
      <c r="A547" s="13">
        <v>40382</v>
      </c>
      <c r="B547" s="2" t="s">
        <v>222</v>
      </c>
      <c r="C547" s="14">
        <v>115</v>
      </c>
      <c r="D547" s="2" t="s">
        <v>158</v>
      </c>
    </row>
    <row r="548" spans="1:4" ht="15.75" customHeight="1" x14ac:dyDescent="0.25">
      <c r="A548" s="13">
        <v>40372</v>
      </c>
      <c r="B548" s="2" t="s">
        <v>221</v>
      </c>
      <c r="C548" s="14">
        <v>118</v>
      </c>
      <c r="D548" s="2" t="s">
        <v>159</v>
      </c>
    </row>
    <row r="549" spans="1:4" ht="15.75" customHeight="1" x14ac:dyDescent="0.25">
      <c r="A549" s="13">
        <v>40327</v>
      </c>
      <c r="B549" s="2" t="s">
        <v>228</v>
      </c>
      <c r="C549" s="14">
        <v>116</v>
      </c>
      <c r="D549" s="2" t="s">
        <v>159</v>
      </c>
    </row>
    <row r="550" spans="1:4" ht="15.75" customHeight="1" x14ac:dyDescent="0.25">
      <c r="A550" s="13">
        <v>40298</v>
      </c>
      <c r="B550" s="2" t="s">
        <v>231</v>
      </c>
      <c r="C550" s="14">
        <v>147</v>
      </c>
      <c r="D550" s="2" t="s">
        <v>218</v>
      </c>
    </row>
    <row r="551" spans="1:4" ht="15.75" customHeight="1" x14ac:dyDescent="0.25">
      <c r="A551" s="13">
        <v>40378</v>
      </c>
      <c r="B551" s="2" t="s">
        <v>230</v>
      </c>
      <c r="C551" s="14">
        <v>144</v>
      </c>
      <c r="D551" s="2" t="s">
        <v>218</v>
      </c>
    </row>
    <row r="552" spans="1:4" ht="15.75" customHeight="1" x14ac:dyDescent="0.25">
      <c r="A552" s="13">
        <v>40346</v>
      </c>
      <c r="B552" s="2" t="s">
        <v>233</v>
      </c>
      <c r="C552" s="14">
        <v>148</v>
      </c>
      <c r="D552" s="2" t="s">
        <v>158</v>
      </c>
    </row>
    <row r="553" spans="1:4" ht="15.75" customHeight="1" x14ac:dyDescent="0.25">
      <c r="A553" s="13">
        <v>40374</v>
      </c>
      <c r="B553" s="2" t="s">
        <v>230</v>
      </c>
      <c r="C553" s="14">
        <v>195</v>
      </c>
      <c r="D553" s="2" t="s">
        <v>159</v>
      </c>
    </row>
    <row r="554" spans="1:4" ht="15.75" customHeight="1" x14ac:dyDescent="0.25">
      <c r="A554" s="13">
        <v>40289</v>
      </c>
      <c r="B554" s="2" t="s">
        <v>216</v>
      </c>
      <c r="C554" s="14">
        <v>182</v>
      </c>
      <c r="D554" s="2" t="s">
        <v>162</v>
      </c>
    </row>
    <row r="555" spans="1:4" ht="15.75" customHeight="1" x14ac:dyDescent="0.25">
      <c r="A555" s="13">
        <v>40279</v>
      </c>
      <c r="B555" s="2" t="s">
        <v>216</v>
      </c>
      <c r="C555" s="14">
        <v>115</v>
      </c>
      <c r="D555" s="2" t="s">
        <v>162</v>
      </c>
    </row>
    <row r="556" spans="1:4" ht="15.75" customHeight="1" x14ac:dyDescent="0.25">
      <c r="A556" s="13">
        <v>40288</v>
      </c>
      <c r="B556" s="2" t="s">
        <v>224</v>
      </c>
      <c r="C556" s="14">
        <v>152</v>
      </c>
      <c r="D556" s="2" t="s">
        <v>159</v>
      </c>
    </row>
    <row r="557" spans="1:4" ht="15.75" customHeight="1" x14ac:dyDescent="0.25">
      <c r="A557" s="13">
        <v>40337</v>
      </c>
      <c r="B557" s="2" t="s">
        <v>230</v>
      </c>
      <c r="C557" s="14">
        <v>111</v>
      </c>
      <c r="D557" s="2" t="s">
        <v>218</v>
      </c>
    </row>
    <row r="558" spans="1:4" ht="15.75" customHeight="1" x14ac:dyDescent="0.25">
      <c r="A558" s="13">
        <v>40284</v>
      </c>
      <c r="B558" s="2" t="s">
        <v>215</v>
      </c>
      <c r="C558" s="14">
        <v>142</v>
      </c>
      <c r="D558" s="2" t="s">
        <v>218</v>
      </c>
    </row>
    <row r="559" spans="1:4" ht="15.75" customHeight="1" x14ac:dyDescent="0.25">
      <c r="A559" s="13">
        <v>40359</v>
      </c>
      <c r="B559" s="2" t="s">
        <v>216</v>
      </c>
      <c r="C559" s="14">
        <v>191</v>
      </c>
      <c r="D559" s="2" t="s">
        <v>158</v>
      </c>
    </row>
    <row r="560" spans="1:4" ht="15.75" customHeight="1" x14ac:dyDescent="0.25">
      <c r="A560" s="13">
        <v>40366</v>
      </c>
      <c r="B560" s="2" t="s">
        <v>232</v>
      </c>
      <c r="C560" s="14">
        <v>168</v>
      </c>
      <c r="D560" s="2" t="s">
        <v>218</v>
      </c>
    </row>
    <row r="561" spans="1:4" ht="15.75" customHeight="1" x14ac:dyDescent="0.25">
      <c r="A561" s="13">
        <v>40337</v>
      </c>
      <c r="B561" s="2" t="s">
        <v>229</v>
      </c>
      <c r="C561" s="14">
        <v>174</v>
      </c>
      <c r="D561" s="2" t="s">
        <v>161</v>
      </c>
    </row>
    <row r="562" spans="1:4" ht="15.75" customHeight="1" x14ac:dyDescent="0.25">
      <c r="A562" s="13">
        <v>40361</v>
      </c>
      <c r="B562" s="2" t="s">
        <v>215</v>
      </c>
      <c r="C562" s="14">
        <v>200</v>
      </c>
      <c r="D562" s="2" t="s">
        <v>162</v>
      </c>
    </row>
    <row r="563" spans="1:4" ht="15.75" customHeight="1" x14ac:dyDescent="0.25">
      <c r="A563" s="13">
        <v>40326</v>
      </c>
      <c r="B563" s="2" t="s">
        <v>231</v>
      </c>
      <c r="C563" s="14">
        <v>181</v>
      </c>
      <c r="D563" s="2" t="s">
        <v>161</v>
      </c>
    </row>
    <row r="564" spans="1:4" ht="15.75" customHeight="1" x14ac:dyDescent="0.25">
      <c r="A564" s="13">
        <v>40300</v>
      </c>
      <c r="B564" s="2" t="s">
        <v>215</v>
      </c>
      <c r="C564" s="14">
        <v>183</v>
      </c>
      <c r="D564" s="2" t="s">
        <v>218</v>
      </c>
    </row>
    <row r="565" spans="1:4" ht="15.75" customHeight="1" x14ac:dyDescent="0.25">
      <c r="A565" s="13">
        <v>40362</v>
      </c>
      <c r="B565" s="2" t="s">
        <v>231</v>
      </c>
      <c r="C565" s="14">
        <v>179</v>
      </c>
      <c r="D565" s="2" t="s">
        <v>159</v>
      </c>
    </row>
    <row r="566" spans="1:4" ht="15.75" customHeight="1" x14ac:dyDescent="0.25">
      <c r="A566" s="13">
        <v>40303</v>
      </c>
      <c r="B566" s="2" t="s">
        <v>224</v>
      </c>
      <c r="C566" s="14">
        <v>104</v>
      </c>
      <c r="D566" s="2" t="s">
        <v>162</v>
      </c>
    </row>
    <row r="567" spans="1:4" ht="15.75" customHeight="1" x14ac:dyDescent="0.25">
      <c r="A567" s="13">
        <v>40366</v>
      </c>
      <c r="B567" s="2" t="s">
        <v>222</v>
      </c>
      <c r="C567" s="14">
        <v>150</v>
      </c>
      <c r="D567" s="2" t="s">
        <v>159</v>
      </c>
    </row>
    <row r="568" spans="1:4" ht="15.75" customHeight="1" x14ac:dyDescent="0.25">
      <c r="A568" s="13">
        <v>40338</v>
      </c>
      <c r="B568" s="2" t="s">
        <v>97</v>
      </c>
      <c r="C568" s="14">
        <v>154</v>
      </c>
      <c r="D568" s="2" t="s">
        <v>161</v>
      </c>
    </row>
    <row r="569" spans="1:4" ht="15.75" customHeight="1" x14ac:dyDescent="0.25">
      <c r="A569" s="13">
        <v>40275</v>
      </c>
      <c r="B569" s="2" t="s">
        <v>225</v>
      </c>
      <c r="C569" s="14">
        <v>119</v>
      </c>
      <c r="D569" s="2" t="s">
        <v>162</v>
      </c>
    </row>
    <row r="570" spans="1:4" ht="15.75" customHeight="1" x14ac:dyDescent="0.25">
      <c r="A570" s="13">
        <v>40376</v>
      </c>
      <c r="B570" s="2" t="s">
        <v>229</v>
      </c>
      <c r="C570" s="14">
        <v>183</v>
      </c>
      <c r="D570" s="2" t="s">
        <v>159</v>
      </c>
    </row>
    <row r="571" spans="1:4" ht="15.75" customHeight="1" x14ac:dyDescent="0.25">
      <c r="A571" s="13">
        <v>40284</v>
      </c>
      <c r="B571" s="2" t="s">
        <v>220</v>
      </c>
      <c r="C571" s="14">
        <v>110</v>
      </c>
      <c r="D571" s="2" t="s">
        <v>161</v>
      </c>
    </row>
    <row r="572" spans="1:4" ht="15.75" customHeight="1" x14ac:dyDescent="0.25">
      <c r="A572" s="13">
        <v>40290</v>
      </c>
      <c r="B572" s="2" t="s">
        <v>232</v>
      </c>
      <c r="C572" s="14">
        <v>116</v>
      </c>
      <c r="D572" s="2" t="s">
        <v>161</v>
      </c>
    </row>
    <row r="573" spans="1:4" ht="15.75" customHeight="1" x14ac:dyDescent="0.25">
      <c r="A573" s="13">
        <v>40368</v>
      </c>
      <c r="B573" s="2" t="s">
        <v>222</v>
      </c>
      <c r="C573" s="14">
        <v>185</v>
      </c>
      <c r="D573" s="2" t="s">
        <v>161</v>
      </c>
    </row>
    <row r="574" spans="1:4" ht="15.75" customHeight="1" x14ac:dyDescent="0.25">
      <c r="A574" s="13">
        <v>40270</v>
      </c>
      <c r="B574" s="2" t="s">
        <v>217</v>
      </c>
      <c r="C574" s="14">
        <v>123</v>
      </c>
      <c r="D574" s="2" t="s">
        <v>161</v>
      </c>
    </row>
    <row r="575" spans="1:4" ht="15.75" customHeight="1" x14ac:dyDescent="0.25">
      <c r="A575" s="13">
        <v>40309</v>
      </c>
      <c r="B575" s="2" t="s">
        <v>232</v>
      </c>
      <c r="C575" s="14">
        <v>193</v>
      </c>
      <c r="D575" s="2" t="s">
        <v>159</v>
      </c>
    </row>
    <row r="576" spans="1:4" ht="15.75" customHeight="1" x14ac:dyDescent="0.25">
      <c r="A576" s="13">
        <v>40269</v>
      </c>
      <c r="B576" s="2" t="s">
        <v>151</v>
      </c>
      <c r="C576" s="14">
        <v>126</v>
      </c>
      <c r="D576" s="2" t="s">
        <v>161</v>
      </c>
    </row>
    <row r="577" spans="1:4" ht="15.75" customHeight="1" x14ac:dyDescent="0.25">
      <c r="A577" s="13">
        <v>40358</v>
      </c>
      <c r="B577" s="2" t="s">
        <v>222</v>
      </c>
      <c r="C577" s="14">
        <v>113</v>
      </c>
      <c r="D577" s="2" t="s">
        <v>158</v>
      </c>
    </row>
    <row r="578" spans="1:4" ht="15.75" customHeight="1" x14ac:dyDescent="0.25">
      <c r="A578" s="13">
        <v>40342</v>
      </c>
      <c r="B578" s="2" t="s">
        <v>216</v>
      </c>
      <c r="C578" s="14">
        <v>114</v>
      </c>
      <c r="D578" s="2" t="s">
        <v>159</v>
      </c>
    </row>
    <row r="579" spans="1:4" ht="15.75" customHeight="1" x14ac:dyDescent="0.25">
      <c r="A579" s="13">
        <v>40282</v>
      </c>
      <c r="B579" s="2" t="s">
        <v>233</v>
      </c>
      <c r="C579" s="14">
        <v>157</v>
      </c>
      <c r="D579" s="2" t="s">
        <v>158</v>
      </c>
    </row>
    <row r="580" spans="1:4" ht="15.75" customHeight="1" x14ac:dyDescent="0.25">
      <c r="A580" s="13">
        <v>40373</v>
      </c>
      <c r="B580" s="2" t="s">
        <v>231</v>
      </c>
      <c r="C580" s="14">
        <v>186</v>
      </c>
      <c r="D580" s="2" t="s">
        <v>161</v>
      </c>
    </row>
    <row r="581" spans="1:4" ht="15.75" customHeight="1" x14ac:dyDescent="0.25">
      <c r="A581" s="13">
        <v>40265</v>
      </c>
      <c r="B581" s="2" t="s">
        <v>214</v>
      </c>
      <c r="C581" s="14">
        <v>198</v>
      </c>
      <c r="D581" s="2" t="s">
        <v>158</v>
      </c>
    </row>
    <row r="582" spans="1:4" ht="15.75" customHeight="1" x14ac:dyDescent="0.25">
      <c r="A582" s="13">
        <v>40372</v>
      </c>
      <c r="B582" s="2" t="s">
        <v>224</v>
      </c>
      <c r="C582" s="14">
        <v>159</v>
      </c>
      <c r="D582" s="2" t="s">
        <v>159</v>
      </c>
    </row>
    <row r="583" spans="1:4" ht="15.75" customHeight="1" x14ac:dyDescent="0.25">
      <c r="A583" s="13">
        <v>40295</v>
      </c>
      <c r="B583" s="2" t="s">
        <v>214</v>
      </c>
      <c r="C583" s="14">
        <v>148</v>
      </c>
      <c r="D583" s="2" t="s">
        <v>158</v>
      </c>
    </row>
    <row r="584" spans="1:4" ht="15.75" customHeight="1" x14ac:dyDescent="0.25">
      <c r="A584" s="13">
        <v>40266</v>
      </c>
      <c r="B584" s="2" t="s">
        <v>223</v>
      </c>
      <c r="C584" s="14">
        <v>121</v>
      </c>
      <c r="D584" s="2" t="s">
        <v>218</v>
      </c>
    </row>
    <row r="585" spans="1:4" ht="15.75" customHeight="1" x14ac:dyDescent="0.25">
      <c r="A585" s="13">
        <v>40378</v>
      </c>
      <c r="B585" s="2" t="s">
        <v>222</v>
      </c>
      <c r="C585" s="14">
        <v>183</v>
      </c>
      <c r="D585" s="2" t="s">
        <v>162</v>
      </c>
    </row>
    <row r="586" spans="1:4" ht="15.75" customHeight="1" x14ac:dyDescent="0.25">
      <c r="A586" s="13">
        <v>40265</v>
      </c>
      <c r="B586" s="2" t="s">
        <v>230</v>
      </c>
      <c r="C586" s="14">
        <v>111</v>
      </c>
      <c r="D586" s="2" t="s">
        <v>158</v>
      </c>
    </row>
    <row r="587" spans="1:4" ht="15.75" customHeight="1" x14ac:dyDescent="0.25">
      <c r="A587" s="13">
        <v>40367</v>
      </c>
      <c r="B587" s="2" t="s">
        <v>212</v>
      </c>
      <c r="C587" s="14">
        <v>144</v>
      </c>
      <c r="D587" s="2" t="s">
        <v>161</v>
      </c>
    </row>
    <row r="588" spans="1:4" ht="15.75" customHeight="1" x14ac:dyDescent="0.25">
      <c r="A588" s="13">
        <v>40321</v>
      </c>
      <c r="B588" s="2" t="s">
        <v>231</v>
      </c>
      <c r="C588" s="14">
        <v>143</v>
      </c>
      <c r="D588" s="2" t="s">
        <v>162</v>
      </c>
    </row>
    <row r="589" spans="1:4" ht="15.75" customHeight="1" x14ac:dyDescent="0.25">
      <c r="A589" s="13">
        <v>40304</v>
      </c>
      <c r="B589" s="2" t="s">
        <v>219</v>
      </c>
      <c r="C589" s="14">
        <v>189</v>
      </c>
      <c r="D589" s="2" t="s">
        <v>161</v>
      </c>
    </row>
    <row r="590" spans="1:4" ht="15.75" customHeight="1" x14ac:dyDescent="0.25">
      <c r="A590" s="13">
        <v>40367</v>
      </c>
      <c r="B590" s="2" t="s">
        <v>230</v>
      </c>
      <c r="C590" s="14">
        <v>173</v>
      </c>
      <c r="D590" s="2" t="s">
        <v>162</v>
      </c>
    </row>
    <row r="591" spans="1:4" ht="15.75" customHeight="1" x14ac:dyDescent="0.25">
      <c r="A591" s="13">
        <v>40283</v>
      </c>
      <c r="B591" s="2" t="s">
        <v>212</v>
      </c>
      <c r="C591" s="14">
        <v>161</v>
      </c>
      <c r="D591" s="2" t="s">
        <v>218</v>
      </c>
    </row>
    <row r="592" spans="1:4" ht="15.75" customHeight="1" x14ac:dyDescent="0.25">
      <c r="A592" s="13">
        <v>40295</v>
      </c>
      <c r="B592" s="2" t="s">
        <v>219</v>
      </c>
      <c r="C592" s="14">
        <v>131</v>
      </c>
      <c r="D592" s="2" t="s">
        <v>159</v>
      </c>
    </row>
    <row r="593" spans="1:4" ht="15.75" customHeight="1" x14ac:dyDescent="0.25">
      <c r="A593" s="13">
        <v>40270</v>
      </c>
      <c r="B593" s="2" t="s">
        <v>223</v>
      </c>
      <c r="C593" s="14">
        <v>102</v>
      </c>
      <c r="D593" s="2" t="s">
        <v>161</v>
      </c>
    </row>
    <row r="594" spans="1:4" ht="15.75" customHeight="1" x14ac:dyDescent="0.25">
      <c r="A594" s="13">
        <v>40341</v>
      </c>
      <c r="B594" s="2" t="s">
        <v>231</v>
      </c>
      <c r="C594" s="14">
        <v>174</v>
      </c>
      <c r="D594" s="2" t="s">
        <v>158</v>
      </c>
    </row>
    <row r="595" spans="1:4" ht="15.75" customHeight="1" x14ac:dyDescent="0.25">
      <c r="A595" s="13">
        <v>40294</v>
      </c>
      <c r="B595" s="2" t="s">
        <v>223</v>
      </c>
      <c r="C595" s="14">
        <v>166</v>
      </c>
      <c r="D595" s="2" t="s">
        <v>159</v>
      </c>
    </row>
    <row r="596" spans="1:4" ht="15.75" customHeight="1" x14ac:dyDescent="0.25">
      <c r="A596" s="13">
        <v>40313</v>
      </c>
      <c r="B596" s="2" t="s">
        <v>225</v>
      </c>
      <c r="C596" s="14">
        <v>125</v>
      </c>
      <c r="D596" s="2" t="s">
        <v>158</v>
      </c>
    </row>
    <row r="597" spans="1:4" ht="15.75" customHeight="1" x14ac:dyDescent="0.25">
      <c r="A597" s="13">
        <v>40323</v>
      </c>
      <c r="B597" s="2" t="s">
        <v>222</v>
      </c>
      <c r="C597" s="14">
        <v>140</v>
      </c>
      <c r="D597" s="2" t="s">
        <v>218</v>
      </c>
    </row>
    <row r="598" spans="1:4" ht="15.75" customHeight="1" x14ac:dyDescent="0.25">
      <c r="A598" s="13">
        <v>40352</v>
      </c>
      <c r="B598" s="2" t="s">
        <v>151</v>
      </c>
      <c r="C598" s="14">
        <v>190</v>
      </c>
      <c r="D598" s="2" t="s">
        <v>159</v>
      </c>
    </row>
    <row r="599" spans="1:4" ht="15.75" customHeight="1" x14ac:dyDescent="0.25">
      <c r="A599" s="13">
        <v>40287</v>
      </c>
      <c r="B599" s="2" t="s">
        <v>229</v>
      </c>
      <c r="C599" s="14">
        <v>101</v>
      </c>
      <c r="D599" s="2" t="s">
        <v>218</v>
      </c>
    </row>
    <row r="600" spans="1:4" ht="15.75" customHeight="1" x14ac:dyDescent="0.25">
      <c r="A600" s="13">
        <v>40315</v>
      </c>
      <c r="B600" s="2" t="s">
        <v>97</v>
      </c>
      <c r="C600" s="14">
        <v>162</v>
      </c>
      <c r="D600" s="2" t="s">
        <v>161</v>
      </c>
    </row>
    <row r="601" spans="1:4" ht="15.75" customHeight="1" x14ac:dyDescent="0.25">
      <c r="A601" s="13">
        <v>40381</v>
      </c>
      <c r="B601" s="2" t="s">
        <v>212</v>
      </c>
      <c r="C601" s="14">
        <v>114</v>
      </c>
      <c r="D601" s="2" t="s">
        <v>161</v>
      </c>
    </row>
    <row r="602" spans="1:4" ht="15.75" customHeight="1" x14ac:dyDescent="0.25">
      <c r="A602" s="13">
        <v>40288</v>
      </c>
      <c r="B602" s="2" t="s">
        <v>223</v>
      </c>
      <c r="C602" s="14">
        <v>176</v>
      </c>
      <c r="D602" s="2" t="s">
        <v>159</v>
      </c>
    </row>
    <row r="603" spans="1:4" ht="15.75" customHeight="1" x14ac:dyDescent="0.25">
      <c r="A603" s="13">
        <v>40300</v>
      </c>
      <c r="B603" s="2" t="s">
        <v>225</v>
      </c>
      <c r="C603" s="14">
        <v>167</v>
      </c>
      <c r="D603" s="2" t="s">
        <v>162</v>
      </c>
    </row>
    <row r="604" spans="1:4" ht="15.75" customHeight="1" x14ac:dyDescent="0.25">
      <c r="A604" s="13">
        <v>40349</v>
      </c>
      <c r="B604" s="2" t="s">
        <v>151</v>
      </c>
      <c r="C604" s="14">
        <v>104</v>
      </c>
      <c r="D604" s="2" t="s">
        <v>159</v>
      </c>
    </row>
    <row r="605" spans="1:4" ht="15.75" customHeight="1" x14ac:dyDescent="0.25">
      <c r="A605" s="13">
        <v>40380</v>
      </c>
      <c r="B605" s="2" t="s">
        <v>220</v>
      </c>
      <c r="C605" s="14">
        <v>191</v>
      </c>
      <c r="D605" s="2" t="s">
        <v>158</v>
      </c>
    </row>
    <row r="606" spans="1:4" ht="15.75" customHeight="1" x14ac:dyDescent="0.25">
      <c r="A606" s="13">
        <v>40270</v>
      </c>
      <c r="B606" s="2" t="s">
        <v>150</v>
      </c>
      <c r="C606" s="14">
        <v>143</v>
      </c>
      <c r="D606" s="2" t="s">
        <v>159</v>
      </c>
    </row>
    <row r="607" spans="1:4" ht="15.75" customHeight="1" x14ac:dyDescent="0.25">
      <c r="A607" s="13">
        <v>40315</v>
      </c>
      <c r="B607" s="2" t="s">
        <v>224</v>
      </c>
      <c r="C607" s="14">
        <v>101</v>
      </c>
      <c r="D607" s="2" t="s">
        <v>218</v>
      </c>
    </row>
    <row r="608" spans="1:4" ht="15.75" customHeight="1" x14ac:dyDescent="0.25">
      <c r="A608" s="13">
        <v>40350</v>
      </c>
      <c r="B608" s="2" t="s">
        <v>227</v>
      </c>
      <c r="C608" s="14">
        <v>188</v>
      </c>
      <c r="D608" s="2" t="s">
        <v>159</v>
      </c>
    </row>
    <row r="609" spans="1:4" ht="15.75" customHeight="1" x14ac:dyDescent="0.25">
      <c r="A609" s="13">
        <v>40272</v>
      </c>
      <c r="B609" s="2" t="s">
        <v>231</v>
      </c>
      <c r="C609" s="14">
        <v>164</v>
      </c>
      <c r="D609" s="2" t="s">
        <v>218</v>
      </c>
    </row>
    <row r="610" spans="1:4" ht="15.75" customHeight="1" x14ac:dyDescent="0.25">
      <c r="A610" s="13">
        <v>40366</v>
      </c>
      <c r="B610" s="2" t="s">
        <v>220</v>
      </c>
      <c r="C610" s="14">
        <v>117</v>
      </c>
      <c r="D610" s="2" t="s">
        <v>159</v>
      </c>
    </row>
    <row r="611" spans="1:4" ht="15.75" customHeight="1" x14ac:dyDescent="0.25">
      <c r="A611" s="13">
        <v>40341</v>
      </c>
      <c r="B611" s="2" t="s">
        <v>233</v>
      </c>
      <c r="C611" s="14">
        <v>174</v>
      </c>
      <c r="D611" s="2" t="s">
        <v>158</v>
      </c>
    </row>
    <row r="612" spans="1:4" ht="15.75" customHeight="1" x14ac:dyDescent="0.25">
      <c r="A612" s="13">
        <v>40279</v>
      </c>
      <c r="B612" s="2" t="s">
        <v>232</v>
      </c>
      <c r="C612" s="14">
        <v>178</v>
      </c>
      <c r="D612" s="2" t="s">
        <v>162</v>
      </c>
    </row>
    <row r="613" spans="1:4" ht="15.75" customHeight="1" x14ac:dyDescent="0.25">
      <c r="A613" s="13">
        <v>40356</v>
      </c>
      <c r="B613" s="2" t="s">
        <v>151</v>
      </c>
      <c r="C613" s="14">
        <v>177</v>
      </c>
      <c r="D613" s="2" t="s">
        <v>162</v>
      </c>
    </row>
    <row r="614" spans="1:4" ht="15.75" customHeight="1" x14ac:dyDescent="0.25">
      <c r="A614" s="13">
        <v>40371</v>
      </c>
      <c r="B614" s="2" t="s">
        <v>215</v>
      </c>
      <c r="C614" s="14">
        <v>114</v>
      </c>
      <c r="D614" s="2" t="s">
        <v>161</v>
      </c>
    </row>
    <row r="615" spans="1:4" ht="15.75" customHeight="1" x14ac:dyDescent="0.25">
      <c r="A615" s="13">
        <v>40272</v>
      </c>
      <c r="B615" s="2" t="s">
        <v>232</v>
      </c>
      <c r="C615" s="14">
        <v>179</v>
      </c>
      <c r="D615" s="2" t="s">
        <v>218</v>
      </c>
    </row>
    <row r="616" spans="1:4" ht="15.75" customHeight="1" x14ac:dyDescent="0.25">
      <c r="A616" s="13">
        <v>40335</v>
      </c>
      <c r="B616" s="2" t="s">
        <v>151</v>
      </c>
      <c r="C616" s="14">
        <v>107</v>
      </c>
      <c r="D616" s="2" t="s">
        <v>218</v>
      </c>
    </row>
    <row r="617" spans="1:4" ht="15.75" customHeight="1" x14ac:dyDescent="0.25">
      <c r="A617" s="13">
        <v>40270</v>
      </c>
      <c r="B617" s="2" t="s">
        <v>221</v>
      </c>
      <c r="C617" s="14">
        <v>108</v>
      </c>
      <c r="D617" s="2" t="s">
        <v>158</v>
      </c>
    </row>
    <row r="618" spans="1:4" ht="15.75" customHeight="1" x14ac:dyDescent="0.25">
      <c r="A618" s="13">
        <v>40316</v>
      </c>
      <c r="B618" s="2" t="s">
        <v>212</v>
      </c>
      <c r="C618" s="14">
        <v>151</v>
      </c>
      <c r="D618" s="2" t="s">
        <v>162</v>
      </c>
    </row>
    <row r="619" spans="1:4" ht="15.75" customHeight="1" x14ac:dyDescent="0.25">
      <c r="A619" s="13">
        <v>40309</v>
      </c>
      <c r="B619" s="2" t="s">
        <v>151</v>
      </c>
      <c r="C619" s="14">
        <v>159</v>
      </c>
      <c r="D619" s="2" t="s">
        <v>162</v>
      </c>
    </row>
    <row r="620" spans="1:4" ht="15.75" customHeight="1" x14ac:dyDescent="0.25">
      <c r="A620" s="13">
        <v>40264</v>
      </c>
      <c r="B620" s="2" t="s">
        <v>229</v>
      </c>
      <c r="C620" s="14">
        <v>194</v>
      </c>
      <c r="D620" s="2" t="s">
        <v>218</v>
      </c>
    </row>
    <row r="621" spans="1:4" ht="15.75" customHeight="1" x14ac:dyDescent="0.25">
      <c r="A621" s="13">
        <v>40341</v>
      </c>
      <c r="B621" s="2" t="s">
        <v>228</v>
      </c>
      <c r="C621" s="14">
        <v>196</v>
      </c>
      <c r="D621" s="2" t="s">
        <v>158</v>
      </c>
    </row>
    <row r="622" spans="1:4" ht="15.75" customHeight="1" x14ac:dyDescent="0.25">
      <c r="A622" s="13">
        <v>40351</v>
      </c>
      <c r="B622" s="2" t="s">
        <v>227</v>
      </c>
      <c r="C622" s="14">
        <v>114</v>
      </c>
      <c r="D622" s="2" t="s">
        <v>159</v>
      </c>
    </row>
    <row r="623" spans="1:4" ht="15.75" customHeight="1" x14ac:dyDescent="0.25">
      <c r="A623" s="13">
        <v>40328</v>
      </c>
      <c r="B623" s="2" t="s">
        <v>216</v>
      </c>
      <c r="C623" s="14">
        <v>161</v>
      </c>
      <c r="D623" s="2" t="s">
        <v>218</v>
      </c>
    </row>
    <row r="624" spans="1:4" ht="15.75" customHeight="1" x14ac:dyDescent="0.25">
      <c r="A624" s="13">
        <v>40320</v>
      </c>
      <c r="B624" s="2" t="s">
        <v>217</v>
      </c>
      <c r="C624" s="14">
        <v>168</v>
      </c>
      <c r="D624" s="2" t="s">
        <v>162</v>
      </c>
    </row>
    <row r="625" spans="1:4" ht="15.75" customHeight="1" x14ac:dyDescent="0.25">
      <c r="A625" s="13">
        <v>40297</v>
      </c>
      <c r="B625" s="2" t="s">
        <v>221</v>
      </c>
      <c r="C625" s="14">
        <v>125</v>
      </c>
      <c r="D625" s="2" t="s">
        <v>162</v>
      </c>
    </row>
    <row r="626" spans="1:4" ht="15.75" customHeight="1" x14ac:dyDescent="0.25">
      <c r="A626" s="13">
        <v>40268</v>
      </c>
      <c r="B626" s="2" t="s">
        <v>219</v>
      </c>
      <c r="C626" s="14">
        <v>143</v>
      </c>
      <c r="D626" s="2" t="s">
        <v>161</v>
      </c>
    </row>
    <row r="627" spans="1:4" ht="15.75" customHeight="1" x14ac:dyDescent="0.25">
      <c r="A627" s="13">
        <v>40352</v>
      </c>
      <c r="B627" s="2" t="s">
        <v>231</v>
      </c>
      <c r="C627" s="14">
        <v>107</v>
      </c>
      <c r="D627" s="2" t="s">
        <v>159</v>
      </c>
    </row>
    <row r="628" spans="1:4" ht="15.75" customHeight="1" x14ac:dyDescent="0.25">
      <c r="A628" s="13">
        <v>40377</v>
      </c>
      <c r="B628" s="2" t="s">
        <v>214</v>
      </c>
      <c r="C628" s="14">
        <v>158</v>
      </c>
      <c r="D628" s="2" t="s">
        <v>218</v>
      </c>
    </row>
    <row r="629" spans="1:4" ht="15.75" customHeight="1" x14ac:dyDescent="0.25">
      <c r="A629" s="13">
        <v>40322</v>
      </c>
      <c r="B629" s="2" t="s">
        <v>229</v>
      </c>
      <c r="C629" s="14">
        <v>160</v>
      </c>
      <c r="D629" s="2" t="s">
        <v>161</v>
      </c>
    </row>
    <row r="630" spans="1:4" ht="15.75" customHeight="1" x14ac:dyDescent="0.25">
      <c r="A630" s="13">
        <v>40353</v>
      </c>
      <c r="B630" s="2" t="s">
        <v>232</v>
      </c>
      <c r="C630" s="14">
        <v>167</v>
      </c>
      <c r="D630" s="2" t="s">
        <v>159</v>
      </c>
    </row>
    <row r="631" spans="1:4" ht="15.75" customHeight="1" x14ac:dyDescent="0.25">
      <c r="A631" s="13">
        <v>40336</v>
      </c>
      <c r="B631" s="2" t="s">
        <v>212</v>
      </c>
      <c r="C631" s="14">
        <v>191</v>
      </c>
      <c r="D631" s="2" t="s">
        <v>162</v>
      </c>
    </row>
    <row r="632" spans="1:4" ht="15.75" customHeight="1" x14ac:dyDescent="0.25">
      <c r="A632" s="13">
        <v>40333</v>
      </c>
      <c r="B632" s="2" t="s">
        <v>150</v>
      </c>
      <c r="C632" s="14">
        <v>111</v>
      </c>
      <c r="D632" s="2" t="s">
        <v>162</v>
      </c>
    </row>
    <row r="633" spans="1:4" ht="15.75" customHeight="1" x14ac:dyDescent="0.25">
      <c r="A633" s="13">
        <v>40355</v>
      </c>
      <c r="B633" s="2" t="s">
        <v>97</v>
      </c>
      <c r="C633" s="14">
        <v>152</v>
      </c>
      <c r="D633" s="2" t="s">
        <v>158</v>
      </c>
    </row>
    <row r="634" spans="1:4" ht="15.75" customHeight="1" x14ac:dyDescent="0.25">
      <c r="A634" s="13">
        <v>40291</v>
      </c>
      <c r="B634" s="2" t="s">
        <v>227</v>
      </c>
      <c r="C634" s="14">
        <v>158</v>
      </c>
      <c r="D634" s="2" t="s">
        <v>162</v>
      </c>
    </row>
    <row r="635" spans="1:4" ht="15.75" customHeight="1" x14ac:dyDescent="0.25">
      <c r="A635" s="13">
        <v>40368</v>
      </c>
      <c r="B635" s="2" t="s">
        <v>220</v>
      </c>
      <c r="C635" s="14">
        <v>163</v>
      </c>
      <c r="D635" s="2" t="s">
        <v>161</v>
      </c>
    </row>
    <row r="636" spans="1:4" ht="15.75" customHeight="1" x14ac:dyDescent="0.25">
      <c r="A636" s="13">
        <v>40367</v>
      </c>
      <c r="B636" s="2" t="s">
        <v>217</v>
      </c>
      <c r="C636" s="14">
        <v>181</v>
      </c>
      <c r="D636" s="2" t="s">
        <v>159</v>
      </c>
    </row>
    <row r="637" spans="1:4" ht="15.75" customHeight="1" x14ac:dyDescent="0.25">
      <c r="A637" s="13">
        <v>40349</v>
      </c>
      <c r="B637" s="2" t="s">
        <v>231</v>
      </c>
      <c r="C637" s="14">
        <v>192</v>
      </c>
      <c r="D637" s="2" t="s">
        <v>159</v>
      </c>
    </row>
    <row r="638" spans="1:4" ht="15.75" customHeight="1" x14ac:dyDescent="0.25">
      <c r="A638" s="13">
        <v>40343</v>
      </c>
      <c r="B638" s="2" t="s">
        <v>150</v>
      </c>
      <c r="C638" s="14">
        <v>124</v>
      </c>
      <c r="D638" s="2" t="s">
        <v>161</v>
      </c>
    </row>
    <row r="639" spans="1:4" ht="15.75" customHeight="1" x14ac:dyDescent="0.25">
      <c r="A639" s="13">
        <v>40313</v>
      </c>
      <c r="B639" s="2" t="s">
        <v>228</v>
      </c>
      <c r="C639" s="14">
        <v>180</v>
      </c>
      <c r="D639" s="2" t="s">
        <v>161</v>
      </c>
    </row>
    <row r="640" spans="1:4" ht="15.75" customHeight="1" x14ac:dyDescent="0.25">
      <c r="A640" s="13">
        <v>40270</v>
      </c>
      <c r="B640" s="2" t="s">
        <v>233</v>
      </c>
      <c r="C640" s="14">
        <v>146</v>
      </c>
      <c r="D640" s="2" t="s">
        <v>218</v>
      </c>
    </row>
    <row r="641" spans="1:4" ht="15.75" customHeight="1" x14ac:dyDescent="0.25">
      <c r="A641" s="13">
        <v>40304</v>
      </c>
      <c r="B641" s="2" t="s">
        <v>224</v>
      </c>
      <c r="C641" s="14">
        <v>116</v>
      </c>
      <c r="D641" s="2" t="s">
        <v>159</v>
      </c>
    </row>
    <row r="642" spans="1:4" ht="15.75" customHeight="1" x14ac:dyDescent="0.25">
      <c r="A642" s="13">
        <v>40363</v>
      </c>
      <c r="B642" s="2" t="s">
        <v>216</v>
      </c>
      <c r="C642" s="14">
        <v>144</v>
      </c>
      <c r="D642" s="2" t="s">
        <v>158</v>
      </c>
    </row>
    <row r="643" spans="1:4" ht="15.75" customHeight="1" x14ac:dyDescent="0.25">
      <c r="A643" s="13">
        <v>40358</v>
      </c>
      <c r="B643" s="2" t="s">
        <v>229</v>
      </c>
      <c r="C643" s="14">
        <v>196</v>
      </c>
      <c r="D643" s="2" t="s">
        <v>161</v>
      </c>
    </row>
    <row r="644" spans="1:4" ht="15.75" customHeight="1" x14ac:dyDescent="0.25">
      <c r="A644" s="13">
        <v>40337</v>
      </c>
      <c r="B644" s="2" t="s">
        <v>216</v>
      </c>
      <c r="C644" s="14">
        <v>108</v>
      </c>
      <c r="D644" s="2" t="s">
        <v>159</v>
      </c>
    </row>
    <row r="645" spans="1:4" ht="15.75" customHeight="1" x14ac:dyDescent="0.25">
      <c r="A645" s="13">
        <v>40353</v>
      </c>
      <c r="B645" s="2" t="s">
        <v>221</v>
      </c>
      <c r="C645" s="14">
        <v>158</v>
      </c>
      <c r="D645" s="2" t="s">
        <v>161</v>
      </c>
    </row>
    <row r="646" spans="1:4" ht="15.75" customHeight="1" x14ac:dyDescent="0.25">
      <c r="A646" s="13">
        <v>40291</v>
      </c>
      <c r="B646" s="2" t="s">
        <v>227</v>
      </c>
      <c r="C646" s="14">
        <v>179</v>
      </c>
      <c r="D646" s="2" t="s">
        <v>159</v>
      </c>
    </row>
    <row r="647" spans="1:4" ht="15.75" customHeight="1" x14ac:dyDescent="0.25">
      <c r="A647" s="13">
        <v>40348</v>
      </c>
      <c r="B647" s="2" t="s">
        <v>216</v>
      </c>
      <c r="C647" s="14">
        <v>199</v>
      </c>
      <c r="D647" s="2" t="s">
        <v>161</v>
      </c>
    </row>
    <row r="648" spans="1:4" ht="15.75" customHeight="1" x14ac:dyDescent="0.25">
      <c r="A648" s="13">
        <v>40329</v>
      </c>
      <c r="B648" s="2" t="s">
        <v>215</v>
      </c>
      <c r="C648" s="14">
        <v>158</v>
      </c>
      <c r="D648" s="2" t="s">
        <v>162</v>
      </c>
    </row>
    <row r="649" spans="1:4" ht="15.75" customHeight="1" x14ac:dyDescent="0.25">
      <c r="A649" s="13">
        <v>40331</v>
      </c>
      <c r="B649" s="2" t="s">
        <v>225</v>
      </c>
      <c r="C649" s="14">
        <v>168</v>
      </c>
      <c r="D649" s="2" t="s">
        <v>218</v>
      </c>
    </row>
    <row r="650" spans="1:4" ht="15.75" customHeight="1" x14ac:dyDescent="0.25">
      <c r="A650" s="13">
        <v>40282</v>
      </c>
      <c r="B650" s="2" t="s">
        <v>233</v>
      </c>
      <c r="C650" s="14">
        <v>183</v>
      </c>
      <c r="D650" s="2" t="s">
        <v>162</v>
      </c>
    </row>
    <row r="651" spans="1:4" ht="15.75" customHeight="1" x14ac:dyDescent="0.25">
      <c r="A651" s="13">
        <v>40283</v>
      </c>
      <c r="B651" s="2" t="s">
        <v>150</v>
      </c>
      <c r="C651" s="14">
        <v>176</v>
      </c>
      <c r="D651" s="2" t="s">
        <v>158</v>
      </c>
    </row>
    <row r="652" spans="1:4" ht="15.75" customHeight="1" x14ac:dyDescent="0.25">
      <c r="A652" s="13">
        <v>40304</v>
      </c>
      <c r="B652" s="2" t="s">
        <v>222</v>
      </c>
      <c r="C652" s="14">
        <v>166</v>
      </c>
      <c r="D652" s="2" t="s">
        <v>159</v>
      </c>
    </row>
    <row r="653" spans="1:4" ht="15.75" customHeight="1" x14ac:dyDescent="0.25">
      <c r="A653" s="13">
        <v>40270</v>
      </c>
      <c r="B653" s="2" t="s">
        <v>226</v>
      </c>
      <c r="C653" s="14">
        <v>122</v>
      </c>
      <c r="D653" s="2" t="s">
        <v>162</v>
      </c>
    </row>
    <row r="654" spans="1:4" ht="15.75" customHeight="1" x14ac:dyDescent="0.25">
      <c r="A654" s="13">
        <v>40317</v>
      </c>
      <c r="B654" s="2" t="s">
        <v>96</v>
      </c>
      <c r="C654" s="14">
        <v>104</v>
      </c>
      <c r="D654" s="2" t="s">
        <v>158</v>
      </c>
    </row>
    <row r="655" spans="1:4" ht="15.75" customHeight="1" x14ac:dyDescent="0.25">
      <c r="A655" s="13">
        <v>40372</v>
      </c>
      <c r="B655" s="2" t="s">
        <v>151</v>
      </c>
      <c r="C655" s="14">
        <v>140</v>
      </c>
      <c r="D655" s="2" t="s">
        <v>159</v>
      </c>
    </row>
    <row r="656" spans="1:4" ht="15.75" customHeight="1" x14ac:dyDescent="0.25">
      <c r="A656" s="13">
        <v>40301</v>
      </c>
      <c r="B656" s="2" t="s">
        <v>216</v>
      </c>
      <c r="C656" s="14">
        <v>172</v>
      </c>
      <c r="D656" s="2" t="s">
        <v>159</v>
      </c>
    </row>
    <row r="657" spans="1:4" ht="15.75" customHeight="1" x14ac:dyDescent="0.25">
      <c r="A657" s="13">
        <v>40338</v>
      </c>
      <c r="B657" s="2" t="s">
        <v>227</v>
      </c>
      <c r="C657" s="14">
        <v>112</v>
      </c>
      <c r="D657" s="2" t="s">
        <v>162</v>
      </c>
    </row>
    <row r="658" spans="1:4" ht="15.75" customHeight="1" x14ac:dyDescent="0.25">
      <c r="A658" s="13">
        <v>40365</v>
      </c>
      <c r="B658" s="2" t="s">
        <v>219</v>
      </c>
      <c r="C658" s="14">
        <v>133</v>
      </c>
      <c r="D658" s="2" t="s">
        <v>161</v>
      </c>
    </row>
    <row r="659" spans="1:4" ht="15.75" customHeight="1" x14ac:dyDescent="0.25">
      <c r="A659" s="13">
        <v>40336</v>
      </c>
      <c r="B659" s="2" t="s">
        <v>222</v>
      </c>
      <c r="C659" s="14">
        <v>104</v>
      </c>
      <c r="D659" s="2" t="s">
        <v>161</v>
      </c>
    </row>
    <row r="660" spans="1:4" ht="15.75" customHeight="1" x14ac:dyDescent="0.25">
      <c r="A660" s="13">
        <v>40275</v>
      </c>
      <c r="B660" s="2" t="s">
        <v>226</v>
      </c>
      <c r="C660" s="14">
        <v>194</v>
      </c>
      <c r="D660" s="2" t="s">
        <v>159</v>
      </c>
    </row>
    <row r="661" spans="1:4" ht="15.75" customHeight="1" x14ac:dyDescent="0.25">
      <c r="A661" s="13">
        <v>40311</v>
      </c>
      <c r="B661" s="2" t="s">
        <v>214</v>
      </c>
      <c r="C661" s="14">
        <v>186</v>
      </c>
      <c r="D661" s="2" t="s">
        <v>162</v>
      </c>
    </row>
    <row r="662" spans="1:4" ht="15.75" customHeight="1" x14ac:dyDescent="0.25">
      <c r="A662" s="13">
        <v>40322</v>
      </c>
      <c r="B662" s="2" t="s">
        <v>225</v>
      </c>
      <c r="C662" s="14">
        <v>186</v>
      </c>
      <c r="D662" s="2" t="s">
        <v>162</v>
      </c>
    </row>
    <row r="663" spans="1:4" ht="15.75" customHeight="1" x14ac:dyDescent="0.25">
      <c r="A663" s="13">
        <v>40285</v>
      </c>
      <c r="B663" s="2" t="s">
        <v>215</v>
      </c>
      <c r="C663" s="14">
        <v>180</v>
      </c>
      <c r="D663" s="2" t="s">
        <v>158</v>
      </c>
    </row>
    <row r="664" spans="1:4" ht="15.75" customHeight="1" x14ac:dyDescent="0.25">
      <c r="A664" s="13">
        <v>40346</v>
      </c>
      <c r="B664" s="2" t="s">
        <v>232</v>
      </c>
      <c r="C664" s="14">
        <v>153</v>
      </c>
      <c r="D664" s="2" t="s">
        <v>162</v>
      </c>
    </row>
    <row r="665" spans="1:4" ht="15.75" customHeight="1" x14ac:dyDescent="0.25">
      <c r="A665" s="13">
        <v>40365</v>
      </c>
      <c r="B665" s="2" t="s">
        <v>225</v>
      </c>
      <c r="C665" s="14">
        <v>117</v>
      </c>
      <c r="D665" s="2" t="s">
        <v>158</v>
      </c>
    </row>
    <row r="666" spans="1:4" ht="15.75" customHeight="1" x14ac:dyDescent="0.25">
      <c r="A666" s="13">
        <v>40297</v>
      </c>
      <c r="B666" s="2" t="s">
        <v>222</v>
      </c>
      <c r="C666" s="14">
        <v>193</v>
      </c>
      <c r="D666" s="2" t="s">
        <v>218</v>
      </c>
    </row>
    <row r="667" spans="1:4" ht="15.75" customHeight="1" x14ac:dyDescent="0.25">
      <c r="A667" s="13">
        <v>40328</v>
      </c>
      <c r="B667" s="2" t="s">
        <v>220</v>
      </c>
      <c r="C667" s="14">
        <v>114</v>
      </c>
      <c r="D667" s="2" t="s">
        <v>161</v>
      </c>
    </row>
    <row r="668" spans="1:4" ht="15.75" customHeight="1" x14ac:dyDescent="0.25">
      <c r="A668" s="13">
        <v>40361</v>
      </c>
      <c r="B668" s="2" t="s">
        <v>212</v>
      </c>
      <c r="C668" s="14">
        <v>189</v>
      </c>
      <c r="D668" s="2" t="s">
        <v>161</v>
      </c>
    </row>
    <row r="669" spans="1:4" ht="15.75" customHeight="1" x14ac:dyDescent="0.25">
      <c r="A669" s="13">
        <v>40365</v>
      </c>
      <c r="B669" s="2" t="s">
        <v>150</v>
      </c>
      <c r="C669" s="14">
        <v>182</v>
      </c>
      <c r="D669" s="2" t="s">
        <v>159</v>
      </c>
    </row>
    <row r="670" spans="1:4" ht="15.75" customHeight="1" x14ac:dyDescent="0.25">
      <c r="A670" s="13">
        <v>40322</v>
      </c>
      <c r="B670" s="2" t="s">
        <v>151</v>
      </c>
      <c r="C670" s="14">
        <v>118</v>
      </c>
      <c r="D670" s="2" t="s">
        <v>162</v>
      </c>
    </row>
    <row r="671" spans="1:4" ht="15.75" customHeight="1" x14ac:dyDescent="0.25">
      <c r="A671" s="13">
        <v>40363</v>
      </c>
      <c r="B671" s="2" t="s">
        <v>151</v>
      </c>
      <c r="C671" s="14">
        <v>160</v>
      </c>
      <c r="D671" s="2" t="s">
        <v>218</v>
      </c>
    </row>
    <row r="672" spans="1:4" ht="15.75" customHeight="1" x14ac:dyDescent="0.25">
      <c r="A672" s="13">
        <v>40319</v>
      </c>
      <c r="B672" s="2" t="s">
        <v>227</v>
      </c>
      <c r="C672" s="14">
        <v>168</v>
      </c>
      <c r="D672" s="2" t="s">
        <v>158</v>
      </c>
    </row>
    <row r="673" spans="1:4" ht="15.75" customHeight="1" x14ac:dyDescent="0.25">
      <c r="A673" s="13">
        <v>40369</v>
      </c>
      <c r="B673" s="2" t="s">
        <v>221</v>
      </c>
      <c r="C673" s="14">
        <v>131</v>
      </c>
      <c r="D673" s="2" t="s">
        <v>158</v>
      </c>
    </row>
    <row r="674" spans="1:4" ht="15.75" customHeight="1" x14ac:dyDescent="0.25">
      <c r="A674" s="13">
        <v>40266</v>
      </c>
      <c r="B674" s="2" t="s">
        <v>227</v>
      </c>
      <c r="C674" s="14">
        <v>106</v>
      </c>
      <c r="D674" s="2" t="s">
        <v>158</v>
      </c>
    </row>
    <row r="675" spans="1:4" ht="15.75" customHeight="1" x14ac:dyDescent="0.25">
      <c r="A675" s="13">
        <v>40304</v>
      </c>
      <c r="B675" s="2" t="s">
        <v>212</v>
      </c>
      <c r="C675" s="14">
        <v>181</v>
      </c>
      <c r="D675" s="2" t="s">
        <v>161</v>
      </c>
    </row>
    <row r="676" spans="1:4" ht="15.75" customHeight="1" x14ac:dyDescent="0.25">
      <c r="A676" s="13">
        <v>40354</v>
      </c>
      <c r="B676" s="2" t="s">
        <v>224</v>
      </c>
      <c r="C676" s="14">
        <v>182</v>
      </c>
      <c r="D676" s="2" t="s">
        <v>158</v>
      </c>
    </row>
    <row r="677" spans="1:4" ht="15.75" customHeight="1" x14ac:dyDescent="0.25">
      <c r="A677" s="13">
        <v>40383</v>
      </c>
      <c r="B677" s="2" t="s">
        <v>96</v>
      </c>
      <c r="C677" s="14">
        <v>189</v>
      </c>
      <c r="D677" s="2" t="s">
        <v>162</v>
      </c>
    </row>
    <row r="678" spans="1:4" ht="15.75" customHeight="1" x14ac:dyDescent="0.25">
      <c r="A678" s="13">
        <v>40294</v>
      </c>
      <c r="B678" s="2" t="s">
        <v>212</v>
      </c>
      <c r="C678" s="14">
        <v>152</v>
      </c>
      <c r="D678" s="2" t="s">
        <v>158</v>
      </c>
    </row>
    <row r="679" spans="1:4" ht="15.75" customHeight="1" x14ac:dyDescent="0.25">
      <c r="A679" s="13">
        <v>40274</v>
      </c>
      <c r="B679" s="2" t="s">
        <v>220</v>
      </c>
      <c r="C679" s="14">
        <v>121</v>
      </c>
      <c r="D679" s="2" t="s">
        <v>162</v>
      </c>
    </row>
    <row r="680" spans="1:4" ht="15.75" customHeight="1" x14ac:dyDescent="0.25">
      <c r="A680" s="13">
        <v>40286</v>
      </c>
      <c r="B680" s="2" t="s">
        <v>222</v>
      </c>
      <c r="C680" s="14">
        <v>189</v>
      </c>
      <c r="D680" s="2" t="s">
        <v>158</v>
      </c>
    </row>
    <row r="681" spans="1:4" ht="15.75" customHeight="1" x14ac:dyDescent="0.25">
      <c r="A681" s="13">
        <v>40280</v>
      </c>
      <c r="B681" s="2" t="s">
        <v>220</v>
      </c>
      <c r="C681" s="14">
        <v>108</v>
      </c>
      <c r="D681" s="2" t="s">
        <v>162</v>
      </c>
    </row>
    <row r="682" spans="1:4" ht="15.75" customHeight="1" x14ac:dyDescent="0.25">
      <c r="A682" s="13">
        <v>40341</v>
      </c>
      <c r="B682" s="2" t="s">
        <v>151</v>
      </c>
      <c r="C682" s="14">
        <v>150</v>
      </c>
      <c r="D682" s="2" t="s">
        <v>218</v>
      </c>
    </row>
    <row r="683" spans="1:4" ht="15.75" customHeight="1" x14ac:dyDescent="0.25">
      <c r="A683" s="13">
        <v>40287</v>
      </c>
      <c r="B683" s="2" t="s">
        <v>224</v>
      </c>
      <c r="C683" s="14">
        <v>170</v>
      </c>
      <c r="D683" s="2" t="s">
        <v>158</v>
      </c>
    </row>
    <row r="684" spans="1:4" ht="15.75" customHeight="1" x14ac:dyDescent="0.25">
      <c r="A684" s="13">
        <v>40325</v>
      </c>
      <c r="B684" s="2" t="s">
        <v>232</v>
      </c>
      <c r="C684" s="14">
        <v>191</v>
      </c>
      <c r="D684" s="2" t="s">
        <v>218</v>
      </c>
    </row>
    <row r="685" spans="1:4" ht="15.75" customHeight="1" x14ac:dyDescent="0.25">
      <c r="A685" s="13">
        <v>40380</v>
      </c>
      <c r="B685" s="2" t="s">
        <v>96</v>
      </c>
      <c r="C685" s="14">
        <v>109</v>
      </c>
      <c r="D685" s="2" t="s">
        <v>161</v>
      </c>
    </row>
    <row r="686" spans="1:4" ht="15.75" customHeight="1" x14ac:dyDescent="0.25">
      <c r="A686" s="13">
        <v>40331</v>
      </c>
      <c r="B686" s="2" t="s">
        <v>229</v>
      </c>
      <c r="C686" s="14">
        <v>154</v>
      </c>
      <c r="D686" s="2" t="s">
        <v>159</v>
      </c>
    </row>
    <row r="687" spans="1:4" ht="15.75" customHeight="1" x14ac:dyDescent="0.25">
      <c r="A687" s="13">
        <v>40339</v>
      </c>
      <c r="B687" s="2" t="s">
        <v>217</v>
      </c>
      <c r="C687" s="14">
        <v>186</v>
      </c>
      <c r="D687" s="2" t="s">
        <v>162</v>
      </c>
    </row>
    <row r="688" spans="1:4" ht="15.75" customHeight="1" x14ac:dyDescent="0.25">
      <c r="A688" s="13">
        <v>40352</v>
      </c>
      <c r="B688" s="2" t="s">
        <v>221</v>
      </c>
      <c r="C688" s="14">
        <v>129</v>
      </c>
      <c r="D688" s="2" t="s">
        <v>159</v>
      </c>
    </row>
    <row r="689" spans="1:4" ht="15.75" customHeight="1" x14ac:dyDescent="0.25">
      <c r="A689" s="13">
        <v>40296</v>
      </c>
      <c r="B689" s="2" t="s">
        <v>220</v>
      </c>
      <c r="C689" s="14">
        <v>149</v>
      </c>
      <c r="D689" s="2" t="s">
        <v>161</v>
      </c>
    </row>
    <row r="690" spans="1:4" ht="15.75" customHeight="1" x14ac:dyDescent="0.25">
      <c r="A690" s="13">
        <v>40306</v>
      </c>
      <c r="B690" s="2" t="s">
        <v>230</v>
      </c>
      <c r="C690" s="14">
        <v>152</v>
      </c>
      <c r="D690" s="2" t="s">
        <v>161</v>
      </c>
    </row>
    <row r="691" spans="1:4" ht="15.75" customHeight="1" x14ac:dyDescent="0.25">
      <c r="A691" s="13">
        <v>40269</v>
      </c>
      <c r="B691" s="2" t="s">
        <v>230</v>
      </c>
      <c r="C691" s="14">
        <v>136</v>
      </c>
      <c r="D691" s="2" t="s">
        <v>218</v>
      </c>
    </row>
    <row r="692" spans="1:4" ht="15.75" customHeight="1" x14ac:dyDescent="0.25">
      <c r="A692" s="13">
        <v>40265</v>
      </c>
      <c r="B692" s="2" t="s">
        <v>227</v>
      </c>
      <c r="C692" s="14">
        <v>191</v>
      </c>
      <c r="D692" s="2" t="s">
        <v>159</v>
      </c>
    </row>
    <row r="693" spans="1:4" ht="15.75" customHeight="1" x14ac:dyDescent="0.25">
      <c r="A693" s="13">
        <v>40268</v>
      </c>
      <c r="B693" s="2" t="s">
        <v>221</v>
      </c>
      <c r="C693" s="14">
        <v>154</v>
      </c>
      <c r="D693" s="2" t="s">
        <v>161</v>
      </c>
    </row>
    <row r="694" spans="1:4" ht="15.75" customHeight="1" x14ac:dyDescent="0.25">
      <c r="A694" s="13">
        <v>40317</v>
      </c>
      <c r="B694" s="2" t="s">
        <v>212</v>
      </c>
      <c r="C694" s="14">
        <v>191</v>
      </c>
      <c r="D694" s="2" t="s">
        <v>218</v>
      </c>
    </row>
    <row r="695" spans="1:4" ht="15.75" customHeight="1" x14ac:dyDescent="0.25">
      <c r="A695" s="13">
        <v>40306</v>
      </c>
      <c r="B695" s="2" t="s">
        <v>215</v>
      </c>
      <c r="C695" s="14">
        <v>131</v>
      </c>
      <c r="D695" s="2" t="s">
        <v>218</v>
      </c>
    </row>
    <row r="696" spans="1:4" ht="15.75" customHeight="1" x14ac:dyDescent="0.25">
      <c r="A696" s="13">
        <v>40264</v>
      </c>
      <c r="B696" s="2" t="s">
        <v>215</v>
      </c>
      <c r="C696" s="14">
        <v>109</v>
      </c>
      <c r="D696" s="2" t="s">
        <v>218</v>
      </c>
    </row>
    <row r="697" spans="1:4" ht="15.75" customHeight="1" x14ac:dyDescent="0.25">
      <c r="A697" s="13">
        <v>40302</v>
      </c>
      <c r="B697" s="2" t="s">
        <v>219</v>
      </c>
      <c r="C697" s="14">
        <v>199</v>
      </c>
      <c r="D697" s="2" t="s">
        <v>162</v>
      </c>
    </row>
    <row r="698" spans="1:4" ht="15.75" customHeight="1" x14ac:dyDescent="0.25">
      <c r="A698" s="13">
        <v>40382</v>
      </c>
      <c r="B698" s="2" t="s">
        <v>212</v>
      </c>
      <c r="C698" s="14">
        <v>178</v>
      </c>
      <c r="D698" s="2" t="s">
        <v>218</v>
      </c>
    </row>
    <row r="699" spans="1:4" ht="15.75" customHeight="1" x14ac:dyDescent="0.25">
      <c r="A699" s="13">
        <v>40364</v>
      </c>
      <c r="B699" s="2" t="s">
        <v>223</v>
      </c>
      <c r="C699" s="14">
        <v>151</v>
      </c>
      <c r="D699" s="2" t="s">
        <v>162</v>
      </c>
    </row>
    <row r="700" spans="1:4" ht="15.75" customHeight="1" x14ac:dyDescent="0.25">
      <c r="A700" s="13">
        <v>40280</v>
      </c>
      <c r="B700" s="2" t="s">
        <v>214</v>
      </c>
      <c r="C700" s="14">
        <v>148</v>
      </c>
      <c r="D700" s="2" t="s">
        <v>159</v>
      </c>
    </row>
    <row r="701" spans="1:4" ht="15.75" customHeight="1" x14ac:dyDescent="0.25">
      <c r="A701" s="13">
        <v>40351</v>
      </c>
      <c r="B701" s="2" t="s">
        <v>223</v>
      </c>
      <c r="C701" s="14">
        <v>133</v>
      </c>
      <c r="D701" s="2" t="s">
        <v>161</v>
      </c>
    </row>
    <row r="702" spans="1:4" ht="15.75" customHeight="1" x14ac:dyDescent="0.25">
      <c r="A702" s="13">
        <v>40274</v>
      </c>
      <c r="B702" s="2" t="s">
        <v>232</v>
      </c>
      <c r="C702" s="14">
        <v>161</v>
      </c>
      <c r="D702" s="2" t="s">
        <v>162</v>
      </c>
    </row>
    <row r="703" spans="1:4" ht="15.75" customHeight="1" x14ac:dyDescent="0.25">
      <c r="A703" s="13">
        <v>40300</v>
      </c>
      <c r="B703" s="2" t="s">
        <v>212</v>
      </c>
      <c r="C703" s="14">
        <v>120</v>
      </c>
      <c r="D703" s="2" t="s">
        <v>158</v>
      </c>
    </row>
    <row r="704" spans="1:4" ht="15.75" customHeight="1" x14ac:dyDescent="0.25">
      <c r="A704" s="13">
        <v>40361</v>
      </c>
      <c r="B704" s="2" t="s">
        <v>217</v>
      </c>
      <c r="C704" s="14">
        <v>161</v>
      </c>
      <c r="D704" s="2" t="s">
        <v>161</v>
      </c>
    </row>
    <row r="705" spans="1:4" ht="15.75" customHeight="1" x14ac:dyDescent="0.25">
      <c r="A705" s="13">
        <v>40373</v>
      </c>
      <c r="B705" s="2" t="s">
        <v>217</v>
      </c>
      <c r="C705" s="14">
        <v>153</v>
      </c>
      <c r="D705" s="2" t="s">
        <v>161</v>
      </c>
    </row>
    <row r="706" spans="1:4" ht="15.75" customHeight="1" x14ac:dyDescent="0.25">
      <c r="A706" s="13">
        <v>40351</v>
      </c>
      <c r="B706" s="2" t="s">
        <v>220</v>
      </c>
      <c r="C706" s="14">
        <v>160</v>
      </c>
      <c r="D706" s="2" t="s">
        <v>159</v>
      </c>
    </row>
    <row r="707" spans="1:4" ht="15.75" customHeight="1" x14ac:dyDescent="0.25">
      <c r="A707" s="13">
        <v>40327</v>
      </c>
      <c r="B707" s="2" t="s">
        <v>224</v>
      </c>
      <c r="C707" s="14">
        <v>128</v>
      </c>
      <c r="D707" s="2" t="s">
        <v>158</v>
      </c>
    </row>
    <row r="708" spans="1:4" ht="15.75" customHeight="1" x14ac:dyDescent="0.25">
      <c r="A708" s="13">
        <v>40354</v>
      </c>
      <c r="B708" s="2" t="s">
        <v>223</v>
      </c>
      <c r="C708" s="14">
        <v>104</v>
      </c>
      <c r="D708" s="2" t="s">
        <v>161</v>
      </c>
    </row>
    <row r="709" spans="1:4" ht="15.75" customHeight="1" x14ac:dyDescent="0.25">
      <c r="A709" s="13">
        <v>40284</v>
      </c>
      <c r="B709" s="2" t="s">
        <v>214</v>
      </c>
      <c r="C709" s="14">
        <v>199</v>
      </c>
      <c r="D709" s="2" t="s">
        <v>159</v>
      </c>
    </row>
    <row r="710" spans="1:4" ht="15.75" customHeight="1" x14ac:dyDescent="0.25">
      <c r="A710" s="13">
        <v>40264</v>
      </c>
      <c r="B710" s="2" t="s">
        <v>150</v>
      </c>
      <c r="C710" s="14">
        <v>111</v>
      </c>
      <c r="D710" s="2" t="s">
        <v>158</v>
      </c>
    </row>
    <row r="711" spans="1:4" ht="15.75" customHeight="1" x14ac:dyDescent="0.25">
      <c r="A711" s="13">
        <v>40280</v>
      </c>
      <c r="B711" s="2" t="s">
        <v>228</v>
      </c>
      <c r="C711" s="14">
        <v>195</v>
      </c>
      <c r="D711" s="2" t="s">
        <v>218</v>
      </c>
    </row>
    <row r="712" spans="1:4" ht="15.75" customHeight="1" x14ac:dyDescent="0.25">
      <c r="A712" s="13">
        <v>40345</v>
      </c>
      <c r="B712" s="2" t="s">
        <v>217</v>
      </c>
      <c r="C712" s="14">
        <v>146</v>
      </c>
      <c r="D712" s="2" t="s">
        <v>158</v>
      </c>
    </row>
    <row r="713" spans="1:4" ht="15.75" customHeight="1" x14ac:dyDescent="0.25">
      <c r="A713" s="13">
        <v>40292</v>
      </c>
      <c r="B713" s="2" t="s">
        <v>96</v>
      </c>
      <c r="C713" s="14">
        <v>130</v>
      </c>
      <c r="D713" s="2" t="s">
        <v>218</v>
      </c>
    </row>
    <row r="714" spans="1:4" ht="15.75" customHeight="1" x14ac:dyDescent="0.25">
      <c r="A714" s="13">
        <v>40368</v>
      </c>
      <c r="B714" s="2" t="s">
        <v>230</v>
      </c>
      <c r="C714" s="14">
        <v>111</v>
      </c>
      <c r="D714" s="2" t="s">
        <v>159</v>
      </c>
    </row>
    <row r="715" spans="1:4" ht="15.75" customHeight="1" x14ac:dyDescent="0.25">
      <c r="A715" s="13">
        <v>40273</v>
      </c>
      <c r="B715" s="2" t="s">
        <v>96</v>
      </c>
      <c r="C715" s="14">
        <v>113</v>
      </c>
      <c r="D715" s="2" t="s">
        <v>159</v>
      </c>
    </row>
    <row r="716" spans="1:4" ht="15.75" customHeight="1" x14ac:dyDescent="0.25">
      <c r="A716" s="13">
        <v>40319</v>
      </c>
      <c r="B716" s="2" t="s">
        <v>225</v>
      </c>
      <c r="C716" s="14">
        <v>140</v>
      </c>
      <c r="D716" s="2" t="s">
        <v>159</v>
      </c>
    </row>
    <row r="717" spans="1:4" ht="15.75" customHeight="1" x14ac:dyDescent="0.25">
      <c r="A717" s="13">
        <v>40378</v>
      </c>
      <c r="B717" s="2" t="s">
        <v>221</v>
      </c>
      <c r="C717" s="14">
        <v>165</v>
      </c>
      <c r="D717" s="2" t="s">
        <v>159</v>
      </c>
    </row>
    <row r="718" spans="1:4" ht="15.75" customHeight="1" x14ac:dyDescent="0.25">
      <c r="A718" s="13">
        <v>40356</v>
      </c>
      <c r="B718" s="2" t="s">
        <v>212</v>
      </c>
      <c r="C718" s="14">
        <v>130</v>
      </c>
      <c r="D718" s="2" t="s">
        <v>161</v>
      </c>
    </row>
    <row r="719" spans="1:4" ht="15.75" customHeight="1" x14ac:dyDescent="0.25">
      <c r="A719" s="13">
        <v>40312</v>
      </c>
      <c r="B719" s="2" t="s">
        <v>226</v>
      </c>
      <c r="C719" s="14">
        <v>114</v>
      </c>
      <c r="D719" s="2" t="s">
        <v>159</v>
      </c>
    </row>
    <row r="720" spans="1:4" ht="15.75" customHeight="1" x14ac:dyDescent="0.25">
      <c r="A720" s="13">
        <v>40273</v>
      </c>
      <c r="B720" s="2" t="s">
        <v>220</v>
      </c>
      <c r="C720" s="14">
        <v>127</v>
      </c>
      <c r="D720" s="2" t="s">
        <v>161</v>
      </c>
    </row>
    <row r="721" spans="1:4" ht="15.75" customHeight="1" x14ac:dyDescent="0.25">
      <c r="A721" s="13">
        <v>40298</v>
      </c>
      <c r="B721" s="2" t="s">
        <v>151</v>
      </c>
      <c r="C721" s="14">
        <v>199</v>
      </c>
      <c r="D721" s="2" t="s">
        <v>159</v>
      </c>
    </row>
    <row r="722" spans="1:4" ht="15.75" customHeight="1" x14ac:dyDescent="0.25">
      <c r="A722" s="13">
        <v>40296</v>
      </c>
      <c r="B722" s="2" t="s">
        <v>150</v>
      </c>
      <c r="C722" s="14">
        <v>117</v>
      </c>
      <c r="D722" s="2" t="s">
        <v>218</v>
      </c>
    </row>
    <row r="723" spans="1:4" ht="15.75" customHeight="1" x14ac:dyDescent="0.25">
      <c r="A723" s="13">
        <v>40330</v>
      </c>
      <c r="B723" s="2" t="s">
        <v>227</v>
      </c>
      <c r="C723" s="14">
        <v>176</v>
      </c>
      <c r="D723" s="2" t="s">
        <v>158</v>
      </c>
    </row>
    <row r="724" spans="1:4" ht="15.75" customHeight="1" x14ac:dyDescent="0.25">
      <c r="A724" s="13">
        <v>40374</v>
      </c>
      <c r="B724" s="2" t="s">
        <v>214</v>
      </c>
      <c r="C724" s="14">
        <v>193</v>
      </c>
      <c r="D724" s="2" t="s">
        <v>159</v>
      </c>
    </row>
    <row r="725" spans="1:4" ht="15.75" customHeight="1" x14ac:dyDescent="0.25">
      <c r="A725" s="13">
        <v>40347</v>
      </c>
      <c r="B725" s="2" t="s">
        <v>222</v>
      </c>
      <c r="C725" s="14">
        <v>152</v>
      </c>
      <c r="D725" s="2" t="s">
        <v>162</v>
      </c>
    </row>
    <row r="726" spans="1:4" ht="15.75" customHeight="1" x14ac:dyDescent="0.25">
      <c r="A726" s="13">
        <v>40263</v>
      </c>
      <c r="B726" s="2" t="s">
        <v>232</v>
      </c>
      <c r="C726" s="14">
        <v>152</v>
      </c>
      <c r="D726" s="2" t="s">
        <v>158</v>
      </c>
    </row>
    <row r="727" spans="1:4" ht="15.75" customHeight="1" x14ac:dyDescent="0.25">
      <c r="A727" s="13">
        <v>40319</v>
      </c>
      <c r="B727" s="2" t="s">
        <v>212</v>
      </c>
      <c r="C727" s="14">
        <v>119</v>
      </c>
      <c r="D727" s="2" t="s">
        <v>162</v>
      </c>
    </row>
    <row r="728" spans="1:4" ht="15.75" customHeight="1" x14ac:dyDescent="0.25">
      <c r="A728" s="13">
        <v>40296</v>
      </c>
      <c r="B728" s="2" t="s">
        <v>212</v>
      </c>
      <c r="C728" s="14">
        <v>159</v>
      </c>
      <c r="D728" s="2" t="s">
        <v>159</v>
      </c>
    </row>
    <row r="729" spans="1:4" ht="15.75" customHeight="1" x14ac:dyDescent="0.25">
      <c r="A729" s="13">
        <v>40349</v>
      </c>
      <c r="B729" s="2" t="s">
        <v>228</v>
      </c>
      <c r="C729" s="14">
        <v>104</v>
      </c>
      <c r="D729" s="2" t="s">
        <v>159</v>
      </c>
    </row>
    <row r="730" spans="1:4" ht="15.75" customHeight="1" x14ac:dyDescent="0.25">
      <c r="A730" s="13">
        <v>40289</v>
      </c>
      <c r="B730" s="2" t="s">
        <v>227</v>
      </c>
      <c r="C730" s="14">
        <v>143</v>
      </c>
      <c r="D730" s="2" t="s">
        <v>158</v>
      </c>
    </row>
    <row r="731" spans="1:4" ht="15.75" customHeight="1" x14ac:dyDescent="0.25">
      <c r="A731" s="13">
        <v>40322</v>
      </c>
      <c r="B731" s="2" t="s">
        <v>217</v>
      </c>
      <c r="C731" s="14">
        <v>141</v>
      </c>
      <c r="D731" s="2" t="s">
        <v>158</v>
      </c>
    </row>
    <row r="732" spans="1:4" ht="15.75" customHeight="1" x14ac:dyDescent="0.25">
      <c r="A732" s="13">
        <v>40375</v>
      </c>
      <c r="B732" s="2" t="s">
        <v>229</v>
      </c>
      <c r="C732" s="14">
        <v>111</v>
      </c>
      <c r="D732" s="2" t="s">
        <v>159</v>
      </c>
    </row>
    <row r="733" spans="1:4" ht="15.75" customHeight="1" x14ac:dyDescent="0.25">
      <c r="A733" s="13">
        <v>40353</v>
      </c>
      <c r="B733" s="2" t="s">
        <v>96</v>
      </c>
      <c r="C733" s="14">
        <v>191</v>
      </c>
      <c r="D733" s="2" t="s">
        <v>159</v>
      </c>
    </row>
    <row r="734" spans="1:4" ht="15.75" customHeight="1" x14ac:dyDescent="0.25">
      <c r="A734" s="13">
        <v>40358</v>
      </c>
      <c r="B734" s="2" t="s">
        <v>233</v>
      </c>
      <c r="C734" s="14">
        <v>165</v>
      </c>
      <c r="D734" s="2" t="s">
        <v>159</v>
      </c>
    </row>
    <row r="735" spans="1:4" ht="15.75" customHeight="1" x14ac:dyDescent="0.25">
      <c r="A735" s="13">
        <v>40270</v>
      </c>
      <c r="B735" s="2" t="s">
        <v>222</v>
      </c>
      <c r="C735" s="14">
        <v>157</v>
      </c>
      <c r="D735" s="2" t="s">
        <v>158</v>
      </c>
    </row>
    <row r="736" spans="1:4" ht="15.75" customHeight="1" x14ac:dyDescent="0.25">
      <c r="A736" s="13">
        <v>40278</v>
      </c>
      <c r="B736" s="2" t="s">
        <v>217</v>
      </c>
      <c r="C736" s="14">
        <v>111</v>
      </c>
      <c r="D736" s="2" t="s">
        <v>158</v>
      </c>
    </row>
    <row r="737" spans="1:4" ht="15.75" customHeight="1" x14ac:dyDescent="0.25">
      <c r="A737" s="13">
        <v>40277</v>
      </c>
      <c r="B737" s="2" t="s">
        <v>225</v>
      </c>
      <c r="C737" s="14">
        <v>154</v>
      </c>
      <c r="D737" s="2" t="s">
        <v>161</v>
      </c>
    </row>
    <row r="738" spans="1:4" ht="15.75" customHeight="1" x14ac:dyDescent="0.25">
      <c r="A738" s="13">
        <v>40343</v>
      </c>
      <c r="B738" s="2" t="s">
        <v>220</v>
      </c>
      <c r="C738" s="14">
        <v>163</v>
      </c>
      <c r="D738" s="2" t="s">
        <v>159</v>
      </c>
    </row>
    <row r="739" spans="1:4" ht="15.75" customHeight="1" x14ac:dyDescent="0.25">
      <c r="A739" s="13">
        <v>40300</v>
      </c>
      <c r="B739" s="2" t="s">
        <v>233</v>
      </c>
      <c r="C739" s="14">
        <v>143</v>
      </c>
      <c r="D739" s="2" t="s">
        <v>161</v>
      </c>
    </row>
    <row r="740" spans="1:4" ht="15.75" customHeight="1" x14ac:dyDescent="0.25">
      <c r="A740" s="13">
        <v>40346</v>
      </c>
      <c r="B740" s="2" t="s">
        <v>225</v>
      </c>
      <c r="C740" s="14">
        <v>173</v>
      </c>
      <c r="D740" s="2" t="s">
        <v>159</v>
      </c>
    </row>
    <row r="741" spans="1:4" ht="15.75" customHeight="1" x14ac:dyDescent="0.25">
      <c r="A741" s="13">
        <v>40320</v>
      </c>
      <c r="B741" s="2" t="s">
        <v>227</v>
      </c>
      <c r="C741" s="14">
        <v>151</v>
      </c>
      <c r="D741" s="2" t="s">
        <v>158</v>
      </c>
    </row>
    <row r="742" spans="1:4" ht="15.75" customHeight="1" x14ac:dyDescent="0.25">
      <c r="A742" s="13">
        <v>40368</v>
      </c>
      <c r="B742" s="2" t="s">
        <v>228</v>
      </c>
      <c r="C742" s="14">
        <v>134</v>
      </c>
      <c r="D742" s="2" t="s">
        <v>161</v>
      </c>
    </row>
    <row r="743" spans="1:4" ht="15.75" customHeight="1" x14ac:dyDescent="0.25">
      <c r="A743" s="13">
        <v>40342</v>
      </c>
      <c r="B743" s="2" t="s">
        <v>216</v>
      </c>
      <c r="C743" s="14">
        <v>145</v>
      </c>
      <c r="D743" s="2" t="s">
        <v>218</v>
      </c>
    </row>
    <row r="744" spans="1:4" ht="15.75" customHeight="1" x14ac:dyDescent="0.25">
      <c r="A744" s="13">
        <v>40383</v>
      </c>
      <c r="B744" s="2" t="s">
        <v>225</v>
      </c>
      <c r="C744" s="14">
        <v>192</v>
      </c>
      <c r="D744" s="2" t="s">
        <v>161</v>
      </c>
    </row>
    <row r="745" spans="1:4" ht="15.75" customHeight="1" x14ac:dyDescent="0.25">
      <c r="A745" s="13">
        <v>40350</v>
      </c>
      <c r="B745" s="2" t="s">
        <v>97</v>
      </c>
      <c r="C745" s="14">
        <v>114</v>
      </c>
      <c r="D745" s="2" t="s">
        <v>161</v>
      </c>
    </row>
    <row r="746" spans="1:4" ht="15.75" customHeight="1" x14ac:dyDescent="0.25">
      <c r="A746" s="13">
        <v>40364</v>
      </c>
      <c r="B746" s="2" t="s">
        <v>226</v>
      </c>
      <c r="C746" s="14">
        <v>190</v>
      </c>
      <c r="D746" s="2" t="s">
        <v>159</v>
      </c>
    </row>
    <row r="747" spans="1:4" ht="15.75" customHeight="1" x14ac:dyDescent="0.25">
      <c r="A747" s="13">
        <v>40374</v>
      </c>
      <c r="B747" s="2" t="s">
        <v>150</v>
      </c>
      <c r="C747" s="14">
        <v>156</v>
      </c>
      <c r="D747" s="2" t="s">
        <v>162</v>
      </c>
    </row>
    <row r="748" spans="1:4" ht="15.75" customHeight="1" x14ac:dyDescent="0.25">
      <c r="A748" s="13">
        <v>40358</v>
      </c>
      <c r="B748" s="2" t="s">
        <v>224</v>
      </c>
      <c r="C748" s="14">
        <v>198</v>
      </c>
      <c r="D748" s="2" t="s">
        <v>162</v>
      </c>
    </row>
    <row r="749" spans="1:4" ht="15.75" customHeight="1" x14ac:dyDescent="0.25">
      <c r="A749" s="13">
        <v>40374</v>
      </c>
      <c r="B749" s="2" t="s">
        <v>226</v>
      </c>
      <c r="C749" s="14">
        <v>121</v>
      </c>
      <c r="D749" s="2" t="s">
        <v>161</v>
      </c>
    </row>
    <row r="750" spans="1:4" ht="15.75" customHeight="1" x14ac:dyDescent="0.25">
      <c r="A750" s="13">
        <v>40279</v>
      </c>
      <c r="B750" s="2" t="s">
        <v>233</v>
      </c>
      <c r="C750" s="14">
        <v>156</v>
      </c>
      <c r="D750" s="2" t="s">
        <v>218</v>
      </c>
    </row>
    <row r="751" spans="1:4" ht="15.75" customHeight="1" x14ac:dyDescent="0.25">
      <c r="A751" s="13">
        <v>40324</v>
      </c>
      <c r="B751" s="2" t="s">
        <v>229</v>
      </c>
      <c r="C751" s="14">
        <v>109</v>
      </c>
      <c r="D751" s="2" t="s">
        <v>158</v>
      </c>
    </row>
    <row r="752" spans="1:4" ht="15.75" customHeight="1" x14ac:dyDescent="0.25">
      <c r="A752" s="13">
        <v>40301</v>
      </c>
      <c r="B752" s="2" t="s">
        <v>220</v>
      </c>
      <c r="C752" s="14">
        <v>146</v>
      </c>
      <c r="D752" s="2" t="s">
        <v>158</v>
      </c>
    </row>
    <row r="753" spans="1:4" ht="15.75" customHeight="1" x14ac:dyDescent="0.25">
      <c r="A753" s="13">
        <v>40342</v>
      </c>
      <c r="B753" s="2" t="s">
        <v>233</v>
      </c>
      <c r="C753" s="14">
        <v>192</v>
      </c>
      <c r="D753" s="2" t="s">
        <v>161</v>
      </c>
    </row>
    <row r="754" spans="1:4" ht="15.75" customHeight="1" x14ac:dyDescent="0.25">
      <c r="A754" s="13">
        <v>40380</v>
      </c>
      <c r="B754" s="2" t="s">
        <v>231</v>
      </c>
      <c r="C754" s="14">
        <v>102</v>
      </c>
      <c r="D754" s="2" t="s">
        <v>159</v>
      </c>
    </row>
    <row r="755" spans="1:4" ht="15.75" customHeight="1" x14ac:dyDescent="0.25">
      <c r="A755" s="13">
        <v>40275</v>
      </c>
      <c r="B755" s="2" t="s">
        <v>219</v>
      </c>
      <c r="C755" s="14">
        <v>126</v>
      </c>
      <c r="D755" s="2" t="s">
        <v>159</v>
      </c>
    </row>
    <row r="756" spans="1:4" ht="15.75" customHeight="1" x14ac:dyDescent="0.25">
      <c r="A756" s="13">
        <v>40362</v>
      </c>
      <c r="B756" s="2" t="s">
        <v>223</v>
      </c>
      <c r="C756" s="14">
        <v>146</v>
      </c>
      <c r="D756" s="2" t="s">
        <v>158</v>
      </c>
    </row>
    <row r="757" spans="1:4" ht="15.75" customHeight="1" x14ac:dyDescent="0.25">
      <c r="A757" s="13">
        <v>40344</v>
      </c>
      <c r="B757" s="2" t="s">
        <v>231</v>
      </c>
      <c r="C757" s="14">
        <v>173</v>
      </c>
      <c r="D757" s="2" t="s">
        <v>218</v>
      </c>
    </row>
    <row r="758" spans="1:4" ht="15.75" customHeight="1" x14ac:dyDescent="0.25">
      <c r="A758" s="13">
        <v>40312</v>
      </c>
      <c r="B758" s="2" t="s">
        <v>228</v>
      </c>
      <c r="C758" s="14">
        <v>135</v>
      </c>
      <c r="D758" s="2" t="s">
        <v>218</v>
      </c>
    </row>
    <row r="759" spans="1:4" ht="15.75" customHeight="1" x14ac:dyDescent="0.25">
      <c r="A759" s="13">
        <v>40369</v>
      </c>
      <c r="B759" s="2" t="s">
        <v>216</v>
      </c>
      <c r="C759" s="14">
        <v>107</v>
      </c>
      <c r="D759" s="2" t="s">
        <v>158</v>
      </c>
    </row>
    <row r="760" spans="1:4" ht="15.75" customHeight="1" x14ac:dyDescent="0.25">
      <c r="A760" s="13">
        <v>40330</v>
      </c>
      <c r="B760" s="2" t="s">
        <v>230</v>
      </c>
      <c r="C760" s="14">
        <v>123</v>
      </c>
      <c r="D760" s="2" t="s">
        <v>162</v>
      </c>
    </row>
    <row r="761" spans="1:4" ht="15.75" customHeight="1" x14ac:dyDescent="0.25">
      <c r="A761" s="13">
        <v>40313</v>
      </c>
      <c r="B761" s="2" t="s">
        <v>226</v>
      </c>
      <c r="C761" s="14">
        <v>137</v>
      </c>
      <c r="D761" s="2" t="s">
        <v>159</v>
      </c>
    </row>
    <row r="762" spans="1:4" ht="15.75" customHeight="1" x14ac:dyDescent="0.25">
      <c r="A762" s="13">
        <v>40282</v>
      </c>
      <c r="B762" s="2" t="s">
        <v>222</v>
      </c>
      <c r="C762" s="14">
        <v>199</v>
      </c>
      <c r="D762" s="2" t="s">
        <v>162</v>
      </c>
    </row>
    <row r="763" spans="1:4" ht="15.75" customHeight="1" x14ac:dyDescent="0.25">
      <c r="A763" s="13">
        <v>40349</v>
      </c>
      <c r="B763" s="2" t="s">
        <v>232</v>
      </c>
      <c r="C763" s="14">
        <v>152</v>
      </c>
      <c r="D763" s="2" t="s">
        <v>159</v>
      </c>
    </row>
    <row r="764" spans="1:4" ht="15.75" customHeight="1" x14ac:dyDescent="0.25">
      <c r="A764" s="13">
        <v>40304</v>
      </c>
      <c r="B764" s="2" t="s">
        <v>97</v>
      </c>
      <c r="C764" s="14">
        <v>112</v>
      </c>
      <c r="D764" s="2" t="s">
        <v>158</v>
      </c>
    </row>
    <row r="765" spans="1:4" ht="15.75" customHeight="1" x14ac:dyDescent="0.25">
      <c r="A765" s="13">
        <v>40350</v>
      </c>
      <c r="B765" s="2" t="s">
        <v>226</v>
      </c>
      <c r="C765" s="14">
        <v>160</v>
      </c>
      <c r="D765" s="2" t="s">
        <v>162</v>
      </c>
    </row>
    <row r="766" spans="1:4" ht="15.75" customHeight="1" x14ac:dyDescent="0.25">
      <c r="A766" s="13">
        <v>40279</v>
      </c>
      <c r="B766" s="2" t="s">
        <v>223</v>
      </c>
      <c r="C766" s="14">
        <v>119</v>
      </c>
      <c r="D766" s="2" t="s">
        <v>162</v>
      </c>
    </row>
    <row r="767" spans="1:4" ht="15.75" customHeight="1" x14ac:dyDescent="0.25">
      <c r="A767" s="13">
        <v>40364</v>
      </c>
      <c r="B767" s="2" t="s">
        <v>228</v>
      </c>
      <c r="C767" s="14">
        <v>115</v>
      </c>
      <c r="D767" s="2" t="s">
        <v>161</v>
      </c>
    </row>
    <row r="768" spans="1:4" ht="15.75" customHeight="1" x14ac:dyDescent="0.25">
      <c r="A768" s="13">
        <v>40299</v>
      </c>
      <c r="B768" s="2" t="s">
        <v>97</v>
      </c>
      <c r="C768" s="14">
        <v>182</v>
      </c>
      <c r="D768" s="2" t="s">
        <v>159</v>
      </c>
    </row>
    <row r="769" spans="1:4" ht="15.75" customHeight="1" x14ac:dyDescent="0.25">
      <c r="A769" s="13">
        <v>40347</v>
      </c>
      <c r="B769" s="2" t="s">
        <v>151</v>
      </c>
      <c r="C769" s="14">
        <v>200</v>
      </c>
      <c r="D769" s="2" t="s">
        <v>161</v>
      </c>
    </row>
    <row r="770" spans="1:4" ht="15.75" customHeight="1" x14ac:dyDescent="0.25">
      <c r="A770" s="13">
        <v>40268</v>
      </c>
      <c r="B770" s="2" t="s">
        <v>227</v>
      </c>
      <c r="C770" s="14">
        <v>196</v>
      </c>
      <c r="D770" s="2" t="s">
        <v>161</v>
      </c>
    </row>
    <row r="771" spans="1:4" ht="15.75" customHeight="1" x14ac:dyDescent="0.2"/>
    <row r="772" spans="1:4" ht="15.75" customHeight="1" x14ac:dyDescent="0.2"/>
    <row r="773" spans="1:4" ht="15.75" customHeight="1" x14ac:dyDescent="0.2"/>
    <row r="774" spans="1:4" ht="15.75" customHeight="1" x14ac:dyDescent="0.2"/>
    <row r="775" spans="1:4" ht="15.75" customHeight="1" x14ac:dyDescent="0.2"/>
    <row r="776" spans="1:4" ht="15.75" customHeight="1" x14ac:dyDescent="0.2"/>
    <row r="777" spans="1:4" ht="15.75" customHeight="1" x14ac:dyDescent="0.2"/>
    <row r="778" spans="1:4" ht="15.75" customHeight="1" x14ac:dyDescent="0.2"/>
    <row r="779" spans="1:4" ht="15.75" customHeight="1" x14ac:dyDescent="0.2"/>
    <row r="780" spans="1:4" ht="15.75" customHeight="1" x14ac:dyDescent="0.2"/>
    <row r="781" spans="1:4" ht="15.75" customHeight="1" x14ac:dyDescent="0.2"/>
    <row r="782" spans="1:4" ht="15.75" customHeight="1" x14ac:dyDescent="0.2"/>
    <row r="783" spans="1:4" ht="15.75" customHeight="1" x14ac:dyDescent="0.2"/>
    <row r="784" spans="1: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D1"/>
  </mergeCells>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00FF"/>
  </sheetPr>
  <dimension ref="A1:I1000"/>
  <sheetViews>
    <sheetView showGridLines="0" workbookViewId="0">
      <selection activeCell="E5" sqref="E5"/>
    </sheetView>
  </sheetViews>
  <sheetFormatPr defaultColWidth="12.625" defaultRowHeight="15" customHeight="1" x14ac:dyDescent="0.2"/>
  <cols>
    <col min="1" max="1" width="10.5" customWidth="1"/>
    <col min="2" max="2" width="11.625" customWidth="1"/>
    <col min="3" max="3" width="13" customWidth="1"/>
    <col min="4" max="4" width="12.75" customWidth="1"/>
    <col min="5" max="5" width="12.375" customWidth="1"/>
    <col min="6" max="6" width="1.875" customWidth="1"/>
    <col min="7" max="8" width="11.25" customWidth="1"/>
    <col min="9" max="9" width="10.25" customWidth="1"/>
    <col min="10" max="26" width="7.625" customWidth="1"/>
  </cols>
  <sheetData>
    <row r="1" spans="1:9" x14ac:dyDescent="0.25">
      <c r="A1" s="81" t="s">
        <v>234</v>
      </c>
      <c r="B1" s="79"/>
      <c r="C1" s="79"/>
      <c r="D1" s="79"/>
      <c r="E1" s="79"/>
      <c r="F1" s="79"/>
      <c r="G1" s="79"/>
      <c r="H1" s="79"/>
      <c r="I1" s="80"/>
    </row>
    <row r="3" spans="1:9" x14ac:dyDescent="0.25">
      <c r="A3" s="10" t="s">
        <v>163</v>
      </c>
      <c r="B3" s="10" t="s">
        <v>35</v>
      </c>
      <c r="C3" s="10" t="s">
        <v>235</v>
      </c>
      <c r="D3" s="10" t="s">
        <v>236</v>
      </c>
      <c r="E3" s="10" t="s">
        <v>237</v>
      </c>
      <c r="G3" s="64" t="s">
        <v>238</v>
      </c>
      <c r="H3" s="65"/>
      <c r="I3" s="66"/>
    </row>
    <row r="4" spans="1:9" x14ac:dyDescent="0.25">
      <c r="A4" s="2" t="s">
        <v>239</v>
      </c>
      <c r="B4" s="14">
        <v>343916</v>
      </c>
      <c r="C4" s="14">
        <v>959920</v>
      </c>
      <c r="D4" s="2">
        <v>4.0999999999999996</v>
      </c>
      <c r="E4" s="12" t="str">
        <f>IF(AND(B4&gt;=$G$5,C4&gt;=$H$5,D4&gt;=$I$5),"Yes","No")</f>
        <v>Yes</v>
      </c>
      <c r="G4" s="10" t="s">
        <v>35</v>
      </c>
      <c r="H4" s="10" t="s">
        <v>235</v>
      </c>
      <c r="I4" s="10" t="s">
        <v>236</v>
      </c>
    </row>
    <row r="5" spans="1:9" x14ac:dyDescent="0.25">
      <c r="A5" s="2" t="s">
        <v>240</v>
      </c>
      <c r="B5" s="14">
        <v>275394</v>
      </c>
      <c r="C5" s="14">
        <v>1040339</v>
      </c>
      <c r="D5" s="2">
        <v>1.4</v>
      </c>
      <c r="E5" s="12" t="str">
        <f t="shared" ref="E5:E23" si="0">IF(AND(B5&gt;=$G$5,C5&gt;=$H$5,D5&gt;=$I$5),"Yes","No")</f>
        <v>No</v>
      </c>
      <c r="G5" s="14">
        <v>250000</v>
      </c>
      <c r="H5" s="14">
        <v>900000</v>
      </c>
      <c r="I5" s="2">
        <v>2.5</v>
      </c>
    </row>
    <row r="6" spans="1:9" x14ac:dyDescent="0.25">
      <c r="A6" s="2" t="s">
        <v>241</v>
      </c>
      <c r="B6" s="14">
        <v>256331</v>
      </c>
      <c r="C6" s="14">
        <v>1008433</v>
      </c>
      <c r="D6" s="2">
        <v>1.7</v>
      </c>
      <c r="E6" s="12" t="str">
        <f t="shared" si="0"/>
        <v>No</v>
      </c>
      <c r="G6" s="59" t="s">
        <v>242</v>
      </c>
      <c r="H6" s="59" t="s">
        <v>242</v>
      </c>
      <c r="I6" s="59" t="s">
        <v>242</v>
      </c>
    </row>
    <row r="7" spans="1:9" x14ac:dyDescent="0.25">
      <c r="A7" s="2" t="s">
        <v>243</v>
      </c>
      <c r="B7" s="14">
        <v>431027</v>
      </c>
      <c r="C7" s="14">
        <v>959975</v>
      </c>
      <c r="D7" s="2">
        <v>1.1000000000000001</v>
      </c>
      <c r="E7" s="12" t="str">
        <f t="shared" si="0"/>
        <v>No</v>
      </c>
    </row>
    <row r="8" spans="1:9" x14ac:dyDescent="0.25">
      <c r="A8" s="2" t="s">
        <v>244</v>
      </c>
      <c r="B8" s="14">
        <v>283174</v>
      </c>
      <c r="C8" s="14">
        <v>963773</v>
      </c>
      <c r="D8" s="2">
        <v>3.6</v>
      </c>
      <c r="E8" s="12" t="str">
        <f t="shared" si="0"/>
        <v>Yes</v>
      </c>
    </row>
    <row r="9" spans="1:9" x14ac:dyDescent="0.25">
      <c r="A9" s="2" t="s">
        <v>245</v>
      </c>
      <c r="B9" s="14">
        <v>296303</v>
      </c>
      <c r="C9" s="14">
        <v>839012</v>
      </c>
      <c r="D9" s="2">
        <v>3</v>
      </c>
      <c r="E9" s="12" t="str">
        <f t="shared" si="0"/>
        <v>No</v>
      </c>
    </row>
    <row r="10" spans="1:9" x14ac:dyDescent="0.25">
      <c r="A10" s="2" t="s">
        <v>246</v>
      </c>
      <c r="B10" s="14">
        <v>264264</v>
      </c>
      <c r="C10" s="14">
        <v>866385</v>
      </c>
      <c r="D10" s="2">
        <v>3.3</v>
      </c>
      <c r="E10" s="12" t="str">
        <f t="shared" si="0"/>
        <v>No</v>
      </c>
    </row>
    <row r="11" spans="1:9" x14ac:dyDescent="0.25">
      <c r="A11" s="2" t="s">
        <v>247</v>
      </c>
      <c r="B11" s="14">
        <v>224181</v>
      </c>
      <c r="C11" s="14">
        <v>799282</v>
      </c>
      <c r="D11" s="2">
        <v>1.1000000000000001</v>
      </c>
      <c r="E11" s="12" t="str">
        <f t="shared" si="0"/>
        <v>No</v>
      </c>
    </row>
    <row r="12" spans="1:9" x14ac:dyDescent="0.25">
      <c r="A12" s="2" t="s">
        <v>248</v>
      </c>
      <c r="B12" s="14">
        <v>267021</v>
      </c>
      <c r="C12" s="14">
        <v>788125</v>
      </c>
      <c r="D12" s="2">
        <v>1.4</v>
      </c>
      <c r="E12" s="12" t="str">
        <f t="shared" si="0"/>
        <v>No</v>
      </c>
    </row>
    <row r="13" spans="1:9" x14ac:dyDescent="0.25">
      <c r="A13" s="2" t="s">
        <v>249</v>
      </c>
      <c r="B13" s="14">
        <v>209565</v>
      </c>
      <c r="C13" s="14">
        <v>963794</v>
      </c>
      <c r="D13" s="2">
        <v>3.1</v>
      </c>
      <c r="E13" s="12" t="str">
        <f t="shared" si="0"/>
        <v>No</v>
      </c>
    </row>
    <row r="14" spans="1:9" x14ac:dyDescent="0.25">
      <c r="A14" s="2" t="s">
        <v>250</v>
      </c>
      <c r="B14" s="14">
        <v>205064</v>
      </c>
      <c r="C14" s="14">
        <v>766797</v>
      </c>
      <c r="D14" s="2">
        <v>2.5</v>
      </c>
      <c r="E14" s="12" t="str">
        <f t="shared" si="0"/>
        <v>No</v>
      </c>
    </row>
    <row r="15" spans="1:9" x14ac:dyDescent="0.25">
      <c r="A15" s="2" t="s">
        <v>251</v>
      </c>
      <c r="B15" s="14">
        <v>307681</v>
      </c>
      <c r="C15" s="14">
        <v>1000711</v>
      </c>
      <c r="D15" s="2">
        <v>4.8</v>
      </c>
      <c r="E15" s="12" t="str">
        <f t="shared" si="0"/>
        <v>Yes</v>
      </c>
    </row>
    <row r="16" spans="1:9" x14ac:dyDescent="0.25">
      <c r="A16" s="2" t="s">
        <v>252</v>
      </c>
      <c r="B16" s="14">
        <v>415514</v>
      </c>
      <c r="C16" s="14">
        <v>1080614</v>
      </c>
      <c r="D16" s="2">
        <v>1.4</v>
      </c>
      <c r="E16" s="12" t="str">
        <f t="shared" si="0"/>
        <v>No</v>
      </c>
    </row>
    <row r="17" spans="1:5" x14ac:dyDescent="0.25">
      <c r="A17" s="2" t="s">
        <v>253</v>
      </c>
      <c r="B17" s="14">
        <v>198004</v>
      </c>
      <c r="C17" s="14">
        <v>1014811</v>
      </c>
      <c r="D17" s="2">
        <v>2.2999999999999998</v>
      </c>
      <c r="E17" s="12" t="str">
        <f t="shared" si="0"/>
        <v>No</v>
      </c>
    </row>
    <row r="18" spans="1:5" x14ac:dyDescent="0.25">
      <c r="A18" s="2" t="s">
        <v>254</v>
      </c>
      <c r="B18" s="14">
        <v>133078</v>
      </c>
      <c r="C18" s="14">
        <v>764241</v>
      </c>
      <c r="D18" s="2">
        <v>2.6</v>
      </c>
      <c r="E18" s="12" t="str">
        <f t="shared" si="0"/>
        <v>No</v>
      </c>
    </row>
    <row r="19" spans="1:5" x14ac:dyDescent="0.25">
      <c r="A19" s="2" t="s">
        <v>255</v>
      </c>
      <c r="B19" s="14">
        <v>228636</v>
      </c>
      <c r="C19" s="14">
        <v>798686</v>
      </c>
      <c r="D19" s="2">
        <v>4.8</v>
      </c>
      <c r="E19" s="12" t="str">
        <f t="shared" si="0"/>
        <v>No</v>
      </c>
    </row>
    <row r="20" spans="1:5" x14ac:dyDescent="0.25">
      <c r="A20" s="2" t="s">
        <v>256</v>
      </c>
      <c r="B20" s="14">
        <v>188991</v>
      </c>
      <c r="C20" s="14">
        <v>1072008</v>
      </c>
      <c r="D20" s="2">
        <v>3.6</v>
      </c>
      <c r="E20" s="12" t="str">
        <f t="shared" si="0"/>
        <v>No</v>
      </c>
    </row>
    <row r="21" spans="1:5" ht="15.75" customHeight="1" x14ac:dyDescent="0.25">
      <c r="A21" s="2" t="s">
        <v>257</v>
      </c>
      <c r="B21" s="14">
        <v>263076</v>
      </c>
      <c r="C21" s="14">
        <v>1006448</v>
      </c>
      <c r="D21" s="2">
        <v>4.9000000000000004</v>
      </c>
      <c r="E21" s="12" t="str">
        <f t="shared" si="0"/>
        <v>Yes</v>
      </c>
    </row>
    <row r="22" spans="1:5" ht="15.75" customHeight="1" x14ac:dyDescent="0.25">
      <c r="A22" s="2" t="s">
        <v>258</v>
      </c>
      <c r="B22" s="14">
        <v>352011</v>
      </c>
      <c r="C22" s="14">
        <v>867680</v>
      </c>
      <c r="D22" s="2">
        <v>2.5</v>
      </c>
      <c r="E22" s="12" t="str">
        <f t="shared" si="0"/>
        <v>No</v>
      </c>
    </row>
    <row r="23" spans="1:5" ht="15.75" customHeight="1" x14ac:dyDescent="0.25">
      <c r="A23" s="2" t="s">
        <v>259</v>
      </c>
      <c r="B23" s="14">
        <v>361081</v>
      </c>
      <c r="C23" s="14">
        <v>1035101</v>
      </c>
      <c r="D23" s="2">
        <v>1</v>
      </c>
      <c r="E23" s="12" t="str">
        <f t="shared" si="0"/>
        <v>No</v>
      </c>
    </row>
    <row r="24" spans="1:5" ht="15.75" customHeight="1" x14ac:dyDescent="0.2"/>
    <row r="25" spans="1:5" ht="15.75" customHeight="1" x14ac:dyDescent="0.2"/>
    <row r="26" spans="1:5" ht="15.75" customHeight="1" x14ac:dyDescent="0.2"/>
    <row r="27" spans="1:5" ht="15.75" customHeight="1" x14ac:dyDescent="0.2"/>
    <row r="28" spans="1:5" ht="15.75" customHeight="1" x14ac:dyDescent="0.2"/>
    <row r="29" spans="1:5" ht="15.75" customHeight="1" x14ac:dyDescent="0.2"/>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I1"/>
  </mergeCells>
  <pageMargins left="0.7" right="0.7" top="0.75" bottom="0.75" header="0" footer="0"/>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H1000"/>
  <sheetViews>
    <sheetView showGridLines="0" topLeftCell="A7" zoomScaleNormal="100" workbookViewId="0">
      <selection activeCell="D16" sqref="D16"/>
    </sheetView>
  </sheetViews>
  <sheetFormatPr defaultColWidth="12.625" defaultRowHeight="15" customHeight="1" x14ac:dyDescent="0.2"/>
  <cols>
    <col min="1" max="1" width="10.5" customWidth="1"/>
    <col min="2" max="2" width="11.625" customWidth="1"/>
    <col min="3" max="3" width="15.5" customWidth="1"/>
    <col min="4" max="4" width="12.75" customWidth="1"/>
    <col min="5" max="5" width="12.375" customWidth="1"/>
    <col min="6" max="6" width="1.875" customWidth="1"/>
    <col min="7" max="7" width="16.375" customWidth="1"/>
    <col min="8" max="8" width="10.375" customWidth="1"/>
    <col min="9" max="26" width="7.625" customWidth="1"/>
  </cols>
  <sheetData>
    <row r="1" spans="1:8" x14ac:dyDescent="0.25">
      <c r="A1" s="69" t="s">
        <v>260</v>
      </c>
      <c r="B1" s="70"/>
      <c r="C1" s="70"/>
      <c r="D1" s="70"/>
      <c r="E1" s="71"/>
    </row>
    <row r="3" spans="1:8" x14ac:dyDescent="0.25">
      <c r="A3" s="6" t="s">
        <v>32</v>
      </c>
      <c r="B3" s="6" t="s">
        <v>261</v>
      </c>
      <c r="C3" s="6" t="s">
        <v>262</v>
      </c>
      <c r="D3" s="6" t="s">
        <v>263</v>
      </c>
      <c r="G3" s="6" t="s">
        <v>262</v>
      </c>
      <c r="H3" s="6" t="s">
        <v>263</v>
      </c>
    </row>
    <row r="4" spans="1:8" x14ac:dyDescent="0.25">
      <c r="A4" s="13">
        <v>40308</v>
      </c>
      <c r="B4" s="2" t="s">
        <v>228</v>
      </c>
      <c r="C4" s="2">
        <v>22</v>
      </c>
      <c r="D4" s="47">
        <f>VLOOKUP(C4,$G$4:$H$7,2,TRUE)</f>
        <v>0</v>
      </c>
      <c r="G4" s="2">
        <v>0</v>
      </c>
      <c r="H4" s="14">
        <v>0</v>
      </c>
    </row>
    <row r="5" spans="1:8" x14ac:dyDescent="0.25">
      <c r="A5" s="13">
        <v>40308</v>
      </c>
      <c r="B5" s="2" t="s">
        <v>227</v>
      </c>
      <c r="C5" s="2">
        <v>81</v>
      </c>
      <c r="D5" s="47">
        <f t="shared" ref="D5:D28" si="0">VLOOKUP(C5,$G$4:$H$7,2,TRUE)</f>
        <v>50</v>
      </c>
      <c r="G5" s="2">
        <v>60</v>
      </c>
      <c r="H5" s="14">
        <v>50</v>
      </c>
    </row>
    <row r="6" spans="1:8" x14ac:dyDescent="0.25">
      <c r="A6" s="13">
        <v>40308</v>
      </c>
      <c r="B6" s="2" t="s">
        <v>223</v>
      </c>
      <c r="C6" s="2">
        <v>0</v>
      </c>
      <c r="D6" s="47">
        <f t="shared" si="0"/>
        <v>0</v>
      </c>
      <c r="G6" s="2">
        <v>90</v>
      </c>
      <c r="H6" s="14">
        <v>75</v>
      </c>
    </row>
    <row r="7" spans="1:8" x14ac:dyDescent="0.25">
      <c r="A7" s="13">
        <v>40308</v>
      </c>
      <c r="B7" s="2" t="s">
        <v>96</v>
      </c>
      <c r="C7" s="2">
        <v>88</v>
      </c>
      <c r="D7" s="47">
        <f t="shared" si="0"/>
        <v>50</v>
      </c>
      <c r="G7" s="2">
        <v>150</v>
      </c>
      <c r="H7" s="14">
        <v>150</v>
      </c>
    </row>
    <row r="8" spans="1:8" x14ac:dyDescent="0.25">
      <c r="A8" s="13">
        <v>40308</v>
      </c>
      <c r="B8" s="2" t="s">
        <v>151</v>
      </c>
      <c r="C8" s="2">
        <v>86</v>
      </c>
      <c r="D8" s="47">
        <f t="shared" si="0"/>
        <v>50</v>
      </c>
    </row>
    <row r="9" spans="1:8" x14ac:dyDescent="0.25">
      <c r="A9" s="13">
        <v>40308</v>
      </c>
      <c r="B9" s="2" t="s">
        <v>212</v>
      </c>
      <c r="C9" s="2">
        <v>90</v>
      </c>
      <c r="D9" s="47">
        <f t="shared" si="0"/>
        <v>75</v>
      </c>
    </row>
    <row r="10" spans="1:8" x14ac:dyDescent="0.25">
      <c r="A10" s="13">
        <v>40308</v>
      </c>
      <c r="B10" s="2" t="s">
        <v>217</v>
      </c>
      <c r="C10" s="2">
        <v>73</v>
      </c>
      <c r="D10" s="47">
        <f t="shared" si="0"/>
        <v>50</v>
      </c>
    </row>
    <row r="11" spans="1:8" x14ac:dyDescent="0.25">
      <c r="A11" s="13">
        <v>40308</v>
      </c>
      <c r="B11" s="2" t="s">
        <v>216</v>
      </c>
      <c r="C11" s="2">
        <v>88</v>
      </c>
      <c r="D11" s="47">
        <f t="shared" si="0"/>
        <v>50</v>
      </c>
    </row>
    <row r="12" spans="1:8" x14ac:dyDescent="0.25">
      <c r="A12" s="13">
        <v>40308</v>
      </c>
      <c r="B12" s="2" t="s">
        <v>219</v>
      </c>
      <c r="C12" s="2">
        <v>92</v>
      </c>
      <c r="D12" s="47">
        <f t="shared" si="0"/>
        <v>75</v>
      </c>
    </row>
    <row r="13" spans="1:8" x14ac:dyDescent="0.25">
      <c r="A13" s="13">
        <v>40308</v>
      </c>
      <c r="B13" s="2" t="s">
        <v>150</v>
      </c>
      <c r="C13" s="2">
        <v>81</v>
      </c>
      <c r="D13" s="47">
        <f t="shared" si="0"/>
        <v>50</v>
      </c>
    </row>
    <row r="14" spans="1:8" x14ac:dyDescent="0.25">
      <c r="A14" s="13">
        <v>40308</v>
      </c>
      <c r="B14" s="2" t="s">
        <v>222</v>
      </c>
      <c r="C14" s="2">
        <v>77</v>
      </c>
      <c r="D14" s="47">
        <f t="shared" si="0"/>
        <v>50</v>
      </c>
    </row>
    <row r="15" spans="1:8" x14ac:dyDescent="0.25">
      <c r="A15" s="13">
        <v>40308</v>
      </c>
      <c r="B15" s="2" t="s">
        <v>229</v>
      </c>
      <c r="C15" s="2">
        <v>86</v>
      </c>
      <c r="D15" s="47">
        <f t="shared" si="0"/>
        <v>50</v>
      </c>
    </row>
    <row r="16" spans="1:8" x14ac:dyDescent="0.25">
      <c r="A16" s="13">
        <v>40308</v>
      </c>
      <c r="B16" s="2" t="s">
        <v>231</v>
      </c>
      <c r="C16" s="2">
        <v>84</v>
      </c>
      <c r="D16" s="47">
        <f t="shared" si="0"/>
        <v>50</v>
      </c>
    </row>
    <row r="17" spans="1:4" x14ac:dyDescent="0.25">
      <c r="A17" s="13">
        <v>40308</v>
      </c>
      <c r="B17" s="2" t="s">
        <v>225</v>
      </c>
      <c r="C17" s="2">
        <v>94</v>
      </c>
      <c r="D17" s="47">
        <f t="shared" si="0"/>
        <v>75</v>
      </c>
    </row>
    <row r="18" spans="1:4" x14ac:dyDescent="0.25">
      <c r="A18" s="13">
        <v>40308</v>
      </c>
      <c r="B18" s="2" t="s">
        <v>220</v>
      </c>
      <c r="C18" s="2">
        <v>94</v>
      </c>
      <c r="D18" s="47">
        <f t="shared" si="0"/>
        <v>75</v>
      </c>
    </row>
    <row r="19" spans="1:4" x14ac:dyDescent="0.25">
      <c r="A19" s="13">
        <v>40308</v>
      </c>
      <c r="B19" s="2" t="s">
        <v>221</v>
      </c>
      <c r="C19" s="2">
        <v>78</v>
      </c>
      <c r="D19" s="47">
        <f t="shared" si="0"/>
        <v>50</v>
      </c>
    </row>
    <row r="20" spans="1:4" x14ac:dyDescent="0.25">
      <c r="A20" s="13">
        <v>40308</v>
      </c>
      <c r="B20" s="2" t="s">
        <v>230</v>
      </c>
      <c r="C20" s="2">
        <v>70</v>
      </c>
      <c r="D20" s="47">
        <f t="shared" si="0"/>
        <v>50</v>
      </c>
    </row>
    <row r="21" spans="1:4" ht="15.75" customHeight="1" x14ac:dyDescent="0.25">
      <c r="A21" s="13">
        <v>40308</v>
      </c>
      <c r="B21" s="2" t="s">
        <v>264</v>
      </c>
      <c r="C21" s="2">
        <v>84</v>
      </c>
      <c r="D21" s="47">
        <f t="shared" si="0"/>
        <v>50</v>
      </c>
    </row>
    <row r="22" spans="1:4" ht="15.75" customHeight="1" x14ac:dyDescent="0.25">
      <c r="A22" s="13">
        <v>40308</v>
      </c>
      <c r="B22" s="2" t="s">
        <v>233</v>
      </c>
      <c r="C22" s="2">
        <v>91</v>
      </c>
      <c r="D22" s="47">
        <f t="shared" si="0"/>
        <v>75</v>
      </c>
    </row>
    <row r="23" spans="1:4" ht="15.75" customHeight="1" x14ac:dyDescent="0.25">
      <c r="A23" s="13">
        <v>40308</v>
      </c>
      <c r="B23" s="2" t="s">
        <v>97</v>
      </c>
      <c r="C23" s="2">
        <v>89</v>
      </c>
      <c r="D23" s="47">
        <f t="shared" si="0"/>
        <v>50</v>
      </c>
    </row>
    <row r="24" spans="1:4" ht="15.75" customHeight="1" x14ac:dyDescent="0.25">
      <c r="A24" s="13">
        <v>40308</v>
      </c>
      <c r="B24" s="2" t="s">
        <v>224</v>
      </c>
      <c r="C24" s="2">
        <v>77</v>
      </c>
      <c r="D24" s="47">
        <f t="shared" si="0"/>
        <v>50</v>
      </c>
    </row>
    <row r="25" spans="1:4" ht="15.75" customHeight="1" x14ac:dyDescent="0.25">
      <c r="A25" s="13">
        <v>40308</v>
      </c>
      <c r="B25" s="2" t="s">
        <v>226</v>
      </c>
      <c r="C25" s="2">
        <v>93</v>
      </c>
      <c r="D25" s="47">
        <f t="shared" si="0"/>
        <v>75</v>
      </c>
    </row>
    <row r="26" spans="1:4" ht="15.75" customHeight="1" x14ac:dyDescent="0.25">
      <c r="A26" s="13">
        <v>40308</v>
      </c>
      <c r="B26" s="2" t="s">
        <v>265</v>
      </c>
      <c r="C26" s="2">
        <v>86</v>
      </c>
      <c r="D26" s="47">
        <f t="shared" si="0"/>
        <v>50</v>
      </c>
    </row>
    <row r="27" spans="1:4" ht="15.75" customHeight="1" x14ac:dyDescent="0.25">
      <c r="A27" s="13">
        <v>40308</v>
      </c>
      <c r="B27" s="2" t="s">
        <v>214</v>
      </c>
      <c r="C27" s="2">
        <v>79</v>
      </c>
      <c r="D27" s="47">
        <f t="shared" si="0"/>
        <v>50</v>
      </c>
    </row>
    <row r="28" spans="1:4" ht="15.75" customHeight="1" x14ac:dyDescent="0.25">
      <c r="A28" s="13">
        <v>40308</v>
      </c>
      <c r="B28" s="2" t="s">
        <v>232</v>
      </c>
      <c r="C28" s="2">
        <v>74</v>
      </c>
      <c r="D28" s="47">
        <f t="shared" si="0"/>
        <v>50</v>
      </c>
    </row>
    <row r="29" spans="1:4" ht="15.75" customHeight="1" x14ac:dyDescent="0.2"/>
    <row r="30" spans="1:4" ht="15.75" customHeight="1" x14ac:dyDescent="0.2"/>
    <row r="31" spans="1:4" ht="15.75" customHeight="1" x14ac:dyDescent="0.2"/>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E1"/>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F1000"/>
  <sheetViews>
    <sheetView showGridLines="0" workbookViewId="0">
      <selection activeCell="F11" sqref="F11"/>
    </sheetView>
  </sheetViews>
  <sheetFormatPr defaultColWidth="12.625" defaultRowHeight="15" customHeight="1" x14ac:dyDescent="0.2"/>
  <cols>
    <col min="1" max="1" width="12.5" customWidth="1"/>
    <col min="2" max="6" width="10.25" customWidth="1"/>
    <col min="7" max="26" width="7.625" customWidth="1"/>
  </cols>
  <sheetData>
    <row r="1" spans="1:6" x14ac:dyDescent="0.25">
      <c r="A1" s="69" t="s">
        <v>10</v>
      </c>
      <c r="B1" s="70"/>
      <c r="C1" s="70"/>
      <c r="D1" s="70"/>
      <c r="E1" s="70"/>
      <c r="F1" s="71"/>
    </row>
    <row r="3" spans="1:6" x14ac:dyDescent="0.25">
      <c r="A3" s="2"/>
      <c r="B3" s="6" t="s">
        <v>7</v>
      </c>
      <c r="C3" s="6" t="s">
        <v>8</v>
      </c>
      <c r="D3" s="6" t="s">
        <v>9</v>
      </c>
      <c r="E3" s="6" t="s">
        <v>11</v>
      </c>
      <c r="F3" s="6" t="s">
        <v>12</v>
      </c>
    </row>
    <row r="4" spans="1:6" x14ac:dyDescent="0.25">
      <c r="A4" s="6" t="s">
        <v>13</v>
      </c>
      <c r="B4" s="7">
        <v>1000</v>
      </c>
      <c r="C4" s="7">
        <f t="shared" ref="C4:F4" si="0">B4*(1+0.1)</f>
        <v>1100</v>
      </c>
      <c r="D4" s="7">
        <f t="shared" si="0"/>
        <v>1210</v>
      </c>
      <c r="E4" s="7">
        <f t="shared" si="0"/>
        <v>1331</v>
      </c>
      <c r="F4" s="7">
        <f t="shared" si="0"/>
        <v>1464.1000000000001</v>
      </c>
    </row>
    <row r="5" spans="1:6" x14ac:dyDescent="0.25">
      <c r="A5" s="8" t="s">
        <v>14</v>
      </c>
      <c r="B5" s="7">
        <v>291</v>
      </c>
      <c r="C5" s="7">
        <v>228</v>
      </c>
      <c r="D5" s="7">
        <v>140</v>
      </c>
      <c r="E5" s="7">
        <v>268</v>
      </c>
      <c r="F5" s="7">
        <f>E5*(1+0.1)</f>
        <v>294.8</v>
      </c>
    </row>
    <row r="6" spans="1:6" x14ac:dyDescent="0.25">
      <c r="A6" s="8" t="s">
        <v>15</v>
      </c>
      <c r="B6" s="7">
        <v>200</v>
      </c>
      <c r="C6" s="7">
        <v>124</v>
      </c>
      <c r="D6" s="7">
        <v>270</v>
      </c>
      <c r="E6" s="7">
        <v>140</v>
      </c>
      <c r="F6" s="7">
        <v>164</v>
      </c>
    </row>
    <row r="7" spans="1:6" x14ac:dyDescent="0.25">
      <c r="A7" s="8" t="s">
        <v>16</v>
      </c>
      <c r="B7" s="7">
        <v>235</v>
      </c>
      <c r="C7" s="7">
        <v>225</v>
      </c>
      <c r="D7" s="7">
        <v>103</v>
      </c>
      <c r="E7" s="7">
        <v>233</v>
      </c>
      <c r="F7" s="7">
        <v>257</v>
      </c>
    </row>
    <row r="8" spans="1:6" x14ac:dyDescent="0.25">
      <c r="A8" s="6" t="s">
        <v>17</v>
      </c>
      <c r="B8" s="9">
        <f>SUM(B5:B7)</f>
        <v>726</v>
      </c>
      <c r="C8" s="9">
        <f t="shared" ref="C8:F8" si="1">SUM(C5:C7)</f>
        <v>577</v>
      </c>
      <c r="D8" s="9">
        <f t="shared" si="1"/>
        <v>513</v>
      </c>
      <c r="E8" s="9">
        <f t="shared" si="1"/>
        <v>641</v>
      </c>
      <c r="F8" s="9">
        <f t="shared" si="1"/>
        <v>715.8</v>
      </c>
    </row>
    <row r="9" spans="1:6" x14ac:dyDescent="0.25">
      <c r="A9" s="6" t="s">
        <v>18</v>
      </c>
      <c r="B9" s="9">
        <f>B4-B8</f>
        <v>274</v>
      </c>
      <c r="C9" s="9">
        <f t="shared" ref="C9:F9" si="2">C4-C8</f>
        <v>523</v>
      </c>
      <c r="D9" s="9">
        <f t="shared" si="2"/>
        <v>697</v>
      </c>
      <c r="E9" s="9">
        <f t="shared" si="2"/>
        <v>690</v>
      </c>
      <c r="F9" s="9">
        <f t="shared" si="2"/>
        <v>748.30000000000018</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F1"/>
  </mergeCells>
  <pageMargins left="0.7" right="0.7" top="0.75" bottom="0.75" header="0" footer="0"/>
  <pageSetup paperSize="9" orientation="portrait"/>
  <ignoredErrors>
    <ignoredError sqref="B8"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00FF"/>
  </sheetPr>
  <dimension ref="A1:L1000"/>
  <sheetViews>
    <sheetView showGridLines="0" tabSelected="1" workbookViewId="0">
      <selection activeCell="D15" sqref="D15"/>
    </sheetView>
  </sheetViews>
  <sheetFormatPr defaultColWidth="12.625" defaultRowHeight="15" customHeight="1" x14ac:dyDescent="0.2"/>
  <cols>
    <col min="1" max="1" width="9.25" customWidth="1"/>
    <col min="2" max="2" width="8.625" customWidth="1"/>
    <col min="3" max="3" width="7.75" customWidth="1"/>
    <col min="4" max="4" width="11.125" customWidth="1"/>
    <col min="5" max="5" width="16.875" customWidth="1"/>
    <col min="6" max="6" width="10.375" customWidth="1"/>
    <col min="7" max="7" width="7.625" customWidth="1"/>
    <col min="8" max="8" width="11" customWidth="1"/>
    <col min="9" max="10" width="7.625" customWidth="1"/>
    <col min="11" max="11" width="11" customWidth="1"/>
    <col min="12" max="26" width="7.625" customWidth="1"/>
  </cols>
  <sheetData>
    <row r="1" spans="1:12" ht="15" customHeight="1" x14ac:dyDescent="0.25">
      <c r="A1" s="98" t="s">
        <v>266</v>
      </c>
      <c r="B1" s="79"/>
      <c r="C1" s="79"/>
      <c r="D1" s="79"/>
      <c r="E1" s="79"/>
      <c r="F1" s="79"/>
      <c r="G1" s="79"/>
      <c r="H1" s="79"/>
      <c r="I1" s="79"/>
      <c r="J1" s="79"/>
      <c r="K1" s="80"/>
    </row>
    <row r="3" spans="1:12" x14ac:dyDescent="0.25">
      <c r="A3" s="6" t="s">
        <v>32</v>
      </c>
      <c r="B3" s="6" t="s">
        <v>35</v>
      </c>
      <c r="C3" s="6" t="s">
        <v>156</v>
      </c>
      <c r="D3" s="6" t="s">
        <v>267</v>
      </c>
      <c r="E3" s="6" t="s">
        <v>268</v>
      </c>
      <c r="F3" s="6" t="s">
        <v>263</v>
      </c>
      <c r="H3" s="84" t="s">
        <v>269</v>
      </c>
      <c r="I3" s="85"/>
      <c r="K3" s="84" t="s">
        <v>270</v>
      </c>
      <c r="L3" s="85"/>
    </row>
    <row r="4" spans="1:12" x14ac:dyDescent="0.25">
      <c r="A4" s="13">
        <v>40315</v>
      </c>
      <c r="B4" s="14">
        <v>3214.21</v>
      </c>
      <c r="C4" s="2" t="s">
        <v>271</v>
      </c>
      <c r="D4" s="2" t="s">
        <v>272</v>
      </c>
      <c r="E4" s="67" t="s">
        <v>273</v>
      </c>
      <c r="F4" s="99">
        <f>IFERROR(VLOOKUP(C4,$H$4:$I$7,2,FALSE),IFERROR(VLOOKUP(C4,$K$4:$L$7,2,FALSE),"NO"))</f>
        <v>125</v>
      </c>
      <c r="H4" s="2" t="s">
        <v>274</v>
      </c>
      <c r="I4" s="14">
        <v>100</v>
      </c>
      <c r="K4" s="2" t="s">
        <v>275</v>
      </c>
      <c r="L4" s="2">
        <v>0.02</v>
      </c>
    </row>
    <row r="5" spans="1:12" x14ac:dyDescent="0.25">
      <c r="A5" s="13">
        <v>40316</v>
      </c>
      <c r="B5" s="14">
        <v>2839.58</v>
      </c>
      <c r="C5" s="2" t="s">
        <v>271</v>
      </c>
      <c r="D5" s="2" t="s">
        <v>272</v>
      </c>
      <c r="E5" s="2" t="s">
        <v>276</v>
      </c>
      <c r="F5" s="99">
        <f t="shared" ref="F5:F24" si="0">IFERROR(VLOOKUP(C5,$H$4:$I$7,2,FALSE),IFERROR(VLOOKUP(C5,$K$4:$L$7,2,FALSE),"NO"))</f>
        <v>125</v>
      </c>
      <c r="H5" s="2" t="s">
        <v>277</v>
      </c>
      <c r="I5" s="14">
        <v>150</v>
      </c>
      <c r="K5" s="2" t="s">
        <v>278</v>
      </c>
      <c r="L5" s="2">
        <v>0.03</v>
      </c>
    </row>
    <row r="6" spans="1:12" x14ac:dyDescent="0.25">
      <c r="A6" s="13">
        <v>40317</v>
      </c>
      <c r="B6" s="14">
        <v>4080.47</v>
      </c>
      <c r="C6" s="2" t="s">
        <v>279</v>
      </c>
      <c r="D6" s="2" t="s">
        <v>272</v>
      </c>
      <c r="E6" s="2" t="s">
        <v>280</v>
      </c>
      <c r="F6" s="99">
        <f t="shared" si="0"/>
        <v>110</v>
      </c>
      <c r="H6" s="2" t="s">
        <v>271</v>
      </c>
      <c r="I6" s="14">
        <v>125</v>
      </c>
      <c r="K6" s="2" t="s">
        <v>281</v>
      </c>
      <c r="L6" s="2">
        <v>2.5000000000000001E-2</v>
      </c>
    </row>
    <row r="7" spans="1:12" x14ac:dyDescent="0.25">
      <c r="A7" s="13">
        <v>40318</v>
      </c>
      <c r="B7" s="14">
        <v>4393.67</v>
      </c>
      <c r="C7" s="2" t="s">
        <v>275</v>
      </c>
      <c r="D7" s="2" t="s">
        <v>282</v>
      </c>
      <c r="E7" s="2" t="s">
        <v>283</v>
      </c>
      <c r="F7" s="99">
        <f t="shared" si="0"/>
        <v>0.02</v>
      </c>
      <c r="H7" s="2" t="s">
        <v>279</v>
      </c>
      <c r="I7" s="14">
        <v>110</v>
      </c>
      <c r="K7" s="2" t="s">
        <v>284</v>
      </c>
      <c r="L7" s="2">
        <v>2.75E-2</v>
      </c>
    </row>
    <row r="8" spans="1:12" x14ac:dyDescent="0.25">
      <c r="A8" s="13">
        <v>40319</v>
      </c>
      <c r="B8" s="14">
        <v>4479.6000000000004</v>
      </c>
      <c r="C8" s="2" t="s">
        <v>284</v>
      </c>
      <c r="D8" s="2" t="s">
        <v>282</v>
      </c>
      <c r="E8" s="2" t="s">
        <v>285</v>
      </c>
      <c r="F8" s="99">
        <f t="shared" si="0"/>
        <v>2.75E-2</v>
      </c>
    </row>
    <row r="9" spans="1:12" x14ac:dyDescent="0.25">
      <c r="A9" s="13">
        <v>40320</v>
      </c>
      <c r="B9" s="14">
        <v>2654.98</v>
      </c>
      <c r="C9" s="2" t="s">
        <v>275</v>
      </c>
      <c r="D9" s="2" t="s">
        <v>282</v>
      </c>
      <c r="E9" s="2" t="s">
        <v>286</v>
      </c>
      <c r="F9" s="99">
        <f t="shared" si="0"/>
        <v>0.02</v>
      </c>
    </row>
    <row r="10" spans="1:12" x14ac:dyDescent="0.25">
      <c r="A10" s="13">
        <v>40321</v>
      </c>
      <c r="B10" s="14">
        <v>3994.22</v>
      </c>
      <c r="C10" s="2" t="s">
        <v>281</v>
      </c>
      <c r="D10" s="2" t="s">
        <v>282</v>
      </c>
      <c r="E10" s="2" t="s">
        <v>287</v>
      </c>
      <c r="F10" s="99">
        <f t="shared" si="0"/>
        <v>2.5000000000000001E-2</v>
      </c>
    </row>
    <row r="11" spans="1:12" x14ac:dyDescent="0.25">
      <c r="A11" s="13">
        <v>40322</v>
      </c>
      <c r="B11" s="14">
        <v>4098.8</v>
      </c>
      <c r="C11" s="2" t="s">
        <v>277</v>
      </c>
      <c r="D11" s="2" t="s">
        <v>272</v>
      </c>
      <c r="E11" s="2" t="s">
        <v>288</v>
      </c>
      <c r="F11" s="99">
        <f t="shared" si="0"/>
        <v>150</v>
      </c>
    </row>
    <row r="12" spans="1:12" x14ac:dyDescent="0.25">
      <c r="A12" s="13">
        <v>40323</v>
      </c>
      <c r="B12" s="14">
        <v>4734.34</v>
      </c>
      <c r="C12" s="2" t="s">
        <v>278</v>
      </c>
      <c r="D12" s="2" t="s">
        <v>282</v>
      </c>
      <c r="E12" s="2" t="s">
        <v>289</v>
      </c>
      <c r="F12" s="99">
        <f t="shared" si="0"/>
        <v>0.03</v>
      </c>
    </row>
    <row r="13" spans="1:12" x14ac:dyDescent="0.25">
      <c r="A13" s="13">
        <v>40324</v>
      </c>
      <c r="B13" s="14">
        <v>3493.1</v>
      </c>
      <c r="C13" s="2" t="s">
        <v>274</v>
      </c>
      <c r="D13" s="2" t="s">
        <v>272</v>
      </c>
      <c r="E13" s="2" t="s">
        <v>290</v>
      </c>
      <c r="F13" s="99">
        <f t="shared" si="0"/>
        <v>100</v>
      </c>
    </row>
    <row r="14" spans="1:12" x14ac:dyDescent="0.25">
      <c r="A14" s="13">
        <v>40325</v>
      </c>
      <c r="B14" s="14">
        <v>3284.31</v>
      </c>
      <c r="C14" s="2" t="s">
        <v>277</v>
      </c>
      <c r="D14" s="2" t="s">
        <v>272</v>
      </c>
      <c r="E14" s="2" t="s">
        <v>291</v>
      </c>
      <c r="F14" s="99">
        <f t="shared" si="0"/>
        <v>150</v>
      </c>
    </row>
    <row r="15" spans="1:12" x14ac:dyDescent="0.25">
      <c r="A15" s="13">
        <v>40326</v>
      </c>
      <c r="B15" s="14">
        <v>4766.3999999999996</v>
      </c>
      <c r="C15" s="2" t="s">
        <v>278</v>
      </c>
      <c r="D15" s="2" t="s">
        <v>282</v>
      </c>
      <c r="E15" s="2" t="s">
        <v>292</v>
      </c>
      <c r="F15" s="99">
        <f t="shared" si="0"/>
        <v>0.03</v>
      </c>
    </row>
    <row r="16" spans="1:12" x14ac:dyDescent="0.25">
      <c r="A16" s="13">
        <v>40327</v>
      </c>
      <c r="B16" s="14">
        <v>3601.61</v>
      </c>
      <c r="C16" s="2" t="s">
        <v>271</v>
      </c>
      <c r="D16" s="2" t="s">
        <v>272</v>
      </c>
      <c r="E16" s="2" t="s">
        <v>293</v>
      </c>
      <c r="F16" s="99">
        <f t="shared" si="0"/>
        <v>125</v>
      </c>
    </row>
    <row r="17" spans="1:6" x14ac:dyDescent="0.25">
      <c r="A17" s="13">
        <v>40328</v>
      </c>
      <c r="B17" s="14">
        <v>4272.68</v>
      </c>
      <c r="C17" s="2" t="s">
        <v>281</v>
      </c>
      <c r="D17" s="2" t="s">
        <v>282</v>
      </c>
      <c r="E17" s="2" t="s">
        <v>294</v>
      </c>
      <c r="F17" s="99">
        <f t="shared" si="0"/>
        <v>2.5000000000000001E-2</v>
      </c>
    </row>
    <row r="18" spans="1:6" x14ac:dyDescent="0.25">
      <c r="A18" s="13">
        <v>40329</v>
      </c>
      <c r="B18" s="14">
        <v>2142.69</v>
      </c>
      <c r="C18" s="2" t="s">
        <v>271</v>
      </c>
      <c r="D18" s="2" t="s">
        <v>272</v>
      </c>
      <c r="E18" s="2" t="s">
        <v>295</v>
      </c>
      <c r="F18" s="99">
        <f t="shared" si="0"/>
        <v>125</v>
      </c>
    </row>
    <row r="19" spans="1:6" x14ac:dyDescent="0.25">
      <c r="A19" s="13">
        <v>40330</v>
      </c>
      <c r="B19" s="14">
        <v>4389.33</v>
      </c>
      <c r="C19" s="2" t="s">
        <v>278</v>
      </c>
      <c r="D19" s="2" t="s">
        <v>282</v>
      </c>
      <c r="E19" s="2" t="s">
        <v>296</v>
      </c>
      <c r="F19" s="99">
        <f t="shared" si="0"/>
        <v>0.03</v>
      </c>
    </row>
    <row r="20" spans="1:6" x14ac:dyDescent="0.25">
      <c r="A20" s="13">
        <v>40331</v>
      </c>
      <c r="B20" s="14">
        <v>3876.18</v>
      </c>
      <c r="C20" s="2" t="s">
        <v>279</v>
      </c>
      <c r="D20" s="2" t="s">
        <v>272</v>
      </c>
      <c r="E20" s="2" t="s">
        <v>297</v>
      </c>
      <c r="F20" s="99">
        <f t="shared" si="0"/>
        <v>110</v>
      </c>
    </row>
    <row r="21" spans="1:6" ht="15.75" customHeight="1" x14ac:dyDescent="0.25">
      <c r="A21" s="13">
        <v>40332</v>
      </c>
      <c r="B21" s="14">
        <v>3907.71</v>
      </c>
      <c r="C21" s="2" t="s">
        <v>277</v>
      </c>
      <c r="D21" s="2" t="s">
        <v>272</v>
      </c>
      <c r="E21" s="2" t="s">
        <v>298</v>
      </c>
      <c r="F21" s="99">
        <f t="shared" si="0"/>
        <v>150</v>
      </c>
    </row>
    <row r="22" spans="1:6" ht="15.75" customHeight="1" x14ac:dyDescent="0.25">
      <c r="A22" s="13">
        <v>40333</v>
      </c>
      <c r="B22" s="14">
        <v>4150.7</v>
      </c>
      <c r="C22" s="2" t="s">
        <v>279</v>
      </c>
      <c r="D22" s="2" t="s">
        <v>272</v>
      </c>
      <c r="E22" s="2" t="s">
        <v>299</v>
      </c>
      <c r="F22" s="99">
        <f t="shared" si="0"/>
        <v>110</v>
      </c>
    </row>
    <row r="23" spans="1:6" ht="15.75" customHeight="1" x14ac:dyDescent="0.25">
      <c r="A23" s="13">
        <v>40334</v>
      </c>
      <c r="B23" s="14">
        <v>2773.03</v>
      </c>
      <c r="C23" s="2" t="s">
        <v>275</v>
      </c>
      <c r="D23" s="2" t="s">
        <v>282</v>
      </c>
      <c r="E23" s="2" t="s">
        <v>300</v>
      </c>
      <c r="F23" s="99">
        <f t="shared" si="0"/>
        <v>0.02</v>
      </c>
    </row>
    <row r="24" spans="1:6" ht="15.75" customHeight="1" x14ac:dyDescent="0.25">
      <c r="A24" s="13">
        <v>40335</v>
      </c>
      <c r="B24" s="14">
        <v>2145.5100000000002</v>
      </c>
      <c r="C24" s="2" t="s">
        <v>278</v>
      </c>
      <c r="D24" s="2" t="s">
        <v>282</v>
      </c>
      <c r="E24" s="2" t="s">
        <v>301</v>
      </c>
      <c r="F24" s="99">
        <f>IFERROR(VLOOKUP(C24,$H$4:$I$7,2,FALSE),IFERROR(VLOOKUP(C24,$K$4:$L$7,2,FALSE),"No Value"))</f>
        <v>0.03</v>
      </c>
    </row>
    <row r="25" spans="1:6" ht="15.75" customHeight="1" x14ac:dyDescent="0.2">
      <c r="E25" s="68"/>
    </row>
    <row r="26" spans="1:6" ht="15.75" customHeight="1" x14ac:dyDescent="0.2"/>
    <row r="27" spans="1:6" ht="15.75" customHeight="1" x14ac:dyDescent="0.2"/>
    <row r="28" spans="1:6" ht="15.75" customHeight="1" x14ac:dyDescent="0.2"/>
    <row r="29" spans="1:6" ht="15.75" customHeight="1" x14ac:dyDescent="0.2"/>
    <row r="30" spans="1:6" ht="15.75" customHeight="1" x14ac:dyDescent="0.2"/>
    <row r="31" spans="1:6" ht="15.75" customHeight="1" x14ac:dyDescent="0.2"/>
    <row r="32" spans="1: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3:F24" xr:uid="{00000000-0009-0000-0000-000013000000}"/>
  <mergeCells count="3">
    <mergeCell ref="A1:K1"/>
    <mergeCell ref="H3:I3"/>
    <mergeCell ref="K3:L3"/>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E1000"/>
  <sheetViews>
    <sheetView showGridLines="0" workbookViewId="0">
      <selection activeCell="D12" sqref="D12"/>
    </sheetView>
  </sheetViews>
  <sheetFormatPr defaultColWidth="12.625" defaultRowHeight="15" customHeight="1" x14ac:dyDescent="0.2"/>
  <cols>
    <col min="1" max="1" width="7.625" customWidth="1"/>
    <col min="2" max="4" width="13.75" customWidth="1"/>
    <col min="5" max="5" width="8.25" customWidth="1"/>
    <col min="6" max="26" width="7.625" customWidth="1"/>
  </cols>
  <sheetData>
    <row r="1" spans="1:5" x14ac:dyDescent="0.25">
      <c r="A1" s="69" t="s">
        <v>19</v>
      </c>
      <c r="B1" s="70"/>
      <c r="C1" s="70"/>
      <c r="D1" s="70"/>
      <c r="E1" s="71"/>
    </row>
    <row r="3" spans="1:5" x14ac:dyDescent="0.25">
      <c r="A3" s="10" t="s">
        <v>20</v>
      </c>
      <c r="B3" s="10" t="s">
        <v>21</v>
      </c>
      <c r="C3" s="10" t="s">
        <v>22</v>
      </c>
      <c r="D3" s="10" t="s">
        <v>23</v>
      </c>
      <c r="E3" s="11" t="s">
        <v>24</v>
      </c>
    </row>
    <row r="4" spans="1:5" x14ac:dyDescent="0.25">
      <c r="A4" s="2" t="s">
        <v>25</v>
      </c>
      <c r="B4" s="2">
        <v>25</v>
      </c>
      <c r="C4" s="2">
        <v>33</v>
      </c>
      <c r="D4" s="2">
        <v>72</v>
      </c>
      <c r="E4" s="12">
        <f>SUM(B4:D4)</f>
        <v>130</v>
      </c>
    </row>
    <row r="5" spans="1:5" x14ac:dyDescent="0.25">
      <c r="A5" s="2" t="s">
        <v>26</v>
      </c>
      <c r="B5" s="2">
        <v>25</v>
      </c>
      <c r="C5" s="2">
        <v>79</v>
      </c>
      <c r="D5" s="2">
        <v>94</v>
      </c>
      <c r="E5" s="12">
        <f t="shared" ref="E5:E9" si="0">SUM(B5:D5)</f>
        <v>198</v>
      </c>
    </row>
    <row r="6" spans="1:5" x14ac:dyDescent="0.25">
      <c r="A6" s="2" t="s">
        <v>27</v>
      </c>
      <c r="B6" s="2">
        <v>36</v>
      </c>
      <c r="C6" s="2">
        <v>48</v>
      </c>
      <c r="D6" s="2">
        <v>38</v>
      </c>
      <c r="E6" s="12">
        <f t="shared" si="0"/>
        <v>122</v>
      </c>
    </row>
    <row r="7" spans="1:5" x14ac:dyDescent="0.25">
      <c r="A7" s="2" t="s">
        <v>28</v>
      </c>
      <c r="B7" s="2">
        <v>91</v>
      </c>
      <c r="C7" s="2">
        <v>36</v>
      </c>
      <c r="D7" s="2">
        <v>59</v>
      </c>
      <c r="E7" s="12">
        <f t="shared" si="0"/>
        <v>186</v>
      </c>
    </row>
    <row r="8" spans="1:5" x14ac:dyDescent="0.25">
      <c r="A8" s="2" t="s">
        <v>29</v>
      </c>
      <c r="B8" s="2">
        <v>54</v>
      </c>
      <c r="C8" s="2">
        <v>67</v>
      </c>
      <c r="D8" s="2">
        <v>58</v>
      </c>
      <c r="E8" s="12">
        <f t="shared" si="0"/>
        <v>179</v>
      </c>
    </row>
    <row r="9" spans="1:5" x14ac:dyDescent="0.25">
      <c r="A9" s="2" t="s">
        <v>30</v>
      </c>
      <c r="B9" s="2">
        <v>89</v>
      </c>
      <c r="C9" s="2">
        <v>95</v>
      </c>
      <c r="D9" s="2">
        <v>49</v>
      </c>
      <c r="E9" s="12">
        <f t="shared" si="0"/>
        <v>233</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E1"/>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sheetPr>
  <dimension ref="A1:G1000"/>
  <sheetViews>
    <sheetView showGridLines="0" workbookViewId="0">
      <selection activeCell="B6" sqref="B6"/>
    </sheetView>
  </sheetViews>
  <sheetFormatPr defaultColWidth="12.625" defaultRowHeight="15" customHeight="1" x14ac:dyDescent="0.2"/>
  <cols>
    <col min="1" max="1" width="9.375" customWidth="1"/>
    <col min="2" max="3" width="7.875" customWidth="1"/>
    <col min="4" max="4" width="7.5" customWidth="1"/>
    <col min="5" max="5" width="7.625" customWidth="1"/>
    <col min="6" max="6" width="14.5" customWidth="1"/>
    <col min="7" max="7" width="39.625" customWidth="1"/>
    <col min="8" max="26" width="7.625" customWidth="1"/>
  </cols>
  <sheetData>
    <row r="1" spans="1:7" x14ac:dyDescent="0.25">
      <c r="A1" s="69" t="s">
        <v>31</v>
      </c>
      <c r="B1" s="70"/>
      <c r="C1" s="70"/>
      <c r="D1" s="70"/>
      <c r="E1" s="70"/>
      <c r="F1" s="71"/>
    </row>
    <row r="3" spans="1:7" x14ac:dyDescent="0.25">
      <c r="A3" s="3" t="s">
        <v>32</v>
      </c>
      <c r="B3" s="3" t="s">
        <v>33</v>
      </c>
      <c r="C3" s="3" t="s">
        <v>34</v>
      </c>
      <c r="D3" s="3" t="s">
        <v>35</v>
      </c>
      <c r="F3" s="3" t="s">
        <v>36</v>
      </c>
      <c r="G3" s="3" t="s">
        <v>37</v>
      </c>
    </row>
    <row r="4" spans="1:7" x14ac:dyDescent="0.25">
      <c r="A4" s="13">
        <v>40255</v>
      </c>
      <c r="B4" s="2" t="s">
        <v>38</v>
      </c>
      <c r="C4" s="2" t="s">
        <v>39</v>
      </c>
      <c r="D4" s="14">
        <v>73</v>
      </c>
      <c r="F4" s="2" t="s">
        <v>27</v>
      </c>
      <c r="G4" s="15">
        <f>SUMIF(B4:B30,F4,D4:D30)</f>
        <v>242</v>
      </c>
    </row>
    <row r="5" spans="1:7" x14ac:dyDescent="0.25">
      <c r="A5" s="13">
        <v>40256</v>
      </c>
      <c r="B5" s="2" t="s">
        <v>40</v>
      </c>
      <c r="C5" s="2" t="s">
        <v>41</v>
      </c>
      <c r="D5" s="14">
        <v>121</v>
      </c>
    </row>
    <row r="6" spans="1:7" x14ac:dyDescent="0.25">
      <c r="A6" s="13">
        <v>40257</v>
      </c>
      <c r="B6" s="2" t="s">
        <v>38</v>
      </c>
      <c r="C6" s="2" t="s">
        <v>41</v>
      </c>
      <c r="D6" s="14">
        <v>167</v>
      </c>
    </row>
    <row r="7" spans="1:7" x14ac:dyDescent="0.25">
      <c r="A7" s="13">
        <v>40258</v>
      </c>
      <c r="B7" s="2" t="s">
        <v>42</v>
      </c>
      <c r="C7" s="2" t="s">
        <v>41</v>
      </c>
      <c r="D7" s="14">
        <v>167</v>
      </c>
    </row>
    <row r="8" spans="1:7" x14ac:dyDescent="0.25">
      <c r="A8" s="13">
        <v>40259</v>
      </c>
      <c r="B8" s="2" t="s">
        <v>43</v>
      </c>
      <c r="C8" s="2" t="s">
        <v>41</v>
      </c>
      <c r="D8" s="14">
        <v>75</v>
      </c>
    </row>
    <row r="9" spans="1:7" x14ac:dyDescent="0.25">
      <c r="A9" s="13">
        <v>40260</v>
      </c>
      <c r="B9" s="2" t="s">
        <v>38</v>
      </c>
      <c r="C9" s="2" t="s">
        <v>44</v>
      </c>
      <c r="D9" s="14">
        <v>157</v>
      </c>
    </row>
    <row r="10" spans="1:7" x14ac:dyDescent="0.25">
      <c r="A10" s="13">
        <v>40261</v>
      </c>
      <c r="B10" s="2" t="s">
        <v>43</v>
      </c>
      <c r="C10" s="2" t="s">
        <v>41</v>
      </c>
      <c r="D10" s="14">
        <v>61</v>
      </c>
    </row>
    <row r="11" spans="1:7" x14ac:dyDescent="0.25">
      <c r="A11" s="13">
        <v>40262</v>
      </c>
      <c r="B11" s="2" t="s">
        <v>38</v>
      </c>
      <c r="C11" s="2" t="s">
        <v>44</v>
      </c>
      <c r="D11" s="14">
        <v>108</v>
      </c>
    </row>
    <row r="12" spans="1:7" x14ac:dyDescent="0.25">
      <c r="A12" s="13">
        <v>40263</v>
      </c>
      <c r="B12" s="2" t="s">
        <v>40</v>
      </c>
      <c r="C12" s="2" t="s">
        <v>39</v>
      </c>
      <c r="D12" s="14">
        <v>139</v>
      </c>
    </row>
    <row r="13" spans="1:7" x14ac:dyDescent="0.25">
      <c r="A13" s="13">
        <v>40264</v>
      </c>
      <c r="B13" s="2" t="s">
        <v>25</v>
      </c>
      <c r="C13" s="2" t="s">
        <v>41</v>
      </c>
      <c r="D13" s="14">
        <v>130</v>
      </c>
    </row>
    <row r="14" spans="1:7" x14ac:dyDescent="0.25">
      <c r="A14" s="13">
        <v>40265</v>
      </c>
      <c r="B14" s="2" t="s">
        <v>43</v>
      </c>
      <c r="C14" s="2" t="s">
        <v>45</v>
      </c>
      <c r="D14" s="14">
        <v>66</v>
      </c>
    </row>
    <row r="15" spans="1:7" x14ac:dyDescent="0.25">
      <c r="A15" s="13">
        <v>40266</v>
      </c>
      <c r="B15" s="2" t="s">
        <v>25</v>
      </c>
      <c r="C15" s="2" t="s">
        <v>39</v>
      </c>
      <c r="D15" s="14">
        <v>86</v>
      </c>
    </row>
    <row r="16" spans="1:7" x14ac:dyDescent="0.25">
      <c r="A16" s="13">
        <v>40267</v>
      </c>
      <c r="B16" s="2" t="s">
        <v>42</v>
      </c>
      <c r="C16" s="2" t="s">
        <v>39</v>
      </c>
      <c r="D16" s="14">
        <v>122</v>
      </c>
    </row>
    <row r="17" spans="1:4" x14ac:dyDescent="0.25">
      <c r="A17" s="13">
        <v>40268</v>
      </c>
      <c r="B17" s="2" t="s">
        <v>25</v>
      </c>
      <c r="C17" s="2" t="s">
        <v>39</v>
      </c>
      <c r="D17" s="14">
        <v>50</v>
      </c>
    </row>
    <row r="18" spans="1:4" x14ac:dyDescent="0.25">
      <c r="A18" s="13">
        <v>40269</v>
      </c>
      <c r="B18" s="2" t="s">
        <v>43</v>
      </c>
      <c r="C18" s="2" t="s">
        <v>39</v>
      </c>
      <c r="D18" s="14">
        <v>77</v>
      </c>
    </row>
    <row r="19" spans="1:4" x14ac:dyDescent="0.25">
      <c r="A19" s="13">
        <v>40270</v>
      </c>
      <c r="B19" s="2" t="s">
        <v>38</v>
      </c>
      <c r="C19" s="2" t="s">
        <v>41</v>
      </c>
      <c r="D19" s="14">
        <v>140</v>
      </c>
    </row>
    <row r="20" spans="1:4" x14ac:dyDescent="0.25">
      <c r="A20" s="13">
        <v>40271</v>
      </c>
      <c r="B20" s="2" t="s">
        <v>43</v>
      </c>
      <c r="C20" s="2" t="s">
        <v>44</v>
      </c>
      <c r="D20" s="14">
        <v>107</v>
      </c>
    </row>
    <row r="21" spans="1:4" ht="15.75" customHeight="1" x14ac:dyDescent="0.25">
      <c r="A21" s="13">
        <v>40272</v>
      </c>
      <c r="B21" s="2" t="s">
        <v>25</v>
      </c>
      <c r="C21" s="2" t="s">
        <v>41</v>
      </c>
      <c r="D21" s="14">
        <v>109</v>
      </c>
    </row>
    <row r="22" spans="1:4" ht="15.75" customHeight="1" x14ac:dyDescent="0.25">
      <c r="A22" s="13">
        <v>40273</v>
      </c>
      <c r="B22" s="2" t="s">
        <v>42</v>
      </c>
      <c r="C22" s="2" t="s">
        <v>44</v>
      </c>
      <c r="D22" s="14">
        <v>121</v>
      </c>
    </row>
    <row r="23" spans="1:4" ht="15.75" customHeight="1" x14ac:dyDescent="0.25">
      <c r="A23" s="13">
        <v>40274</v>
      </c>
      <c r="B23" s="2" t="s">
        <v>38</v>
      </c>
      <c r="C23" s="2" t="s">
        <v>45</v>
      </c>
      <c r="D23" s="14">
        <v>78</v>
      </c>
    </row>
    <row r="24" spans="1:4" ht="15.75" customHeight="1" x14ac:dyDescent="0.25">
      <c r="A24" s="13">
        <v>40275</v>
      </c>
      <c r="B24" s="2" t="s">
        <v>25</v>
      </c>
      <c r="C24" s="2" t="s">
        <v>41</v>
      </c>
      <c r="D24" s="14">
        <v>168</v>
      </c>
    </row>
    <row r="25" spans="1:4" ht="15.75" customHeight="1" x14ac:dyDescent="0.25">
      <c r="A25" s="13">
        <v>40276</v>
      </c>
      <c r="B25" s="2" t="s">
        <v>40</v>
      </c>
      <c r="C25" s="2" t="s">
        <v>45</v>
      </c>
      <c r="D25" s="14">
        <v>88</v>
      </c>
    </row>
    <row r="26" spans="1:4" ht="15.75" customHeight="1" x14ac:dyDescent="0.25">
      <c r="A26" s="13">
        <v>40277</v>
      </c>
      <c r="B26" s="2" t="s">
        <v>27</v>
      </c>
      <c r="C26" s="2" t="s">
        <v>45</v>
      </c>
      <c r="D26" s="14">
        <v>110</v>
      </c>
    </row>
    <row r="27" spans="1:4" ht="15.75" customHeight="1" x14ac:dyDescent="0.25">
      <c r="A27" s="13">
        <v>40278</v>
      </c>
      <c r="B27" s="2" t="s">
        <v>27</v>
      </c>
      <c r="C27" s="2" t="s">
        <v>44</v>
      </c>
      <c r="D27" s="14">
        <v>132</v>
      </c>
    </row>
    <row r="28" spans="1:4" ht="15.75" customHeight="1" x14ac:dyDescent="0.25">
      <c r="A28" s="13">
        <v>40279</v>
      </c>
      <c r="B28" s="2" t="s">
        <v>40</v>
      </c>
      <c r="C28" s="2" t="s">
        <v>44</v>
      </c>
      <c r="D28" s="14">
        <v>54</v>
      </c>
    </row>
    <row r="29" spans="1:4" ht="15.75" customHeight="1" x14ac:dyDescent="0.25">
      <c r="A29" s="13">
        <v>40280</v>
      </c>
      <c r="B29" s="2" t="s">
        <v>38</v>
      </c>
      <c r="C29" s="2" t="s">
        <v>44</v>
      </c>
      <c r="D29" s="14">
        <v>58</v>
      </c>
    </row>
    <row r="30" spans="1:4" ht="15.75" customHeight="1" x14ac:dyDescent="0.25">
      <c r="A30" s="13">
        <v>40281</v>
      </c>
      <c r="B30" s="2" t="s">
        <v>43</v>
      </c>
      <c r="C30" s="2" t="s">
        <v>41</v>
      </c>
      <c r="D30" s="14">
        <v>71</v>
      </c>
    </row>
    <row r="31" spans="1:4" ht="15.75" customHeight="1" x14ac:dyDescent="0.2"/>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F1"/>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sheetPr>
  <dimension ref="A1:G1000"/>
  <sheetViews>
    <sheetView showGridLines="0" workbookViewId="0">
      <selection activeCell="C7" sqref="C7"/>
    </sheetView>
  </sheetViews>
  <sheetFormatPr defaultColWidth="12.625" defaultRowHeight="15" customHeight="1" x14ac:dyDescent="0.2"/>
  <cols>
    <col min="1" max="1" width="9.125" customWidth="1"/>
    <col min="2" max="2" width="7.875" customWidth="1"/>
    <col min="3" max="3" width="7.25" customWidth="1"/>
    <col min="4" max="4" width="3.5" customWidth="1"/>
    <col min="5" max="5" width="5.125" customWidth="1"/>
    <col min="6" max="6" width="3.75" customWidth="1"/>
    <col min="7" max="7" width="9.875" customWidth="1"/>
    <col min="8" max="26" width="7.625" customWidth="1"/>
  </cols>
  <sheetData>
    <row r="1" spans="1:7" ht="15" customHeight="1" x14ac:dyDescent="0.2">
      <c r="A1" s="72" t="s">
        <v>46</v>
      </c>
      <c r="B1" s="73"/>
      <c r="C1" s="73"/>
      <c r="D1" s="73"/>
      <c r="E1" s="73"/>
      <c r="F1" s="73"/>
      <c r="G1" s="74"/>
    </row>
    <row r="2" spans="1:7" ht="14.25" x14ac:dyDescent="0.2">
      <c r="A2" s="75"/>
      <c r="B2" s="76"/>
      <c r="C2" s="76"/>
      <c r="D2" s="76"/>
      <c r="E2" s="76"/>
      <c r="F2" s="76"/>
      <c r="G2" s="77"/>
    </row>
    <row r="3" spans="1:7" x14ac:dyDescent="0.25">
      <c r="A3" s="3" t="s">
        <v>32</v>
      </c>
      <c r="B3" s="3" t="s">
        <v>33</v>
      </c>
      <c r="C3" s="3" t="s">
        <v>35</v>
      </c>
    </row>
    <row r="4" spans="1:7" x14ac:dyDescent="0.25">
      <c r="A4" s="13">
        <v>40275</v>
      </c>
      <c r="B4" s="2" t="s">
        <v>25</v>
      </c>
      <c r="C4" s="14">
        <v>168</v>
      </c>
    </row>
    <row r="5" spans="1:7" x14ac:dyDescent="0.25">
      <c r="A5" s="13">
        <v>40257</v>
      </c>
      <c r="B5" s="2" t="s">
        <v>38</v>
      </c>
      <c r="C5" s="14">
        <v>167</v>
      </c>
    </row>
    <row r="6" spans="1:7" x14ac:dyDescent="0.25">
      <c r="A6" s="13">
        <v>40258</v>
      </c>
      <c r="B6" s="2" t="s">
        <v>42</v>
      </c>
      <c r="C6" s="14">
        <v>167</v>
      </c>
    </row>
    <row r="7" spans="1:7" x14ac:dyDescent="0.25">
      <c r="A7" s="13">
        <v>40260</v>
      </c>
      <c r="B7" s="2" t="s">
        <v>38</v>
      </c>
      <c r="C7" s="14">
        <v>157</v>
      </c>
    </row>
    <row r="8" spans="1:7" x14ac:dyDescent="0.25">
      <c r="A8" s="13">
        <v>40270</v>
      </c>
      <c r="B8" s="2" t="s">
        <v>38</v>
      </c>
      <c r="C8" s="14">
        <v>140</v>
      </c>
    </row>
    <row r="9" spans="1:7" x14ac:dyDescent="0.25">
      <c r="A9" s="13">
        <v>40263</v>
      </c>
      <c r="B9" s="2" t="s">
        <v>40</v>
      </c>
      <c r="C9" s="14">
        <v>139</v>
      </c>
    </row>
    <row r="10" spans="1:7" x14ac:dyDescent="0.25">
      <c r="A10" s="13">
        <v>40278</v>
      </c>
      <c r="B10" s="2" t="s">
        <v>27</v>
      </c>
      <c r="C10" s="14">
        <v>132</v>
      </c>
    </row>
    <row r="11" spans="1:7" x14ac:dyDescent="0.25">
      <c r="A11" s="13">
        <v>40264</v>
      </c>
      <c r="B11" s="2" t="s">
        <v>25</v>
      </c>
      <c r="C11" s="14">
        <v>130</v>
      </c>
    </row>
    <row r="12" spans="1:7" x14ac:dyDescent="0.25">
      <c r="A12" s="13">
        <v>40267</v>
      </c>
      <c r="B12" s="2" t="s">
        <v>42</v>
      </c>
      <c r="C12" s="14">
        <v>122</v>
      </c>
    </row>
    <row r="13" spans="1:7" x14ac:dyDescent="0.25">
      <c r="A13" s="13">
        <v>40256</v>
      </c>
      <c r="B13" s="2" t="s">
        <v>40</v>
      </c>
      <c r="C13" s="14">
        <v>121</v>
      </c>
    </row>
    <row r="14" spans="1:7" x14ac:dyDescent="0.25">
      <c r="A14" s="13">
        <v>40273</v>
      </c>
      <c r="B14" s="2" t="s">
        <v>42</v>
      </c>
      <c r="C14" s="14">
        <v>121</v>
      </c>
    </row>
    <row r="15" spans="1:7" x14ac:dyDescent="0.25">
      <c r="A15" s="13">
        <v>40277</v>
      </c>
      <c r="B15" s="2" t="s">
        <v>27</v>
      </c>
      <c r="C15" s="14">
        <v>110</v>
      </c>
    </row>
    <row r="16" spans="1:7" x14ac:dyDescent="0.25">
      <c r="A16" s="13">
        <v>40272</v>
      </c>
      <c r="B16" s="2" t="s">
        <v>25</v>
      </c>
      <c r="C16" s="14">
        <v>109</v>
      </c>
    </row>
    <row r="17" spans="1:3" x14ac:dyDescent="0.25">
      <c r="A17" s="13">
        <v>40262</v>
      </c>
      <c r="B17" s="2" t="s">
        <v>38</v>
      </c>
      <c r="C17" s="14">
        <v>108</v>
      </c>
    </row>
    <row r="18" spans="1:3" x14ac:dyDescent="0.25">
      <c r="A18" s="13">
        <v>40271</v>
      </c>
      <c r="B18" s="2" t="s">
        <v>43</v>
      </c>
      <c r="C18" s="14">
        <v>107</v>
      </c>
    </row>
    <row r="19" spans="1:3" x14ac:dyDescent="0.25">
      <c r="A19" s="13">
        <v>40276</v>
      </c>
      <c r="B19" s="2" t="s">
        <v>40</v>
      </c>
      <c r="C19" s="14">
        <v>88</v>
      </c>
    </row>
    <row r="20" spans="1:3" x14ac:dyDescent="0.25">
      <c r="A20" s="13">
        <v>40266</v>
      </c>
      <c r="B20" s="2" t="s">
        <v>25</v>
      </c>
      <c r="C20" s="14">
        <v>86</v>
      </c>
    </row>
    <row r="21" spans="1:3" ht="15.75" customHeight="1" x14ac:dyDescent="0.25">
      <c r="A21" s="13">
        <v>40274</v>
      </c>
      <c r="B21" s="2" t="s">
        <v>38</v>
      </c>
      <c r="C21" s="14">
        <v>78</v>
      </c>
    </row>
    <row r="22" spans="1:3" ht="15.75" customHeight="1" x14ac:dyDescent="0.25">
      <c r="A22" s="13">
        <v>40269</v>
      </c>
      <c r="B22" s="2" t="s">
        <v>43</v>
      </c>
      <c r="C22" s="14">
        <v>77</v>
      </c>
    </row>
    <row r="23" spans="1:3" ht="15.75" customHeight="1" x14ac:dyDescent="0.25">
      <c r="A23" s="13">
        <v>40259</v>
      </c>
      <c r="B23" s="2" t="s">
        <v>43</v>
      </c>
      <c r="C23" s="14">
        <v>75</v>
      </c>
    </row>
    <row r="24" spans="1:3" ht="15.75" customHeight="1" x14ac:dyDescent="0.25">
      <c r="A24" s="13">
        <v>40255</v>
      </c>
      <c r="B24" s="2" t="s">
        <v>38</v>
      </c>
      <c r="C24" s="14">
        <v>73</v>
      </c>
    </row>
    <row r="25" spans="1:3" ht="15.75" customHeight="1" x14ac:dyDescent="0.25">
      <c r="A25" s="13">
        <v>40281</v>
      </c>
      <c r="B25" s="2" t="s">
        <v>43</v>
      </c>
      <c r="C25" s="14">
        <v>71</v>
      </c>
    </row>
    <row r="26" spans="1:3" ht="15.75" customHeight="1" x14ac:dyDescent="0.25">
      <c r="A26" s="13">
        <v>40265</v>
      </c>
      <c r="B26" s="2" t="s">
        <v>43</v>
      </c>
      <c r="C26" s="14">
        <v>66</v>
      </c>
    </row>
    <row r="27" spans="1:3" ht="15.75" customHeight="1" x14ac:dyDescent="0.25">
      <c r="A27" s="13">
        <v>40261</v>
      </c>
      <c r="B27" s="2" t="s">
        <v>43</v>
      </c>
      <c r="C27" s="14">
        <v>61</v>
      </c>
    </row>
    <row r="28" spans="1:3" ht="15.75" customHeight="1" x14ac:dyDescent="0.25">
      <c r="A28" s="13">
        <v>40280</v>
      </c>
      <c r="B28" s="2" t="s">
        <v>38</v>
      </c>
      <c r="C28" s="14">
        <v>58</v>
      </c>
    </row>
    <row r="29" spans="1:3" ht="15.75" customHeight="1" x14ac:dyDescent="0.25">
      <c r="A29" s="13">
        <v>40279</v>
      </c>
      <c r="B29" s="2" t="s">
        <v>40</v>
      </c>
      <c r="C29" s="14">
        <v>54</v>
      </c>
    </row>
    <row r="30" spans="1:3" ht="15.75" customHeight="1" x14ac:dyDescent="0.25">
      <c r="A30" s="13">
        <v>40268</v>
      </c>
      <c r="B30" s="2" t="s">
        <v>25</v>
      </c>
      <c r="C30" s="14">
        <v>50</v>
      </c>
    </row>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3:C30" xr:uid="{00000000-0001-0000-0400-000000000000}">
    <sortState xmlns:xlrd2="http://schemas.microsoft.com/office/spreadsheetml/2017/richdata2" ref="A4:C30">
      <sortCondition descending="1" ref="C3:C30"/>
    </sortState>
  </autoFilter>
  <mergeCells count="1">
    <mergeCell ref="A1:G2"/>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J1000"/>
  <sheetViews>
    <sheetView showGridLines="0" workbookViewId="0">
      <selection activeCell="H15" sqref="H15"/>
    </sheetView>
  </sheetViews>
  <sheetFormatPr defaultColWidth="12.625" defaultRowHeight="15" customHeight="1" x14ac:dyDescent="0.2"/>
  <cols>
    <col min="1" max="1" width="9.375" customWidth="1"/>
    <col min="2" max="2" width="7.875" customWidth="1"/>
    <col min="3" max="3" width="7.5" customWidth="1"/>
    <col min="4" max="4" width="11.5" customWidth="1"/>
    <col min="5" max="5" width="8.875" customWidth="1"/>
    <col min="6" max="6" width="13.125" bestFit="1" customWidth="1"/>
    <col min="7" max="7" width="16.125" bestFit="1" customWidth="1"/>
    <col min="8" max="9" width="13.375" bestFit="1" customWidth="1"/>
    <col min="10" max="10" width="11.375" bestFit="1" customWidth="1"/>
    <col min="11" max="12" width="8" bestFit="1" customWidth="1"/>
    <col min="13" max="13" width="17.375" bestFit="1" customWidth="1"/>
    <col min="14" max="14" width="14.375" bestFit="1" customWidth="1"/>
    <col min="15" max="16" width="7" bestFit="1" customWidth="1"/>
    <col min="17" max="23" width="8" bestFit="1" customWidth="1"/>
    <col min="24" max="24" width="17.375" bestFit="1" customWidth="1"/>
    <col min="25" max="25" width="14.375" bestFit="1" customWidth="1"/>
    <col min="26" max="29" width="7" bestFit="1" customWidth="1"/>
    <col min="30" max="35" width="8" bestFit="1" customWidth="1"/>
    <col min="36" max="36" width="17.375" bestFit="1" customWidth="1"/>
    <col min="37" max="37" width="10.375" bestFit="1" customWidth="1"/>
  </cols>
  <sheetData>
    <row r="1" spans="1:10" x14ac:dyDescent="0.25">
      <c r="A1" s="69" t="s">
        <v>47</v>
      </c>
      <c r="B1" s="70"/>
      <c r="C1" s="70"/>
      <c r="D1" s="70"/>
      <c r="E1" s="70"/>
      <c r="F1" s="70"/>
      <c r="G1" s="71"/>
    </row>
    <row r="3" spans="1:10" x14ac:dyDescent="0.25">
      <c r="A3" s="3" t="s">
        <v>32</v>
      </c>
      <c r="B3" s="3" t="s">
        <v>33</v>
      </c>
      <c r="C3" s="3" t="s">
        <v>35</v>
      </c>
      <c r="D3" s="3" t="s">
        <v>48</v>
      </c>
      <c r="F3" s="87" t="s">
        <v>303</v>
      </c>
      <c r="G3" s="87" t="s">
        <v>304</v>
      </c>
      <c r="H3" s="88"/>
      <c r="I3" s="88"/>
      <c r="J3" s="88"/>
    </row>
    <row r="4" spans="1:10" x14ac:dyDescent="0.25">
      <c r="A4" s="13">
        <v>40255</v>
      </c>
      <c r="B4" s="2" t="s">
        <v>38</v>
      </c>
      <c r="C4" s="14">
        <v>73</v>
      </c>
      <c r="D4" s="2" t="s">
        <v>49</v>
      </c>
      <c r="F4" s="87" t="s">
        <v>302</v>
      </c>
      <c r="G4" s="91" t="s">
        <v>50</v>
      </c>
      <c r="H4" s="91" t="s">
        <v>51</v>
      </c>
      <c r="I4" s="91" t="s">
        <v>49</v>
      </c>
      <c r="J4" s="91" t="s">
        <v>202</v>
      </c>
    </row>
    <row r="5" spans="1:10" x14ac:dyDescent="0.25">
      <c r="A5" s="13">
        <v>40256</v>
      </c>
      <c r="B5" s="2" t="s">
        <v>40</v>
      </c>
      <c r="C5" s="14">
        <v>121</v>
      </c>
      <c r="D5" s="2" t="s">
        <v>49</v>
      </c>
      <c r="F5" s="89" t="s">
        <v>27</v>
      </c>
      <c r="G5" s="90"/>
      <c r="H5" s="90">
        <v>132</v>
      </c>
      <c r="I5" s="90">
        <v>110</v>
      </c>
      <c r="J5" s="90">
        <v>242</v>
      </c>
    </row>
    <row r="6" spans="1:10" x14ac:dyDescent="0.25">
      <c r="A6" s="13">
        <v>40257</v>
      </c>
      <c r="B6" s="2" t="s">
        <v>38</v>
      </c>
      <c r="C6" s="14">
        <v>167</v>
      </c>
      <c r="D6" s="2" t="s">
        <v>50</v>
      </c>
      <c r="F6" s="89" t="s">
        <v>38</v>
      </c>
      <c r="G6" s="90">
        <v>303</v>
      </c>
      <c r="H6" s="90">
        <v>108</v>
      </c>
      <c r="I6" s="90">
        <v>370</v>
      </c>
      <c r="J6" s="90">
        <v>781</v>
      </c>
    </row>
    <row r="7" spans="1:10" x14ac:dyDescent="0.25">
      <c r="A7" s="13">
        <v>40258</v>
      </c>
      <c r="B7" s="2" t="s">
        <v>42</v>
      </c>
      <c r="C7" s="14">
        <v>167</v>
      </c>
      <c r="D7" s="2" t="s">
        <v>51</v>
      </c>
      <c r="F7" s="89" t="s">
        <v>40</v>
      </c>
      <c r="G7" s="90">
        <v>227</v>
      </c>
      <c r="H7" s="90"/>
      <c r="I7" s="90">
        <v>175</v>
      </c>
      <c r="J7" s="90">
        <v>402</v>
      </c>
    </row>
    <row r="8" spans="1:10" x14ac:dyDescent="0.25">
      <c r="A8" s="13">
        <v>40259</v>
      </c>
      <c r="B8" s="2" t="s">
        <v>43</v>
      </c>
      <c r="C8" s="14">
        <v>75</v>
      </c>
      <c r="D8" s="2" t="s">
        <v>49</v>
      </c>
      <c r="F8" s="89" t="s">
        <v>42</v>
      </c>
      <c r="G8" s="90"/>
      <c r="H8" s="90">
        <v>288</v>
      </c>
      <c r="I8" s="90">
        <v>122</v>
      </c>
      <c r="J8" s="90">
        <v>410</v>
      </c>
    </row>
    <row r="9" spans="1:10" x14ac:dyDescent="0.25">
      <c r="A9" s="13">
        <v>40260</v>
      </c>
      <c r="B9" s="2" t="s">
        <v>38</v>
      </c>
      <c r="C9" s="14">
        <v>157</v>
      </c>
      <c r="D9" s="2" t="s">
        <v>49</v>
      </c>
      <c r="F9" s="89" t="s">
        <v>25</v>
      </c>
      <c r="G9" s="90"/>
      <c r="H9" s="90">
        <v>375</v>
      </c>
      <c r="I9" s="90">
        <v>168</v>
      </c>
      <c r="J9" s="90">
        <v>543</v>
      </c>
    </row>
    <row r="10" spans="1:10" x14ac:dyDescent="0.25">
      <c r="A10" s="13">
        <v>40261</v>
      </c>
      <c r="B10" s="2" t="s">
        <v>43</v>
      </c>
      <c r="C10" s="14">
        <v>61</v>
      </c>
      <c r="D10" s="2" t="s">
        <v>49</v>
      </c>
      <c r="F10" s="89" t="s">
        <v>43</v>
      </c>
      <c r="G10" s="90">
        <v>71</v>
      </c>
      <c r="H10" s="90">
        <v>184</v>
      </c>
      <c r="I10" s="90">
        <v>202</v>
      </c>
      <c r="J10" s="90">
        <v>457</v>
      </c>
    </row>
    <row r="11" spans="1:10" x14ac:dyDescent="0.25">
      <c r="A11" s="13">
        <v>40262</v>
      </c>
      <c r="B11" s="2" t="s">
        <v>38</v>
      </c>
      <c r="C11" s="14">
        <v>108</v>
      </c>
      <c r="D11" s="2" t="s">
        <v>51</v>
      </c>
      <c r="F11" s="89" t="s">
        <v>202</v>
      </c>
      <c r="G11" s="90">
        <v>601</v>
      </c>
      <c r="H11" s="90">
        <v>1087</v>
      </c>
      <c r="I11" s="90">
        <v>1147</v>
      </c>
      <c r="J11" s="90">
        <v>2835</v>
      </c>
    </row>
    <row r="12" spans="1:10" x14ac:dyDescent="0.25">
      <c r="A12" s="13">
        <v>40263</v>
      </c>
      <c r="B12" s="2" t="s">
        <v>40</v>
      </c>
      <c r="C12" s="14">
        <v>139</v>
      </c>
      <c r="D12" s="2" t="s">
        <v>50</v>
      </c>
    </row>
    <row r="13" spans="1:10" x14ac:dyDescent="0.25">
      <c r="A13" s="13">
        <v>40264</v>
      </c>
      <c r="B13" s="2" t="s">
        <v>25</v>
      </c>
      <c r="C13" s="14">
        <v>130</v>
      </c>
      <c r="D13" s="2" t="s">
        <v>51</v>
      </c>
    </row>
    <row r="14" spans="1:10" x14ac:dyDescent="0.25">
      <c r="A14" s="13">
        <v>40265</v>
      </c>
      <c r="B14" s="2" t="s">
        <v>43</v>
      </c>
      <c r="C14" s="14">
        <v>66</v>
      </c>
      <c r="D14" s="2" t="s">
        <v>49</v>
      </c>
    </row>
    <row r="15" spans="1:10" x14ac:dyDescent="0.25">
      <c r="A15" s="13">
        <v>40266</v>
      </c>
      <c r="B15" s="2" t="s">
        <v>25</v>
      </c>
      <c r="C15" s="14">
        <v>86</v>
      </c>
      <c r="D15" s="2" t="s">
        <v>51</v>
      </c>
    </row>
    <row r="16" spans="1:10" x14ac:dyDescent="0.25">
      <c r="A16" s="13">
        <v>40267</v>
      </c>
      <c r="B16" s="2" t="s">
        <v>42</v>
      </c>
      <c r="C16" s="14">
        <v>122</v>
      </c>
      <c r="D16" s="2" t="s">
        <v>49</v>
      </c>
    </row>
    <row r="17" spans="1:4" x14ac:dyDescent="0.25">
      <c r="A17" s="13">
        <v>40268</v>
      </c>
      <c r="B17" s="2" t="s">
        <v>25</v>
      </c>
      <c r="C17" s="14">
        <v>50</v>
      </c>
      <c r="D17" s="2" t="s">
        <v>51</v>
      </c>
    </row>
    <row r="18" spans="1:4" x14ac:dyDescent="0.25">
      <c r="A18" s="13">
        <v>40269</v>
      </c>
      <c r="B18" s="2" t="s">
        <v>43</v>
      </c>
      <c r="C18" s="14">
        <v>77</v>
      </c>
      <c r="D18" s="2" t="s">
        <v>51</v>
      </c>
    </row>
    <row r="19" spans="1:4" x14ac:dyDescent="0.25">
      <c r="A19" s="13">
        <v>40270</v>
      </c>
      <c r="B19" s="2" t="s">
        <v>38</v>
      </c>
      <c r="C19" s="14">
        <v>140</v>
      </c>
      <c r="D19" s="2" t="s">
        <v>49</v>
      </c>
    </row>
    <row r="20" spans="1:4" x14ac:dyDescent="0.25">
      <c r="A20" s="13">
        <v>40271</v>
      </c>
      <c r="B20" s="2" t="s">
        <v>43</v>
      </c>
      <c r="C20" s="14">
        <v>107</v>
      </c>
      <c r="D20" s="2" t="s">
        <v>51</v>
      </c>
    </row>
    <row r="21" spans="1:4" ht="15.75" customHeight="1" x14ac:dyDescent="0.25">
      <c r="A21" s="13">
        <v>40272</v>
      </c>
      <c r="B21" s="2" t="s">
        <v>25</v>
      </c>
      <c r="C21" s="14">
        <v>109</v>
      </c>
      <c r="D21" s="2" t="s">
        <v>51</v>
      </c>
    </row>
    <row r="22" spans="1:4" ht="15.75" customHeight="1" x14ac:dyDescent="0.25">
      <c r="A22" s="13">
        <v>40273</v>
      </c>
      <c r="B22" s="2" t="s">
        <v>42</v>
      </c>
      <c r="C22" s="14">
        <v>121</v>
      </c>
      <c r="D22" s="2" t="s">
        <v>51</v>
      </c>
    </row>
    <row r="23" spans="1:4" ht="15.75" customHeight="1" x14ac:dyDescent="0.25">
      <c r="A23" s="13">
        <v>40274</v>
      </c>
      <c r="B23" s="2" t="s">
        <v>38</v>
      </c>
      <c r="C23" s="14">
        <v>78</v>
      </c>
      <c r="D23" s="2" t="s">
        <v>50</v>
      </c>
    </row>
    <row r="24" spans="1:4" ht="15.75" customHeight="1" x14ac:dyDescent="0.25">
      <c r="A24" s="13">
        <v>40275</v>
      </c>
      <c r="B24" s="2" t="s">
        <v>25</v>
      </c>
      <c r="C24" s="14">
        <v>168</v>
      </c>
      <c r="D24" s="2" t="s">
        <v>49</v>
      </c>
    </row>
    <row r="25" spans="1:4" ht="15.75" customHeight="1" x14ac:dyDescent="0.25">
      <c r="A25" s="13">
        <v>40276</v>
      </c>
      <c r="B25" s="2" t="s">
        <v>40</v>
      </c>
      <c r="C25" s="14">
        <v>88</v>
      </c>
      <c r="D25" s="2" t="s">
        <v>50</v>
      </c>
    </row>
    <row r="26" spans="1:4" ht="15.75" customHeight="1" x14ac:dyDescent="0.25">
      <c r="A26" s="13">
        <v>40277</v>
      </c>
      <c r="B26" s="2" t="s">
        <v>27</v>
      </c>
      <c r="C26" s="14">
        <v>110</v>
      </c>
      <c r="D26" s="2" t="s">
        <v>49</v>
      </c>
    </row>
    <row r="27" spans="1:4" ht="15.75" customHeight="1" x14ac:dyDescent="0.25">
      <c r="A27" s="13">
        <v>40278</v>
      </c>
      <c r="B27" s="2" t="s">
        <v>27</v>
      </c>
      <c r="C27" s="14">
        <v>132</v>
      </c>
      <c r="D27" s="2" t="s">
        <v>51</v>
      </c>
    </row>
    <row r="28" spans="1:4" ht="15.75" customHeight="1" x14ac:dyDescent="0.25">
      <c r="A28" s="13">
        <v>40279</v>
      </c>
      <c r="B28" s="2" t="s">
        <v>40</v>
      </c>
      <c r="C28" s="14">
        <v>54</v>
      </c>
      <c r="D28" s="2" t="s">
        <v>49</v>
      </c>
    </row>
    <row r="29" spans="1:4" ht="15.75" customHeight="1" x14ac:dyDescent="0.25">
      <c r="A29" s="13">
        <v>40280</v>
      </c>
      <c r="B29" s="2" t="s">
        <v>38</v>
      </c>
      <c r="C29" s="14">
        <v>58</v>
      </c>
      <c r="D29" s="2" t="s">
        <v>50</v>
      </c>
    </row>
    <row r="30" spans="1:4" ht="15.75" customHeight="1" x14ac:dyDescent="0.25">
      <c r="A30" s="13">
        <v>40281</v>
      </c>
      <c r="B30" s="2" t="s">
        <v>43</v>
      </c>
      <c r="C30" s="14">
        <v>71</v>
      </c>
      <c r="D30" s="2" t="s">
        <v>50</v>
      </c>
    </row>
    <row r="31" spans="1:4" ht="15.75" customHeight="1" x14ac:dyDescent="0.2"/>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G1"/>
  </mergeCells>
  <pageMargins left="0.7" right="0.7" top="0.75" bottom="0.75" header="0" footer="0"/>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sheetPr>
  <dimension ref="A1:D1000"/>
  <sheetViews>
    <sheetView showGridLines="0" workbookViewId="0">
      <selection activeCell="B15" sqref="B15"/>
    </sheetView>
  </sheetViews>
  <sheetFormatPr defaultColWidth="12.625" defaultRowHeight="15" customHeight="1" x14ac:dyDescent="0.2"/>
  <cols>
    <col min="1" max="1" width="19.375" customWidth="1"/>
    <col min="2" max="2" width="17.5" customWidth="1"/>
    <col min="3" max="5" width="7.625" customWidth="1"/>
    <col min="6" max="6" width="9.125" customWidth="1"/>
    <col min="7" max="26" width="7.625" customWidth="1"/>
  </cols>
  <sheetData>
    <row r="1" spans="1:4" x14ac:dyDescent="0.25">
      <c r="A1" s="69" t="s">
        <v>52</v>
      </c>
      <c r="B1" s="70"/>
      <c r="C1" s="70"/>
      <c r="D1" s="71"/>
    </row>
    <row r="3" spans="1:4" x14ac:dyDescent="0.25">
      <c r="A3" s="3" t="s">
        <v>53</v>
      </c>
      <c r="B3" s="13">
        <v>40620</v>
      </c>
    </row>
    <row r="4" spans="1:4" x14ac:dyDescent="0.25">
      <c r="A4" s="3" t="s">
        <v>54</v>
      </c>
      <c r="B4" s="13">
        <v>40644</v>
      </c>
    </row>
    <row r="5" spans="1:4" x14ac:dyDescent="0.25">
      <c r="A5" s="3" t="s">
        <v>55</v>
      </c>
      <c r="B5" s="12">
        <f>_xlfn.DAYS(B4,B3)</f>
        <v>24</v>
      </c>
    </row>
    <row r="7" spans="1:4" x14ac:dyDescent="0.25">
      <c r="A7" s="3" t="s">
        <v>56</v>
      </c>
      <c r="B7" s="14">
        <v>10500</v>
      </c>
    </row>
    <row r="8" spans="1:4" x14ac:dyDescent="0.25">
      <c r="A8" s="3" t="s">
        <v>57</v>
      </c>
      <c r="B8" s="13">
        <v>40255</v>
      </c>
    </row>
    <row r="9" spans="1:4" x14ac:dyDescent="0.25">
      <c r="A9" s="3" t="s">
        <v>58</v>
      </c>
      <c r="B9" s="2">
        <v>75</v>
      </c>
    </row>
    <row r="10" spans="1:4" x14ac:dyDescent="0.25">
      <c r="A10" s="3" t="s">
        <v>59</v>
      </c>
      <c r="B10" s="16">
        <f>B8+B9</f>
        <v>40330</v>
      </c>
    </row>
    <row r="12" spans="1:4" x14ac:dyDescent="0.25">
      <c r="A12" s="3" t="s">
        <v>60</v>
      </c>
      <c r="B12" s="17">
        <v>40620</v>
      </c>
    </row>
    <row r="13" spans="1:4" x14ac:dyDescent="0.25">
      <c r="A13" s="3" t="s">
        <v>61</v>
      </c>
      <c r="B13" s="13">
        <v>40616</v>
      </c>
    </row>
    <row r="14" spans="1:4" x14ac:dyDescent="0.25">
      <c r="A14" s="3" t="s">
        <v>62</v>
      </c>
      <c r="B14" s="12">
        <f>_xlfn.DAYS(B12,B13)</f>
        <v>4</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D1"/>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I1000"/>
  <sheetViews>
    <sheetView showGridLines="0" workbookViewId="0">
      <selection activeCell="F2" sqref="F2"/>
    </sheetView>
  </sheetViews>
  <sheetFormatPr defaultColWidth="12.625" defaultRowHeight="15" customHeight="1" x14ac:dyDescent="0.2"/>
  <cols>
    <col min="1" max="1" width="6" customWidth="1"/>
    <col min="2" max="3" width="8.625" customWidth="1"/>
    <col min="4" max="4" width="9.875" customWidth="1"/>
    <col min="5" max="5" width="7.625" customWidth="1"/>
    <col min="6" max="6" width="10.75" customWidth="1"/>
    <col min="7" max="7" width="7.625" customWidth="1"/>
    <col min="8" max="8" width="9.125" customWidth="1"/>
    <col min="9" max="26" width="7.625" customWidth="1"/>
  </cols>
  <sheetData>
    <row r="1" spans="1:9" x14ac:dyDescent="0.25">
      <c r="A1" s="69" t="s">
        <v>52</v>
      </c>
      <c r="B1" s="70"/>
      <c r="C1" s="70"/>
      <c r="D1" s="71"/>
    </row>
    <row r="3" spans="1:9" ht="60" x14ac:dyDescent="0.2">
      <c r="A3" s="18" t="s">
        <v>63</v>
      </c>
      <c r="B3" s="18" t="s">
        <v>64</v>
      </c>
      <c r="C3" s="18" t="s">
        <v>65</v>
      </c>
      <c r="D3" s="18" t="s">
        <v>66</v>
      </c>
      <c r="E3" s="18" t="s">
        <v>67</v>
      </c>
      <c r="F3" s="18" t="s">
        <v>68</v>
      </c>
    </row>
    <row r="4" spans="1:9" x14ac:dyDescent="0.25">
      <c r="A4" s="2" t="s">
        <v>69</v>
      </c>
      <c r="B4" s="19">
        <v>0.39333333333333331</v>
      </c>
      <c r="C4" s="19">
        <v>0.89333333333333331</v>
      </c>
      <c r="D4" s="92" t="str">
        <f>TEXT(C4-B4,"h:mm")</f>
        <v>12:00</v>
      </c>
      <c r="E4" s="14">
        <v>19</v>
      </c>
      <c r="F4" s="20">
        <f>D4*E4</f>
        <v>9.5</v>
      </c>
      <c r="H4" s="21"/>
      <c r="I4" s="22"/>
    </row>
    <row r="5" spans="1:9" x14ac:dyDescent="0.25">
      <c r="A5" s="2" t="s">
        <v>70</v>
      </c>
      <c r="B5" s="19">
        <v>0.40333333333333332</v>
      </c>
      <c r="C5" s="19">
        <v>0.60333333333333328</v>
      </c>
      <c r="D5" s="92" t="str">
        <f t="shared" ref="D5:D11" si="0">TEXT(C5-B5,"h:mm")</f>
        <v>4:48</v>
      </c>
      <c r="E5" s="14">
        <v>15</v>
      </c>
      <c r="F5" s="20">
        <f t="shared" ref="F5:F11" si="1">D5*E5</f>
        <v>2.9999999999999996</v>
      </c>
    </row>
    <row r="6" spans="1:9" x14ac:dyDescent="0.25">
      <c r="A6" s="2" t="s">
        <v>71</v>
      </c>
      <c r="B6" s="19">
        <v>0.3833333333333333</v>
      </c>
      <c r="C6" s="19">
        <v>0.68333333333333335</v>
      </c>
      <c r="D6" s="92" t="str">
        <f t="shared" si="0"/>
        <v>7:12</v>
      </c>
      <c r="E6" s="14">
        <v>18</v>
      </c>
      <c r="F6" s="20">
        <f t="shared" si="1"/>
        <v>5.3999999999999995</v>
      </c>
    </row>
    <row r="7" spans="1:9" x14ac:dyDescent="0.25">
      <c r="A7" s="2" t="s">
        <v>72</v>
      </c>
      <c r="B7" s="19">
        <v>0.42333333333333334</v>
      </c>
      <c r="C7" s="19">
        <v>0.62333333333333341</v>
      </c>
      <c r="D7" s="92" t="str">
        <f t="shared" si="0"/>
        <v>4:48</v>
      </c>
      <c r="E7" s="14">
        <v>16</v>
      </c>
      <c r="F7" s="20">
        <f t="shared" si="1"/>
        <v>3.1999999999999997</v>
      </c>
    </row>
    <row r="8" spans="1:9" x14ac:dyDescent="0.25">
      <c r="A8" s="2" t="s">
        <v>73</v>
      </c>
      <c r="B8" s="19">
        <v>0.3833333333333333</v>
      </c>
      <c r="C8" s="19">
        <v>0.78333333333333333</v>
      </c>
      <c r="D8" s="92" t="str">
        <f t="shared" si="0"/>
        <v>9:36</v>
      </c>
      <c r="E8" s="14">
        <v>11</v>
      </c>
      <c r="F8" s="20">
        <f t="shared" si="1"/>
        <v>4.3999999999999995</v>
      </c>
    </row>
    <row r="9" spans="1:9" x14ac:dyDescent="0.25">
      <c r="A9" s="2" t="s">
        <v>74</v>
      </c>
      <c r="B9" s="19">
        <v>0.39333333333333331</v>
      </c>
      <c r="C9" s="19">
        <v>0.59333333333333327</v>
      </c>
      <c r="D9" s="92" t="str">
        <f t="shared" si="0"/>
        <v>4:48</v>
      </c>
      <c r="E9" s="14">
        <v>14</v>
      </c>
      <c r="F9" s="20">
        <f t="shared" si="1"/>
        <v>2.8</v>
      </c>
    </row>
    <row r="10" spans="1:9" x14ac:dyDescent="0.25">
      <c r="A10" s="2" t="s">
        <v>75</v>
      </c>
      <c r="B10" s="19">
        <v>0.37333333333333329</v>
      </c>
      <c r="C10" s="19">
        <v>0.77333333333333332</v>
      </c>
      <c r="D10" s="92" t="str">
        <f t="shared" si="0"/>
        <v>9:36</v>
      </c>
      <c r="E10" s="14">
        <v>17</v>
      </c>
      <c r="F10" s="20">
        <f t="shared" si="1"/>
        <v>6.8</v>
      </c>
    </row>
    <row r="11" spans="1:9" x14ac:dyDescent="0.25">
      <c r="A11" s="2" t="s">
        <v>76</v>
      </c>
      <c r="B11" s="19">
        <v>0.36333333333333329</v>
      </c>
      <c r="C11" s="19">
        <v>0.66333333333333333</v>
      </c>
      <c r="D11" s="92" t="str">
        <f t="shared" si="0"/>
        <v>7:12</v>
      </c>
      <c r="E11" s="14">
        <v>17</v>
      </c>
      <c r="F11" s="20">
        <f t="shared" si="1"/>
        <v>5.0999999999999996</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D1"/>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sheetPr>
  <dimension ref="A1:D1000"/>
  <sheetViews>
    <sheetView showGridLines="0" workbookViewId="0">
      <selection activeCell="B15" sqref="B15"/>
    </sheetView>
  </sheetViews>
  <sheetFormatPr defaultColWidth="12.625" defaultRowHeight="15" customHeight="1" x14ac:dyDescent="0.2"/>
  <cols>
    <col min="1" max="1" width="17.875" customWidth="1"/>
    <col min="2" max="2" width="23.375" customWidth="1"/>
    <col min="3" max="3" width="10.75" customWidth="1"/>
    <col min="4" max="4" width="12.125" customWidth="1"/>
    <col min="5" max="26" width="9" customWidth="1"/>
  </cols>
  <sheetData>
    <row r="1" spans="1:4" x14ac:dyDescent="0.25">
      <c r="A1" s="23" t="s">
        <v>77</v>
      </c>
      <c r="B1" s="24"/>
      <c r="C1" s="24"/>
      <c r="D1" s="25"/>
    </row>
    <row r="3" spans="1:4" x14ac:dyDescent="0.25">
      <c r="A3" s="26" t="s">
        <v>78</v>
      </c>
      <c r="B3" s="2" t="s">
        <v>79</v>
      </c>
    </row>
    <row r="4" spans="1:4" ht="45" x14ac:dyDescent="0.25">
      <c r="A4" s="26" t="str">
        <f>"Number of "&amp;B3</f>
        <v>Number of Birch Aircraft Plywood Sheet</v>
      </c>
      <c r="B4" s="27">
        <v>15</v>
      </c>
    </row>
    <row r="5" spans="1:4" ht="45" x14ac:dyDescent="0.25">
      <c r="A5" s="26" t="str">
        <f>"Price per "&amp;B3</f>
        <v>Price per Birch Aircraft Plywood Sheet</v>
      </c>
      <c r="B5" s="28">
        <v>125</v>
      </c>
    </row>
    <row r="6" spans="1:4" x14ac:dyDescent="0.25">
      <c r="A6" s="26" t="s">
        <v>80</v>
      </c>
      <c r="B6" s="29">
        <f>B4*B5</f>
        <v>1875</v>
      </c>
    </row>
    <row r="8" spans="1:4" x14ac:dyDescent="0.25">
      <c r="A8" s="26" t="s">
        <v>81</v>
      </c>
      <c r="B8" s="14">
        <v>598258</v>
      </c>
    </row>
    <row r="9" spans="1:4" x14ac:dyDescent="0.25">
      <c r="A9" s="26" t="s">
        <v>82</v>
      </c>
      <c r="B9" s="15">
        <f>B8/12</f>
        <v>49854.833333333336</v>
      </c>
    </row>
    <row r="11" spans="1:4" x14ac:dyDescent="0.25">
      <c r="A11" s="6" t="s">
        <v>83</v>
      </c>
      <c r="B11" s="14">
        <v>12913</v>
      </c>
    </row>
    <row r="12" spans="1:4" x14ac:dyDescent="0.25">
      <c r="A12" s="6" t="s">
        <v>84</v>
      </c>
      <c r="B12" s="14">
        <v>6280</v>
      </c>
    </row>
    <row r="13" spans="1:4" x14ac:dyDescent="0.25">
      <c r="A13" s="6" t="s">
        <v>85</v>
      </c>
      <c r="B13" s="14">
        <v>12830</v>
      </c>
    </row>
    <row r="14" spans="1:4" x14ac:dyDescent="0.25">
      <c r="A14" s="6" t="s">
        <v>86</v>
      </c>
      <c r="B14" s="14">
        <v>12974</v>
      </c>
    </row>
    <row r="15" spans="1:4" x14ac:dyDescent="0.25">
      <c r="A15" s="6" t="s">
        <v>87</v>
      </c>
      <c r="B15" s="15">
        <f>AVERAGE(B11:B14)</f>
        <v>11249.25</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Sheet 1</vt:lpstr>
      <vt:lpstr>Sheet 2</vt:lpstr>
      <vt:lpstr>Sheet 3</vt:lpstr>
      <vt:lpstr>Sheet 4</vt:lpstr>
      <vt:lpstr>Sheet 5</vt:lpstr>
      <vt:lpstr>Sheet 6</vt:lpstr>
      <vt:lpstr>Sheet 7</vt:lpstr>
      <vt:lpstr>Sheet 8</vt:lpstr>
      <vt:lpstr>Sheet 9</vt:lpstr>
      <vt:lpstr>Sheet 10</vt:lpstr>
      <vt:lpstr>Sheet 11</vt:lpstr>
      <vt:lpstr>Sheet 12</vt:lpstr>
      <vt:lpstr>Sheet 13</vt:lpstr>
      <vt:lpstr>Sheet 14</vt:lpstr>
      <vt:lpstr>Sheet 15</vt:lpstr>
      <vt:lpstr>Sheet 16</vt:lpstr>
      <vt:lpstr>Sheet 17</vt:lpstr>
      <vt:lpstr>Sheet 18</vt:lpstr>
      <vt:lpstr>Sheet 19</vt:lpstr>
      <vt:lpstr>Sheet 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Gopi</dc:creator>
  <cp:lastModifiedBy>Customer</cp:lastModifiedBy>
  <dcterms:created xsi:type="dcterms:W3CDTF">2021-09-14T19:31:39Z</dcterms:created>
  <dcterms:modified xsi:type="dcterms:W3CDTF">2021-09-14T19:31:39Z</dcterms:modified>
</cp:coreProperties>
</file>