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teph\Downloads\"/>
    </mc:Choice>
  </mc:AlternateContent>
  <xr:revisionPtr revIDLastSave="0" documentId="8_{4F693412-49FB-4F4E-8209-A66DA050E248}" xr6:coauthVersionLast="47" xr6:coauthVersionMax="47" xr10:uidLastSave="{00000000-0000-0000-0000-000000000000}"/>
  <bookViews>
    <workbookView xWindow="-25620" yWindow="1215" windowWidth="21600" windowHeight="13455" xr2:uid="{D02A0F23-FA54-4E4C-BFC5-ED2C6D7600BD}"/>
  </bookViews>
  <sheets>
    <sheet name="BOM" sheetId="1" r:id="rId1"/>
    <sheet name="Fasteners" sheetId="7" r:id="rId2"/>
    <sheet name="3D Printed Parts" sheetId="5" r:id="rId3"/>
    <sheet name="Tools" sheetId="6" r:id="rId4"/>
  </sheets>
  <definedNames>
    <definedName name="_xlnm._FilterDatabase" localSheetId="2" hidden="1">'3D Printed Parts'!$A$1:$L$1</definedName>
    <definedName name="_xlnm._FilterDatabase" localSheetId="0" hidden="1">BOM!$A$1:$L$70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0" i="1" l="1"/>
  <c r="F72" i="7"/>
  <c r="F71" i="7"/>
  <c r="F74" i="7"/>
  <c r="F73" i="7"/>
  <c r="F75" i="7"/>
  <c r="F70" i="7"/>
  <c r="F69" i="7"/>
  <c r="F68" i="7"/>
  <c r="D67" i="7"/>
  <c r="F67" i="7" s="1"/>
  <c r="F25" i="7"/>
  <c r="F24" i="7"/>
  <c r="F23" i="7"/>
  <c r="F22" i="7"/>
  <c r="F8" i="7"/>
  <c r="F7" i="7"/>
  <c r="F6" i="7"/>
  <c r="F5" i="7"/>
  <c r="F10" i="7"/>
  <c r="F9" i="7"/>
  <c r="F50" i="7"/>
  <c r="F49" i="7"/>
  <c r="F48" i="7"/>
  <c r="F47" i="7"/>
  <c r="F46" i="7"/>
  <c r="F45" i="7"/>
  <c r="F44" i="7"/>
  <c r="F43" i="7"/>
  <c r="F42" i="7"/>
  <c r="F41" i="7"/>
  <c r="F40" i="7"/>
  <c r="F39" i="7"/>
  <c r="F14" i="7"/>
  <c r="F13" i="7"/>
  <c r="D11" i="7"/>
  <c r="D12" i="7" s="1"/>
  <c r="F12" i="7" s="1"/>
  <c r="F19" i="7"/>
  <c r="F18" i="7"/>
  <c r="F17" i="7"/>
  <c r="F16" i="7"/>
  <c r="F15" i="7"/>
  <c r="F21" i="7"/>
  <c r="F20" i="7"/>
  <c r="F62" i="7"/>
  <c r="F61" i="7"/>
  <c r="F60" i="7"/>
  <c r="F59" i="7"/>
  <c r="F58" i="7"/>
  <c r="F54" i="7"/>
  <c r="F53" i="7"/>
  <c r="F52" i="7"/>
  <c r="F51" i="7"/>
  <c r="F31" i="7"/>
  <c r="F30" i="7"/>
  <c r="F29" i="7"/>
  <c r="F28" i="7"/>
  <c r="F27" i="7"/>
  <c r="F26" i="7"/>
  <c r="F35" i="7"/>
  <c r="F34" i="7"/>
  <c r="F33" i="7"/>
  <c r="F32" i="7"/>
  <c r="F66" i="7"/>
  <c r="F65" i="7"/>
  <c r="F64" i="7"/>
  <c r="F63" i="7"/>
  <c r="F57" i="7"/>
  <c r="F56" i="7"/>
  <c r="F55" i="7"/>
  <c r="F38" i="7"/>
  <c r="F37" i="7"/>
  <c r="F36" i="7"/>
  <c r="F77" i="7"/>
  <c r="F76" i="7"/>
  <c r="F79" i="7"/>
  <c r="F78" i="7"/>
  <c r="F4" i="7"/>
  <c r="F3" i="7"/>
  <c r="F2" i="7"/>
  <c r="F32" i="5"/>
  <c r="G3" i="5"/>
  <c r="H3" i="5" s="1"/>
  <c r="J3" i="5" s="1"/>
  <c r="G4" i="5"/>
  <c r="G5" i="5"/>
  <c r="H5" i="5" s="1"/>
  <c r="J5" i="5" s="1"/>
  <c r="G8" i="5"/>
  <c r="I8" i="5" s="1"/>
  <c r="G7" i="5"/>
  <c r="H7" i="5" s="1"/>
  <c r="J7" i="5" s="1"/>
  <c r="G9" i="5"/>
  <c r="H9" i="5" s="1"/>
  <c r="J9" i="5" s="1"/>
  <c r="G15" i="5"/>
  <c r="I15" i="5" s="1"/>
  <c r="G17" i="5"/>
  <c r="H17" i="5" s="1"/>
  <c r="G18" i="5"/>
  <c r="H18" i="5" s="1"/>
  <c r="G19" i="5"/>
  <c r="H19" i="5" s="1"/>
  <c r="G20" i="5"/>
  <c r="H20" i="5" s="1"/>
  <c r="J20" i="5" s="1"/>
  <c r="G14" i="5"/>
  <c r="I14" i="5" s="1"/>
  <c r="G21" i="5"/>
  <c r="H21" i="5" s="1"/>
  <c r="J21" i="5" s="1"/>
  <c r="G22" i="5"/>
  <c r="I22" i="5" s="1"/>
  <c r="G23" i="5"/>
  <c r="I23" i="5" s="1"/>
  <c r="G24" i="5"/>
  <c r="I24" i="5" s="1"/>
  <c r="G25" i="5"/>
  <c r="I25" i="5" s="1"/>
  <c r="G26" i="5"/>
  <c r="H26" i="5" s="1"/>
  <c r="G10" i="5"/>
  <c r="H10" i="5" s="1"/>
  <c r="J10" i="5" s="1"/>
  <c r="G11" i="5"/>
  <c r="I11" i="5" s="1"/>
  <c r="G12" i="5"/>
  <c r="H12" i="5" s="1"/>
  <c r="J12" i="5" s="1"/>
  <c r="G13" i="5"/>
  <c r="I13" i="5" s="1"/>
  <c r="G6" i="5"/>
  <c r="H6" i="5" s="1"/>
  <c r="J6" i="5" s="1"/>
  <c r="G30" i="5"/>
  <c r="I30" i="5" s="1"/>
  <c r="G31" i="5"/>
  <c r="H31" i="5" s="1"/>
  <c r="J31" i="5" s="1"/>
  <c r="G27" i="5"/>
  <c r="I27" i="5" s="1"/>
  <c r="G28" i="5"/>
  <c r="H28" i="5" s="1"/>
  <c r="J28" i="5" s="1"/>
  <c r="G16" i="5"/>
  <c r="I16" i="5" s="1"/>
  <c r="G29" i="5"/>
  <c r="I29" i="5" s="1"/>
  <c r="G2" i="5"/>
  <c r="I2" i="5" s="1"/>
  <c r="F11" i="7" l="1"/>
  <c r="I6" i="5"/>
  <c r="I3" i="5"/>
  <c r="I7" i="5"/>
  <c r="H2" i="5"/>
  <c r="J2" i="5" s="1"/>
  <c r="H29" i="5"/>
  <c r="J29" i="5" s="1"/>
  <c r="I21" i="5"/>
  <c r="I10" i="5"/>
  <c r="H23" i="5"/>
  <c r="J23" i="5" s="1"/>
  <c r="H22" i="5"/>
  <c r="J22" i="5" s="1"/>
  <c r="H13" i="5"/>
  <c r="J13" i="5" s="1"/>
  <c r="H27" i="5"/>
  <c r="I12" i="5"/>
  <c r="H15" i="5"/>
  <c r="J15" i="5" s="1"/>
  <c r="I17" i="5"/>
  <c r="I9" i="5"/>
  <c r="I31" i="5"/>
  <c r="H25" i="5"/>
  <c r="J25" i="5" s="1"/>
  <c r="I28" i="5"/>
  <c r="J26" i="5"/>
  <c r="J19" i="5"/>
  <c r="H30" i="5"/>
  <c r="J30" i="5" s="1"/>
  <c r="H24" i="5"/>
  <c r="J24" i="5" s="1"/>
  <c r="J18" i="5"/>
  <c r="I18" i="5"/>
  <c r="I20" i="5"/>
  <c r="H16" i="5"/>
  <c r="J16" i="5" s="1"/>
  <c r="H11" i="5"/>
  <c r="J11" i="5" s="1"/>
  <c r="H14" i="5"/>
  <c r="J14" i="5" s="1"/>
  <c r="H8" i="5"/>
  <c r="J8" i="5" s="1"/>
  <c r="I5" i="5"/>
  <c r="H4" i="5"/>
  <c r="J4" i="5" s="1"/>
  <c r="J17" i="5"/>
  <c r="I19" i="5"/>
  <c r="I26" i="5"/>
  <c r="J27" i="5"/>
  <c r="I4" i="5"/>
  <c r="G48" i="1"/>
  <c r="G47" i="1"/>
  <c r="J32" i="5" l="1"/>
  <c r="H32" i="5"/>
  <c r="G34" i="1"/>
  <c r="G33" i="1"/>
  <c r="G43" i="1"/>
  <c r="G25" i="1" l="1"/>
  <c r="H3" i="1" l="1"/>
  <c r="J3" i="1" s="1"/>
  <c r="H8" i="1"/>
  <c r="J8" i="1" s="1"/>
  <c r="H20" i="1"/>
  <c r="J20" i="1" s="1"/>
  <c r="H18" i="1"/>
  <c r="J18" i="1" s="1"/>
  <c r="H19" i="1"/>
  <c r="J19" i="1" s="1"/>
  <c r="H9" i="1"/>
  <c r="J9" i="1" s="1"/>
  <c r="H10" i="1"/>
  <c r="J10" i="1" s="1"/>
  <c r="H6" i="1"/>
  <c r="J6" i="1" s="1"/>
  <c r="H7" i="1"/>
  <c r="J7" i="1" s="1"/>
  <c r="H12" i="1"/>
  <c r="J12" i="1" s="1"/>
  <c r="H13" i="1"/>
  <c r="J13" i="1" s="1"/>
  <c r="H14" i="1"/>
  <c r="J14" i="1" s="1"/>
  <c r="H4" i="1"/>
  <c r="J4" i="1" s="1"/>
  <c r="H5" i="1"/>
  <c r="J5" i="1" s="1"/>
  <c r="H11" i="1"/>
  <c r="J11" i="1" s="1"/>
  <c r="H15" i="1"/>
  <c r="J15" i="1" s="1"/>
  <c r="H21" i="1"/>
  <c r="J21" i="1" s="1"/>
  <c r="H16" i="1"/>
  <c r="J16" i="1" s="1"/>
  <c r="H17" i="1"/>
  <c r="J17" i="1" s="1"/>
  <c r="H22" i="1"/>
  <c r="J22" i="1" s="1"/>
  <c r="H23" i="1"/>
  <c r="J23" i="1" s="1"/>
  <c r="H24" i="1"/>
  <c r="J24" i="1" s="1"/>
  <c r="H25" i="1"/>
  <c r="J25" i="1" s="1"/>
  <c r="H27" i="1"/>
  <c r="J27" i="1" s="1"/>
  <c r="H28" i="1"/>
  <c r="J28" i="1" s="1"/>
  <c r="H29" i="1"/>
  <c r="J29" i="1" s="1"/>
  <c r="H30" i="1"/>
  <c r="J30" i="1" s="1"/>
  <c r="H31" i="1"/>
  <c r="J31" i="1" s="1"/>
  <c r="H26" i="1"/>
  <c r="J26" i="1" s="1"/>
  <c r="H32" i="1"/>
  <c r="J32" i="1" s="1"/>
  <c r="H38" i="1"/>
  <c r="J38" i="1" s="1"/>
  <c r="H39" i="1"/>
  <c r="J39" i="1" s="1"/>
  <c r="H40" i="1"/>
  <c r="J40" i="1" s="1"/>
  <c r="H35" i="1"/>
  <c r="J35" i="1" s="1"/>
  <c r="H37" i="1"/>
  <c r="J37" i="1" s="1"/>
  <c r="H43" i="1"/>
  <c r="J43" i="1" s="1"/>
  <c r="H36" i="1"/>
  <c r="J36" i="1" s="1"/>
  <c r="H34" i="1"/>
  <c r="J34" i="1" s="1"/>
  <c r="H33" i="1"/>
  <c r="J33" i="1" s="1"/>
  <c r="H41" i="1"/>
  <c r="J41" i="1" s="1"/>
  <c r="H44" i="1"/>
  <c r="J44" i="1" s="1"/>
  <c r="H45" i="1"/>
  <c r="J45" i="1" s="1"/>
  <c r="H46" i="1"/>
  <c r="J46" i="1" s="1"/>
  <c r="H47" i="1"/>
  <c r="J47" i="1" s="1"/>
  <c r="H48" i="1"/>
  <c r="J48" i="1" s="1"/>
  <c r="H42" i="1"/>
  <c r="J42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2" i="1"/>
  <c r="J2" i="1" s="1"/>
  <c r="I47" i="1"/>
  <c r="I48" i="1"/>
  <c r="I42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46" i="1"/>
  <c r="I43" i="1"/>
  <c r="I36" i="1"/>
  <c r="I34" i="1"/>
  <c r="I33" i="1"/>
  <c r="I41" i="1"/>
  <c r="I44" i="1"/>
  <c r="I45" i="1"/>
  <c r="I28" i="1"/>
  <c r="I29" i="1"/>
  <c r="I30" i="1"/>
  <c r="I31" i="1"/>
  <c r="I26" i="1"/>
  <c r="I32" i="1"/>
  <c r="I38" i="1"/>
  <c r="I39" i="1"/>
  <c r="I40" i="1"/>
  <c r="I35" i="1"/>
  <c r="I37" i="1"/>
  <c r="I25" i="1"/>
  <c r="I27" i="1"/>
  <c r="I3" i="1"/>
  <c r="I8" i="1"/>
  <c r="I20" i="1"/>
  <c r="I18" i="1"/>
  <c r="I19" i="1"/>
  <c r="I9" i="1"/>
  <c r="I10" i="1"/>
  <c r="I6" i="1"/>
  <c r="I7" i="1"/>
  <c r="I12" i="1"/>
  <c r="I13" i="1"/>
  <c r="I14" i="1"/>
  <c r="I4" i="1"/>
  <c r="I5" i="1"/>
  <c r="I11" i="1"/>
  <c r="I15" i="1"/>
  <c r="I21" i="1"/>
  <c r="I16" i="1"/>
  <c r="I17" i="1"/>
  <c r="I22" i="1"/>
  <c r="I23" i="1"/>
  <c r="I24" i="1"/>
  <c r="I2" i="1"/>
  <c r="J70" i="1" l="1"/>
</calcChain>
</file>

<file path=xl/sharedStrings.xml><?xml version="1.0" encoding="utf-8"?>
<sst xmlns="http://schemas.openxmlformats.org/spreadsheetml/2006/main" count="981" uniqueCount="354">
  <si>
    <t>Category</t>
  </si>
  <si>
    <t>Designator</t>
  </si>
  <si>
    <t>Component</t>
  </si>
  <si>
    <t>Description</t>
  </si>
  <si>
    <t>Number</t>
  </si>
  <si>
    <t>Quanitity in Bundle</t>
  </si>
  <si>
    <t>Part Cost (CAD)</t>
  </si>
  <si>
    <t>Total Cost (CAD)</t>
  </si>
  <si>
    <t>Part Cost (USD)</t>
  </si>
  <si>
    <t>Total Cost (USD)</t>
  </si>
  <si>
    <t>Vendor</t>
  </si>
  <si>
    <t>Source of materials</t>
  </si>
  <si>
    <t>Electrical</t>
  </si>
  <si>
    <t>E1</t>
  </si>
  <si>
    <t>Arduino Uno</t>
  </si>
  <si>
    <t>Aliexpress</t>
  </si>
  <si>
    <t>https://www.aliexpress.com/item/1005007335850929.html?spm=a2g0o.productlist.main.5.2ff15d12ZTzcXg&amp;algo_pvid=9f384c3f-9621-4106-bbe5-c44425fc485f&amp;algo_exp_id=9f384c3f-9621-4106-bbe5-c44425fc485f-2&amp;pdp_npi=4%40dis%21CAD%215.13%212.45%21%21%213.59%211.71%21%402101e7f617324918824678448ed24f%2112000040315943283%21sea%21CA%216210644323%21ABX&amp;curPageLogUid=IXUFiCyfGnTw&amp;utparam-url=scene%3Asearch%7Cquery_from%3A</t>
  </si>
  <si>
    <t>E2</t>
  </si>
  <si>
    <t>Arduino CNC Shield V3.00</t>
  </si>
  <si>
    <t>Includes 3 drivers for motors.</t>
  </si>
  <si>
    <t>https://www.aliexpress.com/item/1005005995728092.html?spm=a2g0o.productlist.main.9.2da651e4abaGSQ&amp;algo_pvid=9ad73b5e-81ad-4308-9159-d04690d61fb7&amp;algo_exp_id=9ad73b5e-81ad-4308-9159-d04690d61fb7-4&amp;pdp_npi=4%40dis%21CAD%217.34%215.90%21%21%215.10%214.10%21%402101c5bf17327341695066941e6269%2112000035226555931%21sea%21CA%216210644323%21ABX&amp;curPageLogUid=Z2e3c3z85Mul&amp;utparam-url=scene%3Asearch%7Cquery_from%3A</t>
  </si>
  <si>
    <t>E3</t>
  </si>
  <si>
    <t>*USB-A to USB-B Cable</t>
  </si>
  <si>
    <t>&gt; 50cm long</t>
  </si>
  <si>
    <t>https://www.aliexpress.com/item/32700175631.html?spm=a2g0o.productlist.main.1.46a86ceeSdgXf9&amp;algo_pvid=229f8ec6-c693-4c52-af86-5eb9800e47c9&amp;algo_exp_id=229f8ec6-c693-4c52-af86-5eb9800e47c9-0&amp;pdp_ext_f=%7B%22order%22%3A%223120%22%2C%22eval%22%3A%221%22%7D&amp;pdp_npi=4%40dis%21CAD%213.61%213.51%21%21%212.58%212.51%21%402101e9ec17490999346033171e52e9%2112000018606724058%21sea%21CA%216210644323%21X&amp;curPageLogUid=ho6akVY6lwlr&amp;utparam-url=scene%3Asearch%7Cquery_from%3A</t>
  </si>
  <si>
    <t>E4</t>
  </si>
  <si>
    <t>USB A 90 deg corner adapter</t>
  </si>
  <si>
    <t>For plugging in USB A - USB B cable into raspberry Pi</t>
  </si>
  <si>
    <t>Amazon</t>
  </si>
  <si>
    <t>https://www.amazon.ca/gp/product/B0CPPFDG7M?smid=A2O45EW0W6FNOE&amp;th=1</t>
  </si>
  <si>
    <t>E5</t>
  </si>
  <si>
    <t>*Stepper Motor</t>
  </si>
  <si>
    <t>NEMA 17, 1.8deg, 1A</t>
  </si>
  <si>
    <t>https://www.amazon.ca/STEPPERONLINE-Stepper-Bipolar-42x42x38mm-Connector/dp/B0B38GHRH8?crid=17JJDEXHML184&amp;dib=eyJ2IjoiMSJ9.YwZWolkka4-m9a_Ilwr0zbGMIu1VeHzqquHi35zZrauOwPhmwCgXmxGDxCLjy_VvtLTv8K0kXwvSgRRpTr6j6LdjuXjbgPNe6dJxXV2h4O4Y4taKsM6cKUD2vfJZ4X2vi0jWpTSdwP-F_TEibR_AuxJef54EfT2hzEQQByiDN_dFF4KdDSGVrd8T-3ltOTGyT7C5Hu3aqKyuk_6rviquoZQYEH4mmHl3ULob8LwHEm-vmvTUZbk89vro2hEw4uAkHZMLMp8Z32wzGU3xOgxHL_eC0VhmZAtCN3OrV63bGIc.FLCIta0E6xd2SmrPW22W8AnWjX4YSuWOaOTIUnOqMnY&amp;dib_tag=se&amp;keywords=nema+17+stepper+motor+1.8def&amp;qid=1749099156&amp;s=industrial&amp;sprefix=nema+17+stepper+motor+1+8de%2Cindustrial%2C377&amp;sr=1-18</t>
  </si>
  <si>
    <t>E6</t>
  </si>
  <si>
    <t>Stepper Motor Cables</t>
  </si>
  <si>
    <t>4 Pin, &lt; 60cm long</t>
  </si>
  <si>
    <t>https://www.amazon.ca/Stepper-Printer-Connection-Printers-Machines/dp/B09CDGZ3JR?crid=NNHWVZWUAJB6&amp;dib=eyJ2IjoiMSJ9.eL8F9WYtPfZ4a9I0UKAdyJyjlwm8fYDxiopQAVQCfx9d5s040TlATBbjmbVd1e-B5Auzez0rpcjLXUzkWfIJmrHnmUXMRkgwnsSt7W4Ayz8q3beqk8vt9EJ4WTcbhe8iXbJ3ogc9dcy3iE63pFr-8BEhb1m31bfRVh2LpJd0dNWfjDBgqRaEBnenmAfyS0d2uP2HhWNiLUEePn1MsQYX1x__jynJaygpW7iWKYlPGqk3bnUf85NEZk5xCrP7FSCOw2yFp5ToV6qfnB50lVJROpha2ead6RRUoDd4mprmYL4.Eq74tSH5G1rQ17558QYOLY017SEIefC5sgMqxetU-KE&amp;dib_tag=se&amp;keywords=4+pin+stepper+motor+cables&amp;qid=1749099349&amp;s=industrial&amp;sprefix=4+pin+stepper+motor+c%2Cindustrial%2C2262&amp;sr=1-4</t>
  </si>
  <si>
    <t>E7</t>
  </si>
  <si>
    <t>https://www.aliexpress.com/item/1005007505049085.html?spm=a2g0o.productlist.main.1.704dd9RKd9RKQt&amp;algo_pvid=ce536ae6-71a5-4c0f-bbd9-9d1aee58403b&amp;algo_exp_id=ce536ae6-71a5-4c0f-bbd9-9d1aee58403b-0&amp;pdp_ext_f=%7B%22order%22%3A%22321%22%2C%22eval%22%3A%221%22%7D&amp;pdp_npi=4%40dis%21CAD%213.55%213.38%21%21%2118.18%2117.32%21%402101eab017490963098318098e6a4f%2112000041055006767%21sea%21CA%216210644323%21X&amp;curPageLogUid=tV7LOpvrjGV0&amp;utparam-url=scene%3Asearch%7Cquery_from%3A</t>
  </si>
  <si>
    <t>E8</t>
  </si>
  <si>
    <t>Raspberry Pi</t>
  </si>
  <si>
    <t>Pi 5, RAM 2GB</t>
  </si>
  <si>
    <t>piShop</t>
  </si>
  <si>
    <t>https://www.pishop.ca/product/raspberry-pi-5-2gb/</t>
  </si>
  <si>
    <t>E9</t>
  </si>
  <si>
    <t>SD Card for Raspberry Pi</t>
  </si>
  <si>
    <t>Class 10, 32GB or more</t>
  </si>
  <si>
    <t>https://www.amazon.ca/dp/B074B4BFHJ?ref=ppx_yo2ov_dt_b_fed_asin_title</t>
  </si>
  <si>
    <t>E10</t>
  </si>
  <si>
    <t>microHDMI Cable</t>
  </si>
  <si>
    <t>Optional, for displaying Raspberry Pi to monitor.</t>
  </si>
  <si>
    <t>https://www.aliexpress.com/item/1005006939910638.html?spm=a2g0o.productlist.main.9.5a553735LLWTD0&amp;algo_pvid=dc1ea422-7bd0-4249-9f16-001445a5b54a&amp;algo_exp_id=dc1ea422-7bd0-4249-9f16-001445a5b54a-8&amp;pdp_ext_f=%7B%22order%22%3A%22568%22%2C%22eval%22%3A%221%22%7D&amp;pdp_npi=4%40dis%21CAD%213.56%213.56%21%21%2118.24%2118.24%21%402103247917491006767298394e75b9%2112000038795918540%21sea%21CA%216210644323%21X&amp;curPageLogUid=pBYEOeD0V9b2&amp;utparam-url=scene%3Asearch%7Cquery_from%3A</t>
  </si>
  <si>
    <t>E11</t>
  </si>
  <si>
    <t>Ethernet Cable</t>
  </si>
  <si>
    <t>90 degree corner facing upwards, cable in direction of locking tab</t>
  </si>
  <si>
    <t>https://www.amazon.ca/Ethernet-Downward-Gigabit-Internet-Network/dp/B0CPP6JCD4?crid=3R43DABH3WEQ8&amp;dib=eyJ2IjoiMSJ9.Zv8vHdjBKVw4stHLp8BbBAPdjmuLVtKq58ZSsUqEKgJDnOVIHBk7hwWUgE1iH51NCKfP93KQHXtdxh3sXEfOXKu74DYRj5WYf0WZJv-djr57ICs0UDpv5lma-mGZEjuh5hoUUoua3Nic5I_7xSlhewIxMDBZQ432n0JunsIyDNNJkQHVNJizZ2jhj3f_inXmOFEcHna4Cy5srGTNoPHyOYsTsPJb-lE3pDLpHmhUGoUTCEYCpHe9OHGLbTFL2pQy5S3KHG66qlE4SGIUb1sSM0JXPeXTnurE1Ad2myJa6xdJj-ZI9jVit3OrIMcX1DapOeZaMwbCBh91lW9UPhL39QAAsJZAZi5a-JBWrAG33Rg.EK9beo9dxwHxrUKcgYAKFTUKA63Mk-dhf-39aLmvgsU&amp;dib_tag=se&amp;keywords=corner%2Bethernet&amp;qid=1740512879&amp;s=industrial&amp;sprefix=corener%2Betherne%2Cindustrial%2C179&amp;sr=1-6&amp;th=1</t>
  </si>
  <si>
    <t>E12</t>
  </si>
  <si>
    <t>*USB C to USB C Cable</t>
  </si>
  <si>
    <t>&gt;40cm long</t>
  </si>
  <si>
    <t>https://www.aliexpress.com/item/1005006837967970.html?algo_pvid=8d0e12a1-4ef2-4ee8-9d78-5ac7910d4ccc&amp;algo_exp_id=8d0e12a1-4ef2-4ee8-9d78-5ac7910d4ccc-0&amp;pdp_ext_f=%7B%22order%22%3A%2228267%22%2C%22eval%22%3A%221%22%7D&amp;pdp_npi=4%40dis%21CAD%212.81%212.81%21%21%212.01%212.01%21%402103146f17490997241444411e504a%2112000038467330997%21sea%21CA%216210644323%21X&amp;curPageLogUid=HkNTrdvCsyI1&amp;utparam-url=scene%3Asearch%7Cquery_from%3A</t>
  </si>
  <si>
    <t>E13</t>
  </si>
  <si>
    <t>USB C Female Breakout Board PCB</t>
  </si>
  <si>
    <t>For powering Raspberry Pi from power supply.</t>
  </si>
  <si>
    <t>https://www.aliexpress.com/item/1005007382623157.html?spm=a2g0o.productlist.main.7.363b3137oHAED6&amp;algo_pvid=dca83de4-c017-43ee-b536-56c3639a1b08&amp;algo_exp_id=dca83de4-c017-43ee-b536-56c3639a1b08-6&amp;pdp_ext_f=%7B%22order%22%3A%22169%22%2C%22eval%22%3A%221%22%7D&amp;pdp_npi=4%40dis%21CAD%2115.73%215.19%21%21%2180.67%2126.62%21%402103010b17490998338743132eb592%2112000040516227671%21sea%21CA%216210644323%21X&amp;curPageLogUid=2fLlCee037Sf&amp;utparam-url=scene%3Asearch%7Cquery_from%3A</t>
  </si>
  <si>
    <t>E14</t>
  </si>
  <si>
    <t>DC-DC Step Down Buck Converter Module</t>
  </si>
  <si>
    <t>LM2596</t>
  </si>
  <si>
    <t>https://www.amazon.ca/D-FLIFE-Converter-Adjustable-Efficiency-Transformer/dp/B0BXP5S4Q9?crid=32VIBU3UTKVVJ&amp;dib=eyJ2IjoiMSJ9.TMUJR_mEbTi9D3Ij1SMrX9ltE4ePvvrIeQ0rLuR3hcA5lluCKdaUKt-YNVKcf0t_qUKZWIBlIWPsVW0SriRW7tHz88E5slZIUzUSy0RZJyTqrnm_OGFuCt4UvF2HF8TjCufytScDokJTzI-ja6SzxDU2zQLDY9nxX7-GFsqqUHQMD6wjWUsdHmCn5lF9lQIDh4hAqKgh5C5tUcCYuKREzgc-OHUrtIaykQFfvv9W0GtOwoXu33TsDqqcLaAj_vFbMK_bk8foyF6F1Bm08QNP2RFRAzQnBFvC4_24GpSgfh4.xdoT2L1qIKRbvq3ym8sh3pc70vdO20UlTB9LcCPvdjo&amp;dib_tag=se&amp;keywords=lm2596+step+down&amp;qid=1749100820&amp;s=electronics&amp;sprefix=lm2596+step+down%2Celectronics%2C305&amp;sr=1-6</t>
  </si>
  <si>
    <t>E15</t>
  </si>
  <si>
    <t>*22 AWG Solid-Core Insulated Wires</t>
  </si>
  <si>
    <t>For wiring Step Down Converters. &gt;40 cm long.</t>
  </si>
  <si>
    <t>https://www.aliexpress.com/item/1005006106330815.html?aem_p4p_detail=20250604222546337852502140120000891297&amp;algo_pvid=71dedb89-739e-437f-8133-9a61c0267257&amp;algo_exp_id=71dedb89-739e-437f-8133-9a61c0267257-7&amp;pdp_ext_f=%7B%22order%22%3A%222580%22%2C%22eval%22%3A%221%22%7D&amp;pdp_npi=4%40dis%21CAD%2110.42%216.83%21%21%2153.42%2135.02%21%402103244417491011462181553e8b3c%2112000035774121202%21sea%21CA%216210644323%21X&amp;curPageLogUid=gBPqtjxeL35T&amp;utparam-url=scene%3Asearch%7Cquery_from%3A&amp;search_p4p_id=20250604222546337852502140120000891297_2</t>
  </si>
  <si>
    <t>E16</t>
  </si>
  <si>
    <t>*Crimp Terminal Kit</t>
  </si>
  <si>
    <t>Has ring and spade terminals.</t>
  </si>
  <si>
    <t>https://www.aliexpress.com/item/1005006856633108.html?spm=a2g0o.productlist.main.1.7b2a4cfeSYnjxi&amp;algo_pvid=d26bd669-0a19-466b-997a-696bcb6063b8&amp;algo_exp_id=d26bd669-0a19-466b-997a-696bcb6063b8-0&amp;pdp_ext_f=%7B%22order%22%3A%222950%22%2C%22eval%22%3A%221%22%7D&amp;pdp_npi=4%40dis%21CAD%214.81%214.81%21%21%2124.66%2124.66%21%402101c71a17491012470633497e46e8%2112000038528301916%21sea%21CA%216210644323%21X&amp;curPageLogUid=BPyWPyZS8Sck&amp;utparam-url=scene%3Asearch%7Cquery_from%3A</t>
  </si>
  <si>
    <t>E17</t>
  </si>
  <si>
    <t>*DC Power Supply</t>
  </si>
  <si>
    <t>24VDC, ~15A, 50/60Hz</t>
  </si>
  <si>
    <t>https://www.aliexpress.com/item/4001127313192.html?spm=a2g0o.productlist.main.1.b1c1rEUqrEUqlq&amp;algo_pvid=f9130bc6-e2e1-4556-88da-80997b728fe6&amp;algo_exp_id=f9130bc6-e2e1-4556-88da-80997b728fe6-0&amp;pdp_npi=4%40dis%21CAD%2137.82%2134.16%21%21%2126.14%2123.61%21%402101c71a17326301138175686efd64%2110000014631401523%21sea%21CA%216210644323%21ABX&amp;curPageLogUid=JBaFZMyAFHxf&amp;utparam-url=scene%3Asearch%7Cquery_from%3A</t>
  </si>
  <si>
    <t>E18</t>
  </si>
  <si>
    <t>*Power Inlet</t>
  </si>
  <si>
    <t>250V, 15A</t>
  </si>
  <si>
    <t>https://www.amazon.ca/3Dman-Rocker-Switch-Socket-Module/dp/B07RRY5MYZ?crid=33CWWF45VQTTB&amp;dib=eyJ2IjoiMSJ9.iJOJ4ZiOpW9sg0XsJ4mfDDCxsYyzX78eyzQfq4TQOKhkm8XKU53menQcmZUaq9Jv1B2BG1OSsX83uozQ2ICOLB9_Z3bdHDGG72_LWHcbioMDyezyPKQorAGkSLe-TWZA5-By8_x7QrdCrnYsvTClc2DHHwr6Ev5oqJpxg0BIZ-Pk4msIpSupvbM--spR51wBLfac6gvnhgJPAX9su0yMVGMUekZ1HFxV5infhMb2lmyU9vXtTz_-xonFXXdKX-Hai4jeaXYxO2YusHP6QhXILY6EqISY_7K9YgcWNdVa-WY.wXFFOzZ4Z1ON038hoFYXDxXSKVzJSeUwesWXL7QcfPo&amp;dib_tag=se&amp;keywords=socket+rocker+15A&amp;qid=1733051262&amp;sprefix=socket+rocker+15a%2Caps%2C183&amp;sr=8-5</t>
  </si>
  <si>
    <t>E19</t>
  </si>
  <si>
    <t>E-Stop</t>
  </si>
  <si>
    <t>Twist release, terminal blocks, NC. 600V and 10A.</t>
  </si>
  <si>
    <t>https://www.amazon.ca/gp/product/B0CXJJXCPZ?smid=A13WDQ0MMLFME4&amp;psc=1</t>
  </si>
  <si>
    <t>E20</t>
  </si>
  <si>
    <t>*12 AWG Silicone Copper  Wires</t>
  </si>
  <si>
    <t>For wiring power supply to rocker. &gt;60 cm long.</t>
  </si>
  <si>
    <t>https://www.aliexpress.com/item/1005006566120439.html?spm=a2g0o.productlist.main.1.2e8a583drnUdbi&amp;algo_pvid=d7a59740-49e5-4c73-be18-e0b3e2111eba&amp;algo_exp_id=d7a59740-49e5-4c73-be18-e0b3e2111eba-0&amp;pdp_ext_f=%7B%22order%22%3A%224257%22%2C%22eval%22%3A%221%22%7D&amp;pdp_npi=4%40dis%21CAD%215.49%215.49%21%21%2128.15%2128.15%21%402103201917491010439292058e719b%2112000037691464216%21sea%21CA%216210644323%21X&amp;curPageLogUid=v5gUU3oau6qD&amp;utparam-url=scene%3Asearch%7Cquery_from%3A</t>
  </si>
  <si>
    <t>E21</t>
  </si>
  <si>
    <t>Cable Mesh Sleeve</t>
  </si>
  <si>
    <t>&gt;1 m, &gt; 3/8"</t>
  </si>
  <si>
    <t>https://www.amazon.ca/Alex-Tech-10ft-Protector-Sleeving/dp/B07FVZLCQY?pd_rd_w=Kp0xY&amp;content-id=amzn1.sym.03d0a222-babc-4fe5-b7df-e90dd70bc007&amp;pf_rd_p=03d0a222-babc-4fe5-b7df-e90dd70bc007&amp;pf_rd_r=SA77A0ZE34NRZ89R5V6Q&amp;pd_rd_wg=CD26I&amp;pd_rd_r=6be1ed43-4e7a-45f4-93f3-140ef3e8ce33&amp;pd_rd_i=B07FVZLCQY&amp;th=1</t>
  </si>
  <si>
    <t>E22</t>
  </si>
  <si>
    <t>*Cable Ties</t>
  </si>
  <si>
    <t>For cable management, use as needed.</t>
  </si>
  <si>
    <t>https://www.aliexpress.com/item/1005007615502103.html?spm=a2g0o.productlist.main.2.130b6c9ayqFOYs&amp;algo_pvid=e20ac43b-b21e-446f-9549-e1d17636c88a&amp;algo_exp_id=e20ac43b-b21e-446f-9549-e1d17636c88a-1&amp;pdp_ext_f=%7B%22order%22%3A%229126%22%2C%22eval%22%3A%221%22%7D&amp;pdp_npi=4%40dis%21CAD%212.59%212.59%21%21%2113.29%2113.29%21%402101e9ec17491013517566707e52bd%2112000041511676286%21sea%21CA%216210644323%21X&amp;curPageLogUid=Gt0wmJ3Ja8vx&amp;utparam-url=scene%3Asearch%7Cquery_from%3A</t>
  </si>
  <si>
    <t>E23</t>
  </si>
  <si>
    <t>*PC</t>
  </si>
  <si>
    <t>Ethernet Port. Interfaces with  Raspberry Pi, storage for images. Runs Windows. Prices vary significantly.</t>
  </si>
  <si>
    <t>Mechanical</t>
  </si>
  <si>
    <t>M1</t>
  </si>
  <si>
    <t>Ball Screw and Nut</t>
  </si>
  <si>
    <t>150 mm long, M8, 2mm per turn. Part number: 6624K67</t>
  </si>
  <si>
    <t>McMaster Carr</t>
  </si>
  <si>
    <t>https://www.mcmaster.com/6624k67/</t>
  </si>
  <si>
    <t>M2</t>
  </si>
  <si>
    <t>Coupler (motor to balls screw)</t>
  </si>
  <si>
    <t>5mm to 8mm</t>
  </si>
  <si>
    <t>https://www.aliexpress.com/item/1005007559926991.html?algo_pvid=23e36184-1a19-4bb3-9d33-7bc497a0e3c7&amp;algo_exp_id=23e36184-1a19-4bb3-9d33-7bc497a0e3c7-2&amp;pdp_npi=4%40dis%21CAD%212.84%211.43%21%21%2114.37%217.23%21%402103010e17334376250918217e4ad2%2112000041295844829%21sea%21CA%210%21ABX&amp;curPageLogUid=h9UFG6kcgIO0&amp;utparam-url=scene%3Asearch%7Cquery_from%3A</t>
  </si>
  <si>
    <t>M3</t>
  </si>
  <si>
    <t>Lubricant</t>
  </si>
  <si>
    <t>PTFE Dry lubricant or Superlube</t>
  </si>
  <si>
    <t>https://www.amazon.ca/WD-40%C2%AE-Specialist-Lube-PTFE-Spray/dp/B07PNK728T?crid=2CS5OAN0EG0FX&amp;dib=eyJ2IjoiMSJ9.kfdh-yuEJ_FxQm5zNXs7HpBLuY8LekI319rylf3b0vmH-a6mhfUsj205-4V6FBsrXuKNZduopLf6Ogl6QMQeQY_J490XVYB3p1Zu7FMMh-aR7PwGF4iDHS_eHGF8ZtOC6JVN37X906jqgZsJJVd02x1ifzykdL1nCYu3K0F4i7j4NNvUEBrxj6r8IdyigyHc3d6BlgrT8K-YGYLkG2becs5-GHdmij4T3R-QHKbJQZnd9oUJrrbnYTNmU7uIQI2yDR8wVt6-N3FcdSd2hC1-Vz1wxa4bSzjMYeYQ1n4dBH4.nqRLNPbl38G7d30qS3161XHCJz0uzKmwVe6gXRLvF7E&amp;dib_tag=se&amp;keywords=ptfe+lube&amp;qid=1732880363&amp;sprefix=ptfe+lub%2Caps%2C193&amp;sr=8-4</t>
  </si>
  <si>
    <t>M4</t>
  </si>
  <si>
    <t>Timing Belt</t>
  </si>
  <si>
    <t>GT2, 6mm wide, &gt; 2m long</t>
  </si>
  <si>
    <t>https://www.aliexpress.com/item/1005005216868552.html?spm=a2g0o.productlist.main.33.2bd3mC2gmC2gbv&amp;algo_pvid=e63c2aed-3a60-4ba9-a9a0-ee69f563c4cf&amp;algo_exp_id=e63c2aed-3a60-4ba9-a9a0-ee69f563c4cf-16&amp;pdp_npi=4%40dis%21CAD%218.49%216.20%21%21%215.87%214.29%21%402103010f17326269758894152e13f3%2112000041927837323%21sea%21CA%216210644323%21ABX&amp;curPageLogUid=aeeP4WQW6cRl&amp;utparam-url=scene%3Asearch%7Cquery_from%3A</t>
  </si>
  <si>
    <t>M5</t>
  </si>
  <si>
    <t>Belt Pulley Toothed</t>
  </si>
  <si>
    <t>GT2, 5mm bore, 6mm, toothed</t>
  </si>
  <si>
    <t>https://www.amazon.ca/Saiper-Aluminum-Synchronous-Compatible-Printer/dp/B07M9W6K2W?crid=3V386B3EFC2TR&amp;dib=eyJ2IjoiMSJ9.JwU7B4Ak7A80aaQLC_WCyRk2kMoGYk9uXzci3tsU-JEoDIG3XjgutRZipt4N_CQDXVM5infKLWOy3G7UfX0fHu5aGYd83gHbO_IxW4oiDcdad2aYdSJsTKBHTRQLFQocFl-zWulbYxVBXRzRfjYjh3AnCm6GwOSxPS-hnidKQpGd8b1QTaRzc5FzNZ0i3tEFAxTRLLqAiPoV7zI6HnltfPgBzv_Cz6NVkVGez3tzTFh-LA1SurBJ1JXoL4_fhs_gasEmQ4Cwg-oAwxKcG6HcMxQjnEGE-uxyHvYGmIct5GzZTjoMfWfE3tiR9XCNX48eMV6WGnvP2Dx5e86rEsQdOfhICN4xgiZU1bqwVxzLrXMP8Kxdy1BmODrm2uF2FtfjQQRWR0TZaaBOQ0e8HNHjh7233BQ-Zx_-KQ2DJut_F7NsEy0TIpD_KS8ERhOsZAU0.UKVk0wePMUn0_UDKpbwNGAX-kVDmynUIaZlEwluwic4&amp;dib_tag=se&amp;keywords=belt%2Bpulley%2BGT2%2B5mm%2Bbore%2B20%2Bteeth&amp;qid=1734768520&amp;sprefix=belt%2Bpulley%2Bgt2%2B5mm%2Bbore%2B20%2Bteet%2Caps%2C195&amp;sr=8-5&amp;th=1</t>
  </si>
  <si>
    <t>M6</t>
  </si>
  <si>
    <t>Pulley Idler Toothed</t>
  </si>
  <si>
    <t>GT2, 5mm bore, 6mm, toothed idler</t>
  </si>
  <si>
    <t>https://www.amazon.ca/BZ-3D-Pulley-Printer-Timing/dp/B0CX923N61?crid=160SRXR19GJ22&amp;dib=eyJ2IjoiMSJ9.Z2X80f6DZdDxzltPSsEHTUuVBsNnWSYjZsRPNizeC9tPz5NMlMneJ1ZUjSwqY1O6E3xAhbmjF39XujOFKv5kpVx6Asdo4RKB1u3GRem0ev_4X6Ir_9QPVStem9TYEYy72Z82ABHfyU4mYk-XUm-18yDQpqBkxW4254vyXT-8aTnTQYpGRbz123mmC8pxfjhMjzknsKxx8zjuyzZLBIOaZFEWue1N_GsRUYhm5lhnoCF2iKpIQuboJ0mEHULDvq5S8yRk7zeYhoNtg6I9ISkH8v7w90AZVeRZaltb6geEYafchZYQxshIy9ajwLIHnsksC8BLZLmas3qMzC_PhyML5jVYPY1KRARvORSkY0qtvePD7KcUyNd7r0vXJsiUbAJJ4pvGWlEa9u5rOxt-kEDWH3QNOeB-EXftv300EvVEA91EQ6192AA3FS5EtP4_hs9Z.mEwx2sMnhhJODZexiwlceR2H4CWcBvqrrnIuIte-4XQ&amp;dib_tag=se&amp;keywords=timing%2Bbelt%2Bpulley%2Bidler%2Bgt2%2B6mm%2Bteeth%2B5mm%2Bbore&amp;qid=1738099531&amp;sprefix=timing%2Bbelt%2Bpulley%2Bidler%2Bgt2%2B6mm%2Bteeth%2B5mm%2Bbor%2Caps%2C220&amp;sr=8-4&amp;th=1</t>
  </si>
  <si>
    <t>M7</t>
  </si>
  <si>
    <t>Bearings</t>
  </si>
  <si>
    <t>F695-2RS, 5x13x4mm, flanged</t>
  </si>
  <si>
    <t>https://www.amazon.ca/uxcell-F695-2RS-Flanged-5x13x4mm-Bearings/dp/B0CGXF48ZZ?crid=1PPQZXUIITNXN&amp;dib=eyJ2IjoiMSJ9.vOpy3sfMc6AEcHJHVDnKF6orUMbS2_B1ODH2U8T6XalrH5y5owXSLGG8pZDQtNKCPjabozN-q3DC9oEIjTDuF1bBP0s75vtyUJ2QawaiuBjFxPbOQMo_ns3pAEvdEKOnIsMi6LrGqWL_GfD2iVGdalw4W37gJdin1tLDXXKUnL_YjFvM2QcqHutFLUxL_zvhy2UHT53I7P6CZ71qPeuBPlstLFQzL8UZMDL3jdrg94C4PCl0YqjoJjTUtLCN8_ENxTXSif5HeqXG7J6CfL8FvD9A59ty3x-QvN7fxGYsedi9I2kycRY9QytAN8EgelVH7t1VWO2RRv7oV-l2_PS8gjSSdKRAvHsjquwyZfZmeFflR2dwiovyr4Ye88-PR3j1UaSkbee-FPZ99TDQQVPdQRkIJmtSxbnJHwbQwSjpTVEYj8DltVM965DyrHNFSb65.Q2s0VCNgEoJLY-6OzxEgEw6rJ2e8ByqLTQfMgtfT8pg&amp;dib_tag=se&amp;keywords=FUSHI%2BF695%2B2RS%2BBearing%2B5*13*4%2Bmm&amp;qid=1738099704&amp;sprefix=timing%2Bbelt%2Bpulley%2Bidler%2Bgt2%2B6mm%2Bteeth%2B5mm%2Bbore%2Caps%2C611&amp;sr=8-2&amp;th=1</t>
  </si>
  <si>
    <t>M8</t>
  </si>
  <si>
    <t>*PLA, PLA +, ABS</t>
  </si>
  <si>
    <t>Spool (1kg)</t>
  </si>
  <si>
    <t>https://www.amazon.ca/DURAMIC-3D-Filament-Printing-Dimensional/dp/B07TW9KTVV?dib=eyJ2IjoiMSJ9.k1LgjmaIUf6dk_eSVMTq2r4P20SioSDhQuinM0RSTRnqD0o0wEivPVt2seDgCeDSlq9WoNNUDOPnloUbi10tLqHoph6jFu0wxs4HuuivX_ApGPlEEFEuAFqcVfcy-rTN2HNNvYIY8t-oJ8UbW8NvxDGr8rWholllmiDzeV0-VCqnAVVqZXiAYRLTPKDe05NIoI3VQhUgHOxycW-3FKbwVBWu-bQhHStzPqzWtq3b1P9W2nT3aDz6LdBnJ-oPkoKw8rpkskMyvdXloFM6-f3Tv512YHE_MOCdZ9U-bpn8LxI.JRagnXjSNERz8wqHCau0JRJ4fJpS7FFMZOD-6gxOe7Y&amp;dib_tag=se&amp;keywords=duramic+pla+plus&amp;qid=1749106829&amp;sr=8-5</t>
  </si>
  <si>
    <t>Machined</t>
  </si>
  <si>
    <t>M9</t>
  </si>
  <si>
    <t>105x80x5mm. See engineering drawing</t>
  </si>
  <si>
    <t>https://www.aliexpress.com/item/1005002064688784.html?spm=a2g0o.productlist.main.95.20d00sRx0sRxzO&amp;algo_pvid=0773a9ab-2593-49f5-8065-161dcd0c55d9&amp;aem_p4p_detail=202411292247417011282545434800001314764&amp;algo_exp_id=0773a9ab-2593-49f5-8065-161dcd0c55d9-47&amp;pdp_npi=4%40dis%21CAD%2110.51%219.10%21%21%217.34%216.36%21%402103010c17329492611154728ed952%2112000018610106955%21sea%21CA%210%21ABX&amp;curPageLogUid=5C4xniOMl7Jm&amp;utparam-url=scene%3Asearch%7Cquery_from%3A&amp;search_p4p_id=202411292247417011282545434800001314764_12</t>
  </si>
  <si>
    <t>M10</t>
  </si>
  <si>
    <t>*Mounting plate for stage</t>
  </si>
  <si>
    <t>150x185x4mm. See engineering drawing.</t>
  </si>
  <si>
    <t>https://www.aliexpress.com/item/1005008534675427.html?spm=a2g0o.productlist.main.1.5dc2e420gJ9aVO&amp;algo_pvid=79717610-377d-487a-8356-ad7ea2d29c8a&amp;algo_exp_id=79717610-377d-487a-8356-ad7ea2d29c8a-0&amp;pdp_ext_f=%7B%22order%22%3A%22114%22%2C%22eval%22%3A%221%22%7D&amp;pdp_npi=4%40dis%21CAD%212.35%211.65%21%21%2112.03%218.42%21%402103247417491079495777227e96bd%2112000045600976575%21sea%21CA%216210644323%21X&amp;curPageLogUid=kxY6Z8TX34Pc&amp;utparam-url=scene%3Asearch%7Cquery_from%3A</t>
  </si>
  <si>
    <t>M11</t>
  </si>
  <si>
    <t>https://www.aliexpress.com/item/1005006950333527.html?spm=a2g0o.productlist.main.5.1d4952cfOkAbg9&amp;algo_pvid=722233a5-875d-438b-86ac-53773f47525c&amp;algo_exp_id=722233a5-875d-438b-86ac-53773f47525c-2&amp;pdp_npi=4%40dis%21CAD%216.62%216.62%21%21%2133.51%2133.51%21%40210318ec17334382405488686ea157%2112000038829547706%21sea%21CA%210%21ABX&amp;curPageLogUid=f3mkEXFbB0BQ&amp;utparam-url=scene%3Asearch%7Cquery_from%3A</t>
  </si>
  <si>
    <t>M12</t>
  </si>
  <si>
    <t>Breadboard Stage</t>
  </si>
  <si>
    <t>150x150x13mm</t>
  </si>
  <si>
    <t>https://www.aliexpress.com/item/1005006895797933.html?spm=a2g0o.productlist.main.13.38537Fk17Fk1YM&amp;algo_pvid=284e6e19-31f7-4ceb-8cce-abef0682f1cb&amp;algo_exp_id=284e6e19-31f7-4ceb-8cce-abef0682f1cb-6&amp;pdp_npi=4%40dis%21CAD%2190.58%2176.99%21%21%2162.61%2153.22%21%402101c80017326288870044274e047d%2112000038646171794%21sea%21CA%216210644323%21ABX&amp;curPageLogUid=qSWfg5B0oj7o&amp;utparam-url=scene%3Asearch%7Cquery_from%3A</t>
  </si>
  <si>
    <t>M13</t>
  </si>
  <si>
    <t>Bubble gage</t>
  </si>
  <si>
    <t>Optional, for assistance with leveling during assembly.</t>
  </si>
  <si>
    <t>https://www.aliexpress.com/item/1005004129181790.html?spm=a2g0o.productlist.main.17.7d62459eNqsBT1&amp;algo_pvid=ee3fca19-4859-4efb-bfff-041fc56151d3&amp;algo_exp_id=ee3fca19-4859-4efb-bfff-041fc56151d3-8&amp;pdp_npi=4%40dis%21CAD%214.01%211.46%21%21%2119.87%217.23%21%402103244817347677824817140e6b58%2112000028131145387%21sea%21CA%216210644323%21ABX&amp;curPageLogUid=gtLJyxTGkdct&amp;utparam-url=scene%3Asearch%7Cquery_from%3A</t>
  </si>
  <si>
    <t>M14</t>
  </si>
  <si>
    <t>Linear rail X</t>
  </si>
  <si>
    <t>MGN12H 300mm</t>
  </si>
  <si>
    <t>https://www.amazon.ca/uxcell-Sliding-Carriage-Bearing-Printers/dp/B0D54L3X3Z?crid=2XSF9GFZHGXOH&amp;dib=eyJ2IjoiMSJ9.4lM4RpI0ki4DGNly_RrLH8mnX3EQFdvYAXA7P4dliFs0UChaMLkma-4-R8YbD8MGBTshb5PANxVkhg1M5rz8vC9lOLM3ndSwuIBxD8LxtppSNDRTVcA4LHp1GEROU-yjL4V-w_vIqlYywFe-8P66AId3y3Gg-mNIvstg44F4O7g7dQoQ-R9vetbjH6oWjSJ9VYTJLd8QTYFV7VbZD-AahbY9RT71_xb4gCkqtSeAYGl3Y63mo-I-FeCZRrhIQ5pPv1YyWNs0TotftEZn5sWVR0cIm7M6YPmbft6GnD0x5GE.uhX7b7LuAjtTKgp_L680J1lV8mZv-8K1BRYV05HfipU&amp;dib_tag=se&amp;keywords=mgn12h+300mm&amp;qid=1749107418&amp;sprefix=mgn12h+300mm%2Caps%2C211&amp;sr=8-10</t>
  </si>
  <si>
    <t>M15</t>
  </si>
  <si>
    <t>Linear rails Y</t>
  </si>
  <si>
    <t>MGN9H 200mm</t>
  </si>
  <si>
    <t>https://www.aliexpress.com/item/1005008925563990.html?algo_pvid=8a61aafc-a49d-4e7c-a21c-3979e3eebc4b&amp;algo_exp_id=8a61aafc-a49d-4e7c-a21c-3979e3eebc4b-2&amp;pdp_ext_f=%7B%22order%22%3A%22132%22%2C%22eval%22%3A%221%22%2C%22orig_sl_item_id%22%3A%221005008925563990%22%2C%22orig_item_id%22%3A%221005008703310142%22%7D&amp;pdp_npi=4%40dis%21CAD%2127.54%2113.78%21%21%2119.68%219.85%21%402101e9a217491600212822528e7ba5%2112000047227477769%21sea%21CA%216210644323%21X&amp;curPageLogUid=LjGkK1HxD36e&amp;utparam-url=scene%3Asearch%7Cquery_from%3A</t>
  </si>
  <si>
    <t>M16</t>
  </si>
  <si>
    <t>Linear Rails Z</t>
  </si>
  <si>
    <t>MGN9H 300mm</t>
  </si>
  <si>
    <t>M17</t>
  </si>
  <si>
    <t>2020 V-Slot Aluminum Extrusion</t>
  </si>
  <si>
    <t>370mm x 11
465mm x4
395mm x1
330mm x1
255mm x1</t>
  </si>
  <si>
    <t>https://www.amazon.ca/Aluminum-Extrusion-European-Standard-Industrial/dp/B09Y1RBCDJ?crid=3HDP5LN57Y8Z2&amp;dib=eyJ2IjoiMSJ9.W_d_Hc_loqSVryCp0kgH1CISlJ-XdvkcWE1Mh1JyVwOFJrQKVQyd-zKrHBBEWgw9_P2FfE-CImds_qNWTQMzUba-1yx_00Sr4lNr-DKiAyTsIJCCgUl78MKdE8ThwAJA2veJrvv67R79hKVnsqXET8450jOp_VcrWiufqPh_7HilaoD_mZe34IYxp7Z8xgVcgm6bN-DicrIKM09FRs5DQRv4BMf1O5YQs2EDeI1oUBU4GXpiFKYE-KE_18-CA-KuPlwe0-hEhT0JGpw9hMYsH30-z2dynJU7TGTjoIU53OM.NYhQE9hT0uqlLo1iZDPBiXRoqHznO--L3yqsIHeXDKw&amp;dib_tag=se&amp;keywords=v-slot%2Brails&amp;qid=1733453214&amp;s=industrial&amp;sprefix=v-slot%2Br%2Cindustrial%2C606&amp;sr=1-12&amp;th=1</t>
  </si>
  <si>
    <t>M18</t>
  </si>
  <si>
    <t>2020 Corner Bracket</t>
  </si>
  <si>
    <t>https://www.aliexpress.com/item/1005007188219353.html?spm=a2g0o.detail.pcDetailTopMoreOtherSeller.5.769f12aaU4yr3f&amp;gps-id=pcDetailTopMoreOtherSeller&amp;scm=1007.40050.354490.0&amp;scm_id=1007.40050.354490.0&amp;scm-url=1007.40050.354490.0&amp;pvid=567e4d18-7bbc-4268-aa30-ac72e5ad8e0a&amp;_t=gps-id:pcDetailTopMoreOtherSeller,scm-url:1007.40050.354490.0,pvid:567e4d18-7bbc-4268-aa30-ac72e5ad8e0a,tpp_buckets:668%232846%238115%232000&amp;pdp_npi=4%40dis%21CAD%218.93%213.03%21%21%2144.25%2115.01%21%402101c5b117347672628613832e32a5%2112000043057950138%21rec%21CA%216210644323%21ABX&amp;utparam-url=scene%3ApcDetailTopMoreOtherSeller%7Cquery_from%3A</t>
  </si>
  <si>
    <t>M19</t>
  </si>
  <si>
    <t>Leveling Feet</t>
  </si>
  <si>
    <t>Adjustable height, max M6 screws, dampening</t>
  </si>
  <si>
    <t>https://www.mcmaster.com/5537T982/</t>
  </si>
  <si>
    <t>Optical</t>
  </si>
  <si>
    <t>O1</t>
  </si>
  <si>
    <t>Camera</t>
  </si>
  <si>
    <t>Raspberry Pi HQ Camera CS 12.3 MP</t>
  </si>
  <si>
    <t>https://www.pishop.ca/product/raspberry-pi-hq-camera-cs/</t>
  </si>
  <si>
    <t>O2</t>
  </si>
  <si>
    <t>Lens</t>
  </si>
  <si>
    <t>100X Industrial Microscope Lens, C/CS-Mount, 0.12X ~ 1.8X</t>
  </si>
  <si>
    <t>https://www.pishop.ca/product/100x-industrial-microscope-lens-c-cs-mount-compatible-with-raspberry-pi-hq-camera-cs/</t>
  </si>
  <si>
    <t>O3</t>
  </si>
  <si>
    <t>Ring Light</t>
  </si>
  <si>
    <t xml:space="preserve">62.5mm inside, 92.5mm outside diameter. </t>
  </si>
  <si>
    <t>https://www.amazon.ca/Vision-Scientific-VMLIFR-09B-Adjustable-Illuminator/dp/B07VR2LJJL?pd_rd_w=ixyL5&amp;content-id=amzn1.sym.5ea934dd-1c86-463a-87ec-1025379fbf16&amp;pf_rd_p=5ea934dd-1c86-463a-87ec-1025379fbf16&amp;pf_rd_r=EET0FYR75FPSX5V2ZXAY&amp;pd_rd_wg=W6sYg&amp;pd_rd_r=43be5ddd-b090-4223-8e1d-0ec37030dad9&amp;pd_rd_i=B07VR2LJJL&amp;psc=1&amp;ref_=pd_basp_m_rpt_ba_s_1_sc</t>
  </si>
  <si>
    <t>Fastener</t>
  </si>
  <si>
    <t>1/4" Washer</t>
  </si>
  <si>
    <t>Part number: 91081A127</t>
  </si>
  <si>
    <t>https://www.mcmaster.com/91081A127/</t>
  </si>
  <si>
    <t>1/4-20 x 1/2" BHCP or SHCP</t>
  </si>
  <si>
    <t>Part number: 92949A537</t>
  </si>
  <si>
    <t>https://www.mcmaster.com/products/screws/drive-style~hex/length~1-2-2/length~0-500/length~0-5/system-of-measurement~inch/thread-size~1-4-20/fastener-head-type~rounded/</t>
  </si>
  <si>
    <t>M2.5 Hex Nut</t>
  </si>
  <si>
    <t>Purchase kit with M2.5 nuts and various M2.5 screws. See vendor link.</t>
  </si>
  <si>
    <t>https://www.amazon.ca/DTGN-300Pcs-Socket-Screws-Stainless/dp/B0CRB2LWP1?crid=2PJ62XGS9I7MI&amp;dib=eyJ2IjoiMSJ9.Ou69Wfs5x6jxejdNQVpbK_0VPzdpQEDn6pNZdJaR12n1JaSpw3-d-a3aWDOZGt6hYW1sZK7-vLtlxRByXJqX1s7O36eEoKdgIzlMFDbycfrtH_Uy8sTloz1knLNiCWbKebW89u346yABlw5Gp5ukQCEdGAQ1rO0JACZLXuBVpfN9tyWEguQ4EnKJ8IzcuxXCC0cS-OTDYpxniA1Q5mOLWn-d-uF2-5W1vYvS1UyLSLDXkjlwpnZSRtDsU_QGEPeFa4SnRq6O93k-woaof7XOA8qMcUsdwpEUzNFFGtiLUmaHNOFUZjMmydd0Tk-6bgHzhHRUX-UwWFq9o37S-PUFIwwi-pIqyMa5cML-VtbHGBCD0WmuQKLFjKbO3efCLwoweS8kUV4gWMlAFWhqyoGtfF0ptf9Xv7siDWsI373WIUk5pP1z0baLfVgSWHpvd4Yj.HFKq3S0XcL7pFbJUiNFeBS_iCGSzUhR6RzK891yeh14&amp;dib_tag=se&amp;keywords=m2.5+16mm+flat+head+socket+cap+screw&amp;qid=1738355240&amp;sprefix=m2+5+16mm+flat+head+socket+cap+scr%2Caps%2C178&amp;sr=8-10</t>
  </si>
  <si>
    <t>M2.5x14 BHCP or SHCP</t>
  </si>
  <si>
    <t>From kit with M2.5 nuts and various M2.5 screws.</t>
  </si>
  <si>
    <t>M2.5x16 FHCP</t>
  </si>
  <si>
    <t>M3 Drop T-nut</t>
  </si>
  <si>
    <t>https://www.aliexpress.com/item/32814359094.html?spm=a2g0o.productlist.main.1.7be231bfoAybqg&amp;algo_pvid=81e52f0b-67e7-4173-9793-8f9937d62c49&amp;algo_exp_id=81e52f0b-67e7-4173-9793-8f9937d62c49-0&amp;pdp_npi=4%40dis%21CAD%212.36%211.54%21%21%211.65%211.08%21%402101ef6817329235094912420eddbe%2110000000587253401%21sea%21CA%210%21ABX&amp;curPageLogUid=ZzV9IGFvWPaL&amp;utparam-url=scene%3Asearch%7Cquery_from%3A</t>
  </si>
  <si>
    <t>M3 Hex Nut</t>
  </si>
  <si>
    <t>https://www.aliexpress.com/item/1005007593861199.html?spm=a2g0o.productlist.main.1.67e154c0QQNtEa&amp;algo_pvid=f98d4a9b-3d1a-48de-b886-dfbf42df9cd8&amp;algo_exp_id=f98d4a9b-3d1a-48de-b886-dfbf42df9cd8-0&amp;pdp_ext_f=%7B%22order%22%3A%2210246%22%2C%22eval%22%3A%221%22%7D&amp;pdp_npi=4%40dis%21CAD%212.29%211.46%21%21%2111.77%217.53%21%402101e7f617492006517798632e7026%2112000041426239341%21sea%21CA%210%21ABX&amp;curPageLogUid=c6igKLlfHNfy&amp;utparam-url=scene%3Asearch%7Cquery_from%3A</t>
  </si>
  <si>
    <t>M3x4 BHCP or SHCP</t>
  </si>
  <si>
    <t>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</t>
  </si>
  <si>
    <t>M3x8 BHCP or SHCP</t>
  </si>
  <si>
    <t>M3x8 SHCP</t>
  </si>
  <si>
    <t xml:space="preserve">M3x12 BHCP or SHCP </t>
  </si>
  <si>
    <t xml:space="preserve">M3x16 BHCP or SHCP </t>
  </si>
  <si>
    <t>M3x30 BHCP or SHCP</t>
  </si>
  <si>
    <t>M4 Hex Nut</t>
  </si>
  <si>
    <t>M4x14 BHCP or SHCP</t>
  </si>
  <si>
    <t>M5 Drop T-Nut</t>
  </si>
  <si>
    <t>M5 Hex Nut</t>
  </si>
  <si>
    <t>M5 Washers</t>
  </si>
  <si>
    <t>https://www.aliexpress.com/item/4000174460068.html?spm=a2g0o.productlist.main.3.263c9e1ev0apJp&amp;algo_pvid=4b87b1f1-dc72-4c26-9677-d27f22495dbe&amp;algo_exp_id=4b87b1f1-dc72-4c26-9677-d27f22495dbe-2&amp;pdp_ext_f=%7B%22order%22%3A%223257%22%2C%22eval%22%3A%221%22%7D&amp;pdp_npi=4%40dis%21CAD%211.82%211.38%21%21%211.30%210.98%21%402101c5a417492008822881805e7c36%2112000026333886684%21sea%21CA%210%21ABX&amp;curPageLogUid=huSKDWt2zD75&amp;utparam-url=scene%3Asearch%7Cquery_from%3A</t>
  </si>
  <si>
    <t>M5x10 BHCP</t>
  </si>
  <si>
    <t>https://www.amazon.ca/iexcell-Stainless-Socket-Button-Screws/dp/B0BJVNYWW1?crid=206H1L4W3J9AT&amp;dib=eyJ2IjoiMSJ9.vzcPsx1myAhOUST2OvSsQ2GLSBRCvE4XzYAE5yi-6sOpf50VuPg2PXTB9pKjBimxKcsmXXE6FXZ6dmxoYZgVn9hrQwAPxIBvVBLzuIpinwNXopZNmB3S923BlT9ub76wWPwwgbzZSr6D-PO7f2zFfMgANt5J0_cyjZZ7vpKvAsal8yaqoziysDEQpvyf09iJDwoco_h7BiM7nnp4RHjWi3CtT9zT8e-2FAY7Fj38hPD9wFytb3tWgajuf5Bcrmb55qpNML8SNDtFDJ2BU4CqgQ2HXbTnWfXEynEsi6DuwYE.78hwlYHBss_bQXsS5eddoKTGfJnctlgR3S_c5HjsO-k&amp;dib_tag=se&amp;keywords=m5x10+button+head+cap+screw&amp;qid=1749203522&amp;sprefix=m5x10+button+head+cap+s%2Caps%2C1807&amp;sr=8-20</t>
  </si>
  <si>
    <t>M5x40 BHCP or SHCP</t>
  </si>
  <si>
    <t>M5x40 SHCP</t>
  </si>
  <si>
    <t>M5x45 BHCP or SHCP</t>
  </si>
  <si>
    <t>M6x14 BHCP or SHCP</t>
  </si>
  <si>
    <t>Total</t>
  </si>
  <si>
    <t>Part</t>
  </si>
  <si>
    <t>Quantity per Part</t>
  </si>
  <si>
    <t># Parts</t>
  </si>
  <si>
    <t>Total #</t>
  </si>
  <si>
    <t>Total Fasteners List</t>
  </si>
  <si>
    <t>Fasteners per Part</t>
  </si>
  <si>
    <t>Mounting plate for stage</t>
  </si>
  <si>
    <t>Row Labels</t>
  </si>
  <si>
    <t>Sum of Quantity per Part</t>
  </si>
  <si>
    <t>Ball Screw Bracket</t>
  </si>
  <si>
    <t>Top Corner Bracket</t>
  </si>
  <si>
    <t>T-Bracket</t>
  </si>
  <si>
    <t>XY Motor Mount</t>
  </si>
  <si>
    <t>Belt Tensioner</t>
  </si>
  <si>
    <t>Z Carriage</t>
  </si>
  <si>
    <t>Enclosure Base</t>
  </si>
  <si>
    <t>Z Motor Bracket</t>
  </si>
  <si>
    <t>Idler Mount B</t>
  </si>
  <si>
    <t>M4x20 BHCP or SHCP</t>
  </si>
  <si>
    <t>M4x8 BHCP or SHCP</t>
  </si>
  <si>
    <t>Enclosure Cover Upper</t>
  </si>
  <si>
    <t>Idler Mount A</t>
  </si>
  <si>
    <t>E-Stop Housing</t>
  </si>
  <si>
    <t>Frame</t>
  </si>
  <si>
    <t>Grand Total</t>
  </si>
  <si>
    <t>Housing Base</t>
  </si>
  <si>
    <t>Housing Top</t>
  </si>
  <si>
    <t>Left Y Carriage</t>
  </si>
  <si>
    <t>Right Y Carriage</t>
  </si>
  <si>
    <t>Linear Rail X</t>
  </si>
  <si>
    <t>Linear Rail Y</t>
  </si>
  <si>
    <t>Linear Rail Z</t>
  </si>
  <si>
    <t>X Limit Switch Mount</t>
  </si>
  <si>
    <t>Power Supply Housing</t>
  </si>
  <si>
    <t>Sample Holder</t>
  </si>
  <si>
    <t>BHCP - Button Head Cap Screw</t>
  </si>
  <si>
    <t>SHCP - Socket Head Cap Screw</t>
  </si>
  <si>
    <t>FHCP - Flat Head Cap Screw</t>
  </si>
  <si>
    <t>Notes</t>
  </si>
  <si>
    <t>Mass (g)</t>
  </si>
  <si>
    <t>Material Type</t>
  </si>
  <si>
    <t>3D Printed</t>
  </si>
  <si>
    <t>P1</t>
  </si>
  <si>
    <t>Enclosure Base V2.1</t>
  </si>
  <si>
    <t xml:space="preserve">   </t>
  </si>
  <si>
    <t>GitHub OpticalModule</t>
  </si>
  <si>
    <t>PLA, PLA +, ABS</t>
  </si>
  <si>
    <t>P2</t>
  </si>
  <si>
    <t>Enclosure Cover Front</t>
  </si>
  <si>
    <t>P3</t>
  </si>
  <si>
    <t>P4</t>
  </si>
  <si>
    <t>Belt Adapter</t>
  </si>
  <si>
    <t>P5</t>
  </si>
  <si>
    <t>P6</t>
  </si>
  <si>
    <t>Includes limit switch mount.</t>
  </si>
  <si>
    <t>P7</t>
  </si>
  <si>
    <t>No limit switch mount.</t>
  </si>
  <si>
    <t>P8</t>
  </si>
  <si>
    <t>One as is, the other mirrored</t>
  </si>
  <si>
    <t>P9</t>
  </si>
  <si>
    <t>Left Y Carriage Top</t>
  </si>
  <si>
    <t>GitHub rolohaun</t>
  </si>
  <si>
    <t>P10</t>
  </si>
  <si>
    <t>Left Y Carriage Bottom</t>
  </si>
  <si>
    <t>P11</t>
  </si>
  <si>
    <t>Right Y Carriage Top</t>
  </si>
  <si>
    <t>P12</t>
  </si>
  <si>
    <t>Right Y Carriage Bottom</t>
  </si>
  <si>
    <t>P13</t>
  </si>
  <si>
    <t>P14</t>
  </si>
  <si>
    <t>P15</t>
  </si>
  <si>
    <t>Ball Screw Knob</t>
  </si>
  <si>
    <t>Scaled at 98%</t>
  </si>
  <si>
    <t>Thingiverse</t>
  </si>
  <si>
    <t>P16</t>
  </si>
  <si>
    <t>P17</t>
  </si>
  <si>
    <t>P18</t>
  </si>
  <si>
    <t>P19</t>
  </si>
  <si>
    <t>P20</t>
  </si>
  <si>
    <t>P21</t>
  </si>
  <si>
    <t>P22</t>
  </si>
  <si>
    <t>P23</t>
  </si>
  <si>
    <t>Sample Holder Pin</t>
  </si>
  <si>
    <t>Add a spring from a pen to the cylindrical part of the pin.</t>
  </si>
  <si>
    <t>P24</t>
  </si>
  <si>
    <t>Sample holder clamping plate</t>
  </si>
  <si>
    <t>P25</t>
  </si>
  <si>
    <t>Sample holder base</t>
  </si>
  <si>
    <t>P26</t>
  </si>
  <si>
    <t>T-bracket</t>
  </si>
  <si>
    <t>P27</t>
  </si>
  <si>
    <t>P28</t>
  </si>
  <si>
    <t>Cable Management Clips</t>
  </si>
  <si>
    <t>Print and use as needed. Approximate amount.</t>
  </si>
  <si>
    <t>P29</t>
  </si>
  <si>
    <t>MGN9 Linear Rail Jig</t>
  </si>
  <si>
    <t>Print at standard/weaker settings.</t>
  </si>
  <si>
    <t>P30</t>
  </si>
  <si>
    <t>MGN12 Linear Rail Jig</t>
  </si>
  <si>
    <t>Hand Tools</t>
  </si>
  <si>
    <t>Metric Allen Keys</t>
  </si>
  <si>
    <t>Imperial Allen Keys</t>
  </si>
  <si>
    <t>Wire Cutter</t>
  </si>
  <si>
    <t>Crimping Tool</t>
  </si>
  <si>
    <t>Soldering Iron</t>
  </si>
  <si>
    <t>Machining Tools</t>
  </si>
  <si>
    <t>Band Saw</t>
  </si>
  <si>
    <t>If needed, for cutting extrusions.</t>
  </si>
  <si>
    <t>Milling Machine</t>
  </si>
  <si>
    <t xml:space="preserve">Power Drill </t>
  </si>
  <si>
    <t>If needed, for tapping holes on v-slot extrusion to instert leveling feet.</t>
  </si>
  <si>
    <t>Tap and Drill for M6 Holes</t>
  </si>
  <si>
    <t>If needed, for cutting mounting plate.</t>
  </si>
  <si>
    <t>Waterjet Cutter</t>
  </si>
  <si>
    <t>P9/P10</t>
  </si>
  <si>
    <t>P11/P12</t>
  </si>
  <si>
    <t>P20/P21</t>
  </si>
  <si>
    <t>Sum of Total #</t>
  </si>
  <si>
    <t>Spacers and Knobs for Stage</t>
  </si>
  <si>
    <t>Package of 4 spacers and knobs, M4 fastener, and knobs. Typically used for 3D printers.</t>
  </si>
  <si>
    <t>Estop enclosure bottom</t>
  </si>
  <si>
    <t>Estop enclosure top</t>
  </si>
  <si>
    <t>*Was not purchased, but scrapped elsewhere. Listed vendor and link provide example part.</t>
  </si>
  <si>
    <t>Enclosure Backplate</t>
  </si>
  <si>
    <t>*Limit Switches</t>
  </si>
  <si>
    <t>Mechanical Endstop V1.2 with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</si>
</sst>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0" fontId="0" fillId="0" borderId="0" xfId="0" applyAlignment="1">
      <alignment wrapText="1"/>
    </xf>
    <xf numFmtId="0" fontId="4" fillId="0" borderId="0" xfId="2"/>
    <xf numFmtId="0" fontId="2" fillId="2" borderId="0" xfId="0" applyFont="1" applyFill="1"/>
    <xf numFmtId="0" fontId="0" fillId="0" borderId="1" xfId="0" applyBorder="1"/>
    <xf numFmtId="44" fontId="2" fillId="2" borderId="0" xfId="1" applyFont="1" applyFill="1"/>
    <xf numFmtId="0" fontId="4" fillId="0" borderId="0" xfId="2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1" xfId="1" applyFont="1" applyBorder="1"/>
    <xf numFmtId="0" fontId="3" fillId="0" borderId="1" xfId="0" applyFont="1" applyBorder="1"/>
    <xf numFmtId="44" fontId="3" fillId="0" borderId="1" xfId="1" applyFont="1" applyBorder="1"/>
    <xf numFmtId="0" fontId="2" fillId="0" borderId="0" xfId="0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wrapText="1"/>
    </xf>
    <xf numFmtId="0" fontId="3" fillId="0" borderId="1" xfId="0" applyFont="1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3">
    <dxf>
      <numFmt numFmtId="0" formatCode="General"/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 Wong" refreshedDate="45838.191854398145" createdVersion="8" refreshedVersion="8" minRefreshableVersion="3" recordCount="78" xr:uid="{2312DAAF-6ED2-4D75-8643-043EADE66B87}">
  <cacheSource type="worksheet">
    <worksheetSource name="Table32"/>
  </cacheSource>
  <cacheFields count="6">
    <cacheField name="Part" numFmtId="0">
      <sharedItems count="24">
        <s v="Mounting plate for stage"/>
        <s v="Linear Rail X"/>
        <s v="Linear Rail Y"/>
        <s v="Linear Rail Z"/>
        <s v="Frame"/>
        <s v="Enclosure Base"/>
        <s v="Enclosure Cover Upper"/>
        <s v="X Limit Switch Mount"/>
        <s v="Idler Mount A"/>
        <s v="Idler Mount B"/>
        <s v="XY Motor Mount"/>
        <s v="Left Y Carriage"/>
        <s v="Right Y Carriage"/>
        <s v="Belt Tensioner"/>
        <s v="Z Carriage"/>
        <s v="Ball Screw Bracket"/>
        <s v="Z Motor Bracket"/>
        <s v="Housing Base"/>
        <s v="Housing Top"/>
        <s v="E-Stop Housing"/>
        <s v="Power Supply Housing"/>
        <s v="Sample Holder"/>
        <s v="T-Bracket"/>
        <s v="Top Corner Bracket"/>
      </sharedItems>
    </cacheField>
    <cacheField name="Designator" numFmtId="0">
      <sharedItems count="24">
        <s v="M10"/>
        <s v="M14"/>
        <s v="M15"/>
        <s v="M16"/>
        <s v="M17"/>
        <s v="P1"/>
        <s v="P3"/>
        <s v="P5"/>
        <s v="P6"/>
        <s v="P7"/>
        <s v="P8"/>
        <s v="P9/P10"/>
        <s v="P11/P12"/>
        <s v="P13"/>
        <s v="P14"/>
        <s v="P16"/>
        <s v="P17"/>
        <s v="P18"/>
        <s v="P19"/>
        <s v="P20/P21"/>
        <s v="P22"/>
        <s v="P25"/>
        <s v="P26"/>
        <s v="P27"/>
      </sharedItems>
    </cacheField>
    <cacheField name="Fastener" numFmtId="0">
      <sharedItems count="26">
        <s v="M5x10 BHCP"/>
        <s v="M5 Washers"/>
        <s v="M5 Drop T-Nut"/>
        <s v="M3x8 SHCP"/>
        <s v="M3 Drop T-nut"/>
        <s v="2020 Corner Bracket"/>
        <s v="1/4-20 x 1/2&quot; BHCP or SHCP"/>
        <s v="1/4&quot; Washer"/>
        <s v="M3x8 BHCP or SHCP"/>
        <s v="M3 Hex Nut"/>
        <s v="M3x4 BHCP or SHCP"/>
        <s v="M2.5x16 FHCP"/>
        <s v="M2.5 Hex Nut"/>
        <s v="M3x16 BHCP or SHCP "/>
        <s v="M5 Hex Nut"/>
        <s v="M5x40 BHCP or SHCP"/>
        <s v="M3x30 BHCP or SHCP"/>
        <s v="M3x12 BHCP or SHCP "/>
        <s v="M5x40 SHCP"/>
        <s v="M5x45 BHCP or SHCP"/>
        <s v="M4x14 BHCP or SHCP"/>
        <s v="M4 Hex Nut"/>
        <s v="M2.5x14 BHCP or SHCP"/>
        <s v="M4x8 BHCP or SHCP"/>
        <s v="M4x20 BHCP or SHCP"/>
        <s v="M6x14 BHCP or SHCP"/>
      </sharedItems>
    </cacheField>
    <cacheField name="Quantity per Part" numFmtId="0">
      <sharedItems containsSemiMixedTypes="0" containsString="0" containsNumber="1" containsInteger="1" minValue="1" maxValue="68"/>
    </cacheField>
    <cacheField name="# Parts" numFmtId="0">
      <sharedItems containsSemiMixedTypes="0" containsString="0" containsNumber="1" containsInteger="1" minValue="1" maxValue="4"/>
    </cacheField>
    <cacheField name="Total #" numFmtId="0">
      <sharedItems containsSemiMixedTypes="0" containsString="0" containsNumber="1" containsInteger="1" minValue="1" maxValue="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x v="0"/>
    <x v="0"/>
    <n v="6"/>
    <n v="1"/>
    <n v="6"/>
  </r>
  <r>
    <x v="0"/>
    <x v="0"/>
    <x v="1"/>
    <n v="6"/>
    <n v="1"/>
    <n v="6"/>
  </r>
  <r>
    <x v="0"/>
    <x v="0"/>
    <x v="2"/>
    <n v="6"/>
    <n v="1"/>
    <n v="6"/>
  </r>
  <r>
    <x v="1"/>
    <x v="1"/>
    <x v="3"/>
    <n v="5"/>
    <n v="1"/>
    <n v="5"/>
  </r>
  <r>
    <x v="1"/>
    <x v="1"/>
    <x v="4"/>
    <n v="5"/>
    <n v="1"/>
    <n v="5"/>
  </r>
  <r>
    <x v="2"/>
    <x v="2"/>
    <x v="3"/>
    <n v="7"/>
    <n v="2"/>
    <n v="14"/>
  </r>
  <r>
    <x v="2"/>
    <x v="2"/>
    <x v="4"/>
    <n v="7"/>
    <n v="2"/>
    <n v="14"/>
  </r>
  <r>
    <x v="3"/>
    <x v="3"/>
    <x v="3"/>
    <n v="5"/>
    <n v="3"/>
    <n v="15"/>
  </r>
  <r>
    <x v="3"/>
    <x v="3"/>
    <x v="4"/>
    <n v="5"/>
    <n v="3"/>
    <n v="15"/>
  </r>
  <r>
    <x v="4"/>
    <x v="4"/>
    <x v="5"/>
    <n v="34"/>
    <n v="1"/>
    <n v="34"/>
  </r>
  <r>
    <x v="4"/>
    <x v="4"/>
    <x v="1"/>
    <n v="68"/>
    <n v="1"/>
    <n v="68"/>
  </r>
  <r>
    <x v="4"/>
    <x v="4"/>
    <x v="0"/>
    <n v="68"/>
    <n v="1"/>
    <n v="68"/>
  </r>
  <r>
    <x v="4"/>
    <x v="4"/>
    <x v="2"/>
    <n v="68"/>
    <n v="1"/>
    <n v="68"/>
  </r>
  <r>
    <x v="5"/>
    <x v="5"/>
    <x v="6"/>
    <n v="1"/>
    <n v="1"/>
    <n v="1"/>
  </r>
  <r>
    <x v="5"/>
    <x v="5"/>
    <x v="7"/>
    <n v="2"/>
    <n v="1"/>
    <n v="2"/>
  </r>
  <r>
    <x v="5"/>
    <x v="5"/>
    <x v="8"/>
    <n v="4"/>
    <n v="1"/>
    <n v="4"/>
  </r>
  <r>
    <x v="5"/>
    <x v="5"/>
    <x v="9"/>
    <n v="4"/>
    <n v="1"/>
    <n v="4"/>
  </r>
  <r>
    <x v="5"/>
    <x v="5"/>
    <x v="10"/>
    <n v="4"/>
    <n v="1"/>
    <n v="4"/>
  </r>
  <r>
    <x v="6"/>
    <x v="6"/>
    <x v="11"/>
    <n v="4"/>
    <n v="1"/>
    <n v="4"/>
  </r>
  <r>
    <x v="6"/>
    <x v="6"/>
    <x v="12"/>
    <n v="4"/>
    <n v="1"/>
    <n v="4"/>
  </r>
  <r>
    <x v="7"/>
    <x v="7"/>
    <x v="13"/>
    <n v="2"/>
    <n v="1"/>
    <n v="2"/>
  </r>
  <r>
    <x v="7"/>
    <x v="7"/>
    <x v="9"/>
    <n v="2"/>
    <n v="1"/>
    <n v="2"/>
  </r>
  <r>
    <x v="7"/>
    <x v="7"/>
    <x v="0"/>
    <n v="2"/>
    <n v="1"/>
    <n v="2"/>
  </r>
  <r>
    <x v="7"/>
    <x v="7"/>
    <x v="2"/>
    <n v="2"/>
    <n v="1"/>
    <n v="2"/>
  </r>
  <r>
    <x v="8"/>
    <x v="8"/>
    <x v="0"/>
    <n v="2"/>
    <n v="1"/>
    <n v="2"/>
  </r>
  <r>
    <x v="8"/>
    <x v="8"/>
    <x v="2"/>
    <n v="2"/>
    <n v="1"/>
    <n v="2"/>
  </r>
  <r>
    <x v="8"/>
    <x v="8"/>
    <x v="14"/>
    <n v="1"/>
    <n v="1"/>
    <n v="1"/>
  </r>
  <r>
    <x v="8"/>
    <x v="8"/>
    <x v="15"/>
    <n v="1"/>
    <n v="1"/>
    <n v="1"/>
  </r>
  <r>
    <x v="8"/>
    <x v="8"/>
    <x v="13"/>
    <n v="2"/>
    <n v="1"/>
    <n v="2"/>
  </r>
  <r>
    <x v="8"/>
    <x v="8"/>
    <x v="9"/>
    <n v="2"/>
    <n v="1"/>
    <n v="2"/>
  </r>
  <r>
    <x v="9"/>
    <x v="9"/>
    <x v="0"/>
    <n v="2"/>
    <n v="1"/>
    <n v="2"/>
  </r>
  <r>
    <x v="9"/>
    <x v="9"/>
    <x v="2"/>
    <n v="2"/>
    <n v="1"/>
    <n v="2"/>
  </r>
  <r>
    <x v="9"/>
    <x v="9"/>
    <x v="14"/>
    <n v="1"/>
    <n v="1"/>
    <n v="1"/>
  </r>
  <r>
    <x v="9"/>
    <x v="9"/>
    <x v="15"/>
    <n v="1"/>
    <n v="1"/>
    <n v="1"/>
  </r>
  <r>
    <x v="10"/>
    <x v="10"/>
    <x v="0"/>
    <n v="3"/>
    <n v="2"/>
    <n v="6"/>
  </r>
  <r>
    <x v="10"/>
    <x v="10"/>
    <x v="2"/>
    <n v="3"/>
    <n v="2"/>
    <n v="6"/>
  </r>
  <r>
    <x v="10"/>
    <x v="10"/>
    <x v="8"/>
    <n v="4"/>
    <n v="2"/>
    <n v="8"/>
  </r>
  <r>
    <x v="11"/>
    <x v="11"/>
    <x v="0"/>
    <n v="3"/>
    <n v="1"/>
    <n v="3"/>
  </r>
  <r>
    <x v="11"/>
    <x v="11"/>
    <x v="2"/>
    <n v="3"/>
    <n v="1"/>
    <n v="3"/>
  </r>
  <r>
    <x v="11"/>
    <x v="11"/>
    <x v="16"/>
    <n v="2"/>
    <n v="1"/>
    <n v="2"/>
  </r>
  <r>
    <x v="11"/>
    <x v="11"/>
    <x v="17"/>
    <n v="2"/>
    <n v="1"/>
    <n v="2"/>
  </r>
  <r>
    <x v="11"/>
    <x v="11"/>
    <x v="18"/>
    <n v="4"/>
    <n v="1"/>
    <n v="4"/>
  </r>
  <r>
    <x v="11"/>
    <x v="11"/>
    <x v="14"/>
    <n v="4"/>
    <n v="1"/>
    <n v="4"/>
  </r>
  <r>
    <x v="12"/>
    <x v="12"/>
    <x v="0"/>
    <n v="3"/>
    <n v="1"/>
    <n v="3"/>
  </r>
  <r>
    <x v="12"/>
    <x v="12"/>
    <x v="2"/>
    <n v="3"/>
    <n v="1"/>
    <n v="3"/>
  </r>
  <r>
    <x v="12"/>
    <x v="12"/>
    <x v="16"/>
    <n v="2"/>
    <n v="1"/>
    <n v="2"/>
  </r>
  <r>
    <x v="12"/>
    <x v="12"/>
    <x v="17"/>
    <n v="2"/>
    <n v="1"/>
    <n v="2"/>
  </r>
  <r>
    <x v="12"/>
    <x v="12"/>
    <x v="18"/>
    <n v="4"/>
    <n v="1"/>
    <n v="4"/>
  </r>
  <r>
    <x v="12"/>
    <x v="12"/>
    <x v="14"/>
    <n v="4"/>
    <n v="1"/>
    <n v="4"/>
  </r>
  <r>
    <x v="13"/>
    <x v="13"/>
    <x v="0"/>
    <n v="1"/>
    <n v="1"/>
    <n v="1"/>
  </r>
  <r>
    <x v="13"/>
    <x v="13"/>
    <x v="2"/>
    <n v="1"/>
    <n v="1"/>
    <n v="1"/>
  </r>
  <r>
    <x v="13"/>
    <x v="13"/>
    <x v="14"/>
    <n v="2"/>
    <n v="1"/>
    <n v="2"/>
  </r>
  <r>
    <x v="13"/>
    <x v="13"/>
    <x v="19"/>
    <n v="1"/>
    <n v="1"/>
    <n v="1"/>
  </r>
  <r>
    <x v="14"/>
    <x v="14"/>
    <x v="17"/>
    <n v="4"/>
    <n v="2"/>
    <n v="8"/>
  </r>
  <r>
    <x v="14"/>
    <x v="14"/>
    <x v="0"/>
    <n v="2"/>
    <n v="2"/>
    <n v="4"/>
  </r>
  <r>
    <x v="14"/>
    <x v="14"/>
    <x v="2"/>
    <n v="2"/>
    <n v="2"/>
    <n v="4"/>
  </r>
  <r>
    <x v="15"/>
    <x v="15"/>
    <x v="0"/>
    <n v="6"/>
    <n v="1"/>
    <n v="6"/>
  </r>
  <r>
    <x v="15"/>
    <x v="15"/>
    <x v="2"/>
    <n v="6"/>
    <n v="1"/>
    <n v="6"/>
  </r>
  <r>
    <x v="15"/>
    <x v="15"/>
    <x v="20"/>
    <n v="2"/>
    <n v="1"/>
    <n v="2"/>
  </r>
  <r>
    <x v="15"/>
    <x v="15"/>
    <x v="21"/>
    <n v="2"/>
    <n v="1"/>
    <n v="2"/>
  </r>
  <r>
    <x v="15"/>
    <x v="15"/>
    <x v="8"/>
    <n v="4"/>
    <n v="1"/>
    <n v="4"/>
  </r>
  <r>
    <x v="16"/>
    <x v="16"/>
    <x v="0"/>
    <n v="4"/>
    <n v="1"/>
    <n v="4"/>
  </r>
  <r>
    <x v="16"/>
    <x v="16"/>
    <x v="2"/>
    <n v="4"/>
    <n v="1"/>
    <n v="4"/>
  </r>
  <r>
    <x v="16"/>
    <x v="16"/>
    <x v="17"/>
    <n v="6"/>
    <n v="1"/>
    <n v="6"/>
  </r>
  <r>
    <x v="16"/>
    <x v="16"/>
    <x v="9"/>
    <n v="2"/>
    <n v="1"/>
    <n v="2"/>
  </r>
  <r>
    <x v="17"/>
    <x v="17"/>
    <x v="22"/>
    <n v="16"/>
    <n v="1"/>
    <n v="16"/>
  </r>
  <r>
    <x v="17"/>
    <x v="17"/>
    <x v="12"/>
    <n v="16"/>
    <n v="1"/>
    <n v="16"/>
  </r>
  <r>
    <x v="18"/>
    <x v="18"/>
    <x v="2"/>
    <n v="3"/>
    <n v="1"/>
    <n v="3"/>
  </r>
  <r>
    <x v="18"/>
    <x v="18"/>
    <x v="0"/>
    <n v="3"/>
    <n v="1"/>
    <n v="3"/>
  </r>
  <r>
    <x v="19"/>
    <x v="19"/>
    <x v="0"/>
    <n v="2"/>
    <n v="1"/>
    <n v="2"/>
  </r>
  <r>
    <x v="19"/>
    <x v="19"/>
    <x v="2"/>
    <n v="2"/>
    <n v="1"/>
    <n v="2"/>
  </r>
  <r>
    <x v="20"/>
    <x v="20"/>
    <x v="23"/>
    <n v="2"/>
    <n v="1"/>
    <n v="2"/>
  </r>
  <r>
    <x v="20"/>
    <x v="20"/>
    <x v="24"/>
    <n v="2"/>
    <n v="1"/>
    <n v="2"/>
  </r>
  <r>
    <x v="21"/>
    <x v="21"/>
    <x v="25"/>
    <n v="2"/>
    <n v="1"/>
    <n v="2"/>
  </r>
  <r>
    <x v="22"/>
    <x v="22"/>
    <x v="0"/>
    <n v="5"/>
    <n v="4"/>
    <n v="20"/>
  </r>
  <r>
    <x v="22"/>
    <x v="22"/>
    <x v="2"/>
    <n v="5"/>
    <n v="4"/>
    <n v="20"/>
  </r>
  <r>
    <x v="23"/>
    <x v="23"/>
    <x v="0"/>
    <n v="9"/>
    <n v="4"/>
    <n v="36"/>
  </r>
  <r>
    <x v="23"/>
    <x v="23"/>
    <x v="2"/>
    <n v="9"/>
    <n v="4"/>
    <n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02909-9222-4B6D-B7BE-0D511B93DF1C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K2:M128" firstHeaderRow="0" firstDataRow="1" firstDataCol="1"/>
  <pivotFields count="6">
    <pivotField axis="axisRow" showAll="0">
      <items count="25">
        <item x="15"/>
        <item x="13"/>
        <item x="5"/>
        <item x="6"/>
        <item x="19"/>
        <item x="4"/>
        <item x="17"/>
        <item x="18"/>
        <item x="8"/>
        <item x="9"/>
        <item x="11"/>
        <item x="1"/>
        <item x="2"/>
        <item x="3"/>
        <item x="0"/>
        <item x="20"/>
        <item x="12"/>
        <item x="21"/>
        <item x="22"/>
        <item x="23"/>
        <item x="7"/>
        <item x="10"/>
        <item x="14"/>
        <item x="16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6"/>
        <item x="7"/>
        <item x="8"/>
        <item x="9"/>
        <item x="10"/>
        <item x="11"/>
        <item t="default"/>
      </items>
    </pivotField>
    <pivotField axis="axisRow" showAll="0">
      <items count="27">
        <item x="7"/>
        <item x="6"/>
        <item x="5"/>
        <item x="12"/>
        <item x="22"/>
        <item x="11"/>
        <item x="4"/>
        <item x="9"/>
        <item x="17"/>
        <item x="13"/>
        <item x="16"/>
        <item x="10"/>
        <item x="8"/>
        <item x="3"/>
        <item x="21"/>
        <item x="20"/>
        <item x="24"/>
        <item x="23"/>
        <item x="2"/>
        <item x="14"/>
        <item x="1"/>
        <item x="0"/>
        <item x="15"/>
        <item x="18"/>
        <item x="19"/>
        <item x="25"/>
        <item t="default"/>
      </items>
    </pivotField>
    <pivotField dataField="1" showAll="0"/>
    <pivotField showAll="0"/>
    <pivotField dataField="1" showAll="0"/>
  </pivotFields>
  <rowFields count="3">
    <field x="1"/>
    <field x="0"/>
    <field x="2"/>
  </rowFields>
  <rowItems count="126">
    <i>
      <x/>
    </i>
    <i r="1">
      <x v="14"/>
    </i>
    <i r="2">
      <x v="18"/>
    </i>
    <i r="2">
      <x v="20"/>
    </i>
    <i r="2">
      <x v="21"/>
    </i>
    <i>
      <x v="1"/>
    </i>
    <i r="1">
      <x v="11"/>
    </i>
    <i r="2">
      <x v="6"/>
    </i>
    <i r="2">
      <x v="13"/>
    </i>
    <i>
      <x v="2"/>
    </i>
    <i r="1">
      <x v="12"/>
    </i>
    <i r="2">
      <x v="6"/>
    </i>
    <i r="2">
      <x v="13"/>
    </i>
    <i>
      <x v="3"/>
    </i>
    <i r="1">
      <x v="13"/>
    </i>
    <i r="2">
      <x v="6"/>
    </i>
    <i r="2">
      <x v="13"/>
    </i>
    <i>
      <x v="4"/>
    </i>
    <i r="1">
      <x v="5"/>
    </i>
    <i r="2">
      <x v="2"/>
    </i>
    <i r="2">
      <x v="18"/>
    </i>
    <i r="2">
      <x v="20"/>
    </i>
    <i r="2">
      <x v="21"/>
    </i>
    <i>
      <x v="5"/>
    </i>
    <i r="1">
      <x v="2"/>
    </i>
    <i r="2">
      <x/>
    </i>
    <i r="2">
      <x v="1"/>
    </i>
    <i r="2">
      <x v="7"/>
    </i>
    <i r="2">
      <x v="11"/>
    </i>
    <i r="2">
      <x v="12"/>
    </i>
    <i>
      <x v="6"/>
    </i>
    <i r="1">
      <x v="16"/>
    </i>
    <i r="2">
      <x v="8"/>
    </i>
    <i r="2">
      <x v="10"/>
    </i>
    <i r="2">
      <x v="18"/>
    </i>
    <i r="2">
      <x v="19"/>
    </i>
    <i r="2">
      <x v="21"/>
    </i>
    <i r="2">
      <x v="23"/>
    </i>
    <i>
      <x v="7"/>
    </i>
    <i r="1">
      <x v="1"/>
    </i>
    <i r="2">
      <x v="18"/>
    </i>
    <i r="2">
      <x v="19"/>
    </i>
    <i r="2">
      <x v="21"/>
    </i>
    <i r="2">
      <x v="24"/>
    </i>
    <i>
      <x v="8"/>
    </i>
    <i r="1">
      <x v="22"/>
    </i>
    <i r="2">
      <x v="8"/>
    </i>
    <i r="2">
      <x v="18"/>
    </i>
    <i r="2">
      <x v="21"/>
    </i>
    <i>
      <x v="9"/>
    </i>
    <i r="1">
      <x/>
    </i>
    <i r="2">
      <x v="12"/>
    </i>
    <i r="2">
      <x v="14"/>
    </i>
    <i r="2">
      <x v="15"/>
    </i>
    <i r="2">
      <x v="18"/>
    </i>
    <i r="2">
      <x v="21"/>
    </i>
    <i>
      <x v="10"/>
    </i>
    <i r="1">
      <x v="23"/>
    </i>
    <i r="2">
      <x v="7"/>
    </i>
    <i r="2">
      <x v="8"/>
    </i>
    <i r="2">
      <x v="18"/>
    </i>
    <i r="2">
      <x v="21"/>
    </i>
    <i>
      <x v="11"/>
    </i>
    <i r="1">
      <x v="6"/>
    </i>
    <i r="2">
      <x v="3"/>
    </i>
    <i r="2">
      <x v="4"/>
    </i>
    <i>
      <x v="12"/>
    </i>
    <i r="1">
      <x v="7"/>
    </i>
    <i r="2">
      <x v="18"/>
    </i>
    <i r="2">
      <x v="21"/>
    </i>
    <i>
      <x v="13"/>
    </i>
    <i r="1">
      <x v="4"/>
    </i>
    <i r="2">
      <x v="18"/>
    </i>
    <i r="2">
      <x v="21"/>
    </i>
    <i>
      <x v="14"/>
    </i>
    <i r="1">
      <x v="15"/>
    </i>
    <i r="2">
      <x v="16"/>
    </i>
    <i r="2">
      <x v="17"/>
    </i>
    <i>
      <x v="15"/>
    </i>
    <i r="1">
      <x v="17"/>
    </i>
    <i r="2">
      <x v="25"/>
    </i>
    <i>
      <x v="16"/>
    </i>
    <i r="1">
      <x v="18"/>
    </i>
    <i r="2">
      <x v="18"/>
    </i>
    <i r="2">
      <x v="21"/>
    </i>
    <i>
      <x v="17"/>
    </i>
    <i r="1">
      <x v="19"/>
    </i>
    <i r="2">
      <x v="18"/>
    </i>
    <i r="2">
      <x v="21"/>
    </i>
    <i>
      <x v="18"/>
    </i>
    <i r="1">
      <x v="3"/>
    </i>
    <i r="2">
      <x v="3"/>
    </i>
    <i r="2">
      <x v="5"/>
    </i>
    <i>
      <x v="19"/>
    </i>
    <i r="1">
      <x v="20"/>
    </i>
    <i r="2">
      <x v="7"/>
    </i>
    <i r="2">
      <x v="9"/>
    </i>
    <i r="2">
      <x v="18"/>
    </i>
    <i r="2">
      <x v="21"/>
    </i>
    <i>
      <x v="20"/>
    </i>
    <i r="1">
      <x v="8"/>
    </i>
    <i r="2">
      <x v="7"/>
    </i>
    <i r="2">
      <x v="9"/>
    </i>
    <i r="2">
      <x v="18"/>
    </i>
    <i r="2">
      <x v="19"/>
    </i>
    <i r="2">
      <x v="21"/>
    </i>
    <i r="2">
      <x v="22"/>
    </i>
    <i>
      <x v="21"/>
    </i>
    <i r="1">
      <x v="9"/>
    </i>
    <i r="2">
      <x v="18"/>
    </i>
    <i r="2">
      <x v="19"/>
    </i>
    <i r="2">
      <x v="21"/>
    </i>
    <i r="2">
      <x v="22"/>
    </i>
    <i>
      <x v="22"/>
    </i>
    <i r="1">
      <x v="21"/>
    </i>
    <i r="2">
      <x v="12"/>
    </i>
    <i r="2">
      <x v="18"/>
    </i>
    <i r="2">
      <x v="21"/>
    </i>
    <i>
      <x v="23"/>
    </i>
    <i r="1">
      <x v="10"/>
    </i>
    <i r="2">
      <x v="8"/>
    </i>
    <i r="2">
      <x v="10"/>
    </i>
    <i r="2">
      <x v="18"/>
    </i>
    <i r="2">
      <x v="19"/>
    </i>
    <i r="2">
      <x v="21"/>
    </i>
    <i r="2">
      <x v="23"/>
    </i>
  </rowItems>
  <colFields count="1">
    <field x="-2"/>
  </colFields>
  <colItems count="2">
    <i>
      <x/>
    </i>
    <i i="1">
      <x v="1"/>
    </i>
  </colItems>
  <dataFields count="2">
    <dataField name="Sum of Quantity per Part" fld="3" baseField="0" baseItem="0"/>
    <dataField name="Sum of Total #" fld="5" baseField="0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09B08-8091-432E-872B-0DF825F1EDC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29" firstHeaderRow="1" firstDataRow="1" firstDataCol="1"/>
  <pivotFields count="6">
    <pivotField showAll="0"/>
    <pivotField showAll="0">
      <items count="25">
        <item x="0"/>
        <item x="1"/>
        <item x="2"/>
        <item x="3"/>
        <item x="4"/>
        <item x="5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6"/>
        <item x="7"/>
        <item x="8"/>
        <item x="9"/>
        <item x="10"/>
        <item x="11"/>
        <item t="default"/>
      </items>
    </pivotField>
    <pivotField axis="axisRow" showAll="0">
      <items count="27">
        <item x="7"/>
        <item x="6"/>
        <item x="5"/>
        <item x="12"/>
        <item x="22"/>
        <item x="11"/>
        <item x="4"/>
        <item x="9"/>
        <item x="17"/>
        <item x="13"/>
        <item x="16"/>
        <item x="10"/>
        <item x="8"/>
        <item x="3"/>
        <item x="21"/>
        <item x="20"/>
        <item x="24"/>
        <item x="23"/>
        <item x="2"/>
        <item x="14"/>
        <item x="1"/>
        <item x="0"/>
        <item x="15"/>
        <item x="18"/>
        <item x="19"/>
        <item x="25"/>
        <item t="default"/>
      </items>
    </pivotField>
    <pivotField showAll="0"/>
    <pivotField showAll="0"/>
    <pivotField dataField="1" showAll="0"/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Total #" fld="5" baseField="0" baseItem="0"/>
  </dataFields>
  <pivotTableStyleInfo name="PivotStyleLight15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C7B78C-4FC7-44F1-86AF-C09BF5E150F9}" name="Table32" displayName="Table32" ref="A1:F79" totalsRowShown="0" headerRowDxfId="2">
  <autoFilter ref="A1:F79" xr:uid="{91FC7968-8AA1-45EA-A6A2-B742EA1D5816}"/>
  <sortState xmlns:xlrd2="http://schemas.microsoft.com/office/spreadsheetml/2017/richdata2" ref="A2:F79">
    <sortCondition ref="B1:B79"/>
  </sortState>
  <tableColumns count="6">
    <tableColumn id="1" xr3:uid="{E24BED90-9DF6-4E70-A49B-881445353FB1}" name="Part" dataDxfId="1"/>
    <tableColumn id="6" xr3:uid="{44E71FD6-5FBA-4070-A089-97AAAB82317C}" name="Designator" dataDxfId="0"/>
    <tableColumn id="2" xr3:uid="{A2A196C7-106C-49AE-978B-E96E341E2D32}" name="Fastener"/>
    <tableColumn id="3" xr3:uid="{2942BFA9-82F8-4717-832C-C5829448EE4A}" name="Quantity per Part"/>
    <tableColumn id="4" xr3:uid="{2F257A1C-9C2B-4642-9667-BC013208DE19}" name="# Parts"/>
    <tableColumn id="5" xr3:uid="{85C63E8A-7EFA-42C4-8437-57A765AF8577}" name="Total #">
      <calculatedColumnFormula>D2*E2</calculatedColumnFormula>
    </tableColumn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ca/Saiper-Aluminum-Synchronous-Compatible-Printer/dp/B07M9W6K2W?crid=3V386B3EFC2TR&amp;dib=eyJ2IjoiMSJ9.JwU7B4Ak7A80aaQLC_WCyRk2kMoGYk9uXzci3tsU-JEoDIG3XjgutRZipt4N_CQDXVM5infKLWOy3G7UfX0fHu5aGYd83gHbO_IxW4oiDcdad2aYdSJsTKBHTRQLFQocFl-zWulbYxVBXRzRfjYjh3AnCm6GwOSxPS-hnidKQpGd8b1QTaRzc5FzNZ0i3tEFAxTRLLqAiPoV7zI6HnltfPgBzv_Cz6NVkVGez3tzTFh-LA1SurBJ1JXoL4_fhs_gasEmQ4Cwg-oAwxKcG6HcMxQjnEGE-uxyHvYGmIct5GzZTjoMfWfE3tiR9XCNX48eMV6WGnvP2Dx5e86rEsQdOfhICN4xgiZU1bqwVxzLrXMP8Kxdy1BmODrm2uF2FtfjQQRWR0TZaaBOQ0e8HNHjh7233BQ-Zx_-KQ2DJut_F7NsEy0TIpD_KS8ERhOsZAU0.UKVk0wePMUn0_UDKpbwNGAX-kVDmynUIaZlEwluwic4&amp;dib_tag=se&amp;keywords=belt%2Bpulley%2BGT2%2B5mm%2Bbore%2B20%2Bteeth&amp;qid=1734768520&amp;sprefix=belt%2Bpulley%2Bgt2%2B5mm%2Bbore%2B20%2Bteet%2Caps%2C195&amp;sr=8-5&amp;th=1" TargetMode="External"/><Relationship Id="rId21" Type="http://schemas.openxmlformats.org/officeDocument/2006/relationships/hyperlink" Target="https://www.aliexpress.com/item/1005006856633108.html?spm=a2g0o.productlist.main.1.7b2a4cfeSYnjxi&amp;algo_pvid=d26bd669-0a19-466b-997a-696bcb6063b8&amp;algo_exp_id=d26bd669-0a19-466b-997a-696bcb6063b8-0&amp;pdp_ext_f=%7B%22order%22%3A%222950%22%2C%22eval%22%3A%221%22%7D&amp;pdp_npi=4%40dis%21CAD%214.81%214.81%21%21%2124.66%2124.66%21%402101c71a17491012470633497e46e8%2112000038528301916%21sea%21CA%216210644323%21X&amp;curPageLogUid=BPyWPyZS8Sck&amp;utparam-url=scene%3Asearch%7Cquery_from%3A" TargetMode="External"/><Relationship Id="rId34" Type="http://schemas.openxmlformats.org/officeDocument/2006/relationships/hyperlink" Target="https://www.mcmaster.com/5537T982/" TargetMode="External"/><Relationship Id="rId42" Type="http://schemas.openxmlformats.org/officeDocument/2006/relationships/hyperlink" Target="https://www.aliexpress.com/item/1005008925563990.html?algo_pvid=8a61aafc-a49d-4e7c-a21c-3979e3eebc4b&amp;algo_exp_id=8a61aafc-a49d-4e7c-a21c-3979e3eebc4b-2&amp;pdp_ext_f=%7B%22order%22%3A%22132%22%2C%22eval%22%3A%221%22%2C%22orig_sl_item_id%22%3A%221005008925563990%22%2C%22orig_item_id%22%3A%221005008703310142%22%7D&amp;pdp_npi=4%40dis%21CAD%2127.54%2113.78%21%21%2119.68%219.85%21%402101e9a217491600212822528e7ba5%2112000047227477769%21sea%21CA%216210644323%21X&amp;curPageLogUid=LjGkK1HxD36e&amp;utparam-url=scene%3Asearch%7Cquery_from%3A" TargetMode="External"/><Relationship Id="rId47" Type="http://schemas.openxmlformats.org/officeDocument/2006/relationships/hyperlink" Target="https://www.amazon.ca/DTGN-300Pcs-Socket-Screws-Stainless/dp/B0CRB2LWP1?crid=2PJ62XGS9I7MI&amp;dib=eyJ2IjoiMSJ9.Ou69Wfs5x6jxejdNQVpbK_0VPzdpQEDn6pNZdJaR12n1JaSpw3-d-a3aWDOZGt6hYW1sZK7-vLtlxRByXJqX1s7O36eEoKdgIzlMFDbycfrtH_Uy8sTloz1knLNiCWbKebW89u346yABlw5Gp5ukQCEdGAQ1rO0JACZLXuBVpfN9tyWEguQ4EnKJ8IzcuxXCC0cS-OTDYpxniA1Q5mOLWn-d-uF2-5W1vYvS1UyLSLDXkjlwpnZSRtDsU_QGEPeFa4SnRq6O93k-woaof7XOA8qMcUsdwpEUzNFFGtiLUmaHNOFUZjMmydd0Tk-6bgHzhHRUX-UwWFq9o37S-PUFIwwi-pIqyMa5cML-VtbHGBCD0WmuQKLFjKbO3efCLwoweS8kUV4gWMlAFWhqyoGtfF0ptf9Xv7siDWsI373WIUk5pP1z0baLfVgSWHpvd4Yj.HFKq3S0XcL7pFbJUiNFeBS_iCGSzUhR6RzK891yeh14&amp;dib_tag=se&amp;keywords=m2.5+16mm+flat+head+socket+cap+screw&amp;qid=1738355240&amp;sprefix=m2+5+16mm+flat+head+socket+cap+scr%2Caps%2C178&amp;sr=8-10" TargetMode="External"/><Relationship Id="rId50" Type="http://schemas.openxmlformats.org/officeDocument/2006/relationships/hyperlink" Target="https://www.aliexpress.com/item/32814359094.html?spm=a2g0o.productlist.main.1.7be231bfoAybqg&amp;algo_pvid=81e52f0b-67e7-4173-9793-8f9937d62c49&amp;algo_exp_id=81e52f0b-67e7-4173-9793-8f9937d62c49-0&amp;pdp_npi=4%40dis%21CAD%212.36%211.54%21%21%211.65%211.08%21%402101ef6817329235094912420eddbe%2110000000587253401%21sea%21CA%210%21ABX&amp;curPageLogUid=ZzV9IGFvWPaL&amp;utparam-url=scene%3Asearch%7Cquery_from%3A" TargetMode="External"/><Relationship Id="rId55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63" Type="http://schemas.openxmlformats.org/officeDocument/2006/relationships/hyperlink" Target="https://www.amazon.ca/iexcell-Stainless-Socket-Button-Screws/dp/B0BJVNYWW1?crid=206H1L4W3J9AT&amp;dib=eyJ2IjoiMSJ9.vzcPsx1myAhOUST2OvSsQ2GLSBRCvE4XzYAE5yi-6sOpf50VuPg2PXTB9pKjBimxKcsmXXE6FXZ6dmxoYZgVn9hrQwAPxIBvVBLzuIpinwNXopZNmB3S923BlT9ub76wWPwwgbzZSr6D-PO7f2zFfMgANt5J0_cyjZZ7vpKvAsal8yaqoziysDEQpvyf09iJDwoco_h7BiM7nnp4RHjWi3CtT9zT8e-2FAY7Fj38hPD9wFytb3tWgajuf5Bcrmb55qpNML8SNDtFDJ2BU4CqgQ2HXbTnWfXEynEsi6DuwYE.78hwlYHBss_bQXsS5eddoKTGfJnctlgR3S_c5HjsO-k&amp;dib_tag=se&amp;keywords=m5x10+button+head+cap+screw&amp;qid=1749203522&amp;sprefix=m5x10+button+head+cap+s%2Caps%2C1807&amp;sr=8-20" TargetMode="External"/><Relationship Id="rId7" Type="http://schemas.openxmlformats.org/officeDocument/2006/relationships/hyperlink" Target="https://www.pishop.ca/product/raspberry-pi-5-2gb/" TargetMode="External"/><Relationship Id="rId2" Type="http://schemas.openxmlformats.org/officeDocument/2006/relationships/hyperlink" Target="https://www.aliexpress.com/item/1005005995728092.html?spm=a2g0o.productlist.main.9.2da651e4abaGSQ&amp;algo_pvid=9ad73b5e-81ad-4308-9159-d04690d61fb7&amp;algo_exp_id=9ad73b5e-81ad-4308-9159-d04690d61fb7-4&amp;pdp_npi=4%40dis%21CAD%217.34%215.90%21%21%215.10%214.10%21%402101c5bf17327341695066941e6269%2112000035226555931%21sea%21CA%216210644323%21ABX&amp;curPageLogUid=Z2e3c3z85Mul&amp;utparam-url=scene%3Asearch%7Cquery_from%3A" TargetMode="External"/><Relationship Id="rId16" Type="http://schemas.openxmlformats.org/officeDocument/2006/relationships/hyperlink" Target="https://www.amazon.ca/gp/product/B0CPPFDG7M?smid=A2O45EW0W6FNOE&amp;th=1" TargetMode="External"/><Relationship Id="rId29" Type="http://schemas.openxmlformats.org/officeDocument/2006/relationships/hyperlink" Target="https://www.aliexpress.com/item/1005007559926991.html?algo_pvid=23e36184-1a19-4bb3-9d33-7bc497a0e3c7&amp;algo_exp_id=23e36184-1a19-4bb3-9d33-7bc497a0e3c7-2&amp;pdp_npi=4%40dis%21CAD%212.84%211.43%21%21%2114.37%217.23%21%402103010e17334376250918217e4ad2%2112000041295844829%21sea%21CA%210%21ABX&amp;curPageLogUid=h9UFG6kcgIO0&amp;utparam-url=scene%3Asearch%7Cquery_from%3A" TargetMode="External"/><Relationship Id="rId11" Type="http://schemas.openxmlformats.org/officeDocument/2006/relationships/hyperlink" Target="https://www.amazon.ca/Ethernet-Downward-Gigabit-Internet-Network/dp/B0CPP6JCD4?crid=3R43DABH3WEQ8&amp;dib=eyJ2IjoiMSJ9.Zv8vHdjBKVw4stHLp8BbBAPdjmuLVtKq58ZSsUqEKgJDnOVIHBk7hwWUgE1iH51NCKfP93KQHXtdxh3sXEfOXKu74DYRj5WYf0WZJv-djr57ICs0UDpv5lma-mGZEjuh5hoUUoua3Nic5I_7xSlhewIxMDBZQ432n0JunsIyDNNJkQHVNJizZ2jhj3f_inXmOFEcHna4Cy5srGTNoPHyOYsTsPJb-lE3pDLpHmhUGoUTCEYCpHe9OHGLbTFL2pQy5S3KHG66qlE4SGIUb1sSM0JXPeXTnurE1Ad2myJa6xdJj-ZI9jVit3OrIMcX1DapOeZaMwbCBh91lW9UPhL39QAAsJZAZi5a-JBWrAG33Rg.EK9beo9dxwHxrUKcgYAKFTUKA63Mk-dhf-39aLmvgsU&amp;dib_tag=se&amp;keywords=corner%2Bethernet&amp;qid=1740512879&amp;s=industrial&amp;sprefix=corener%2Betherne%2Cindustrial%2C179&amp;sr=1-6&amp;th=1" TargetMode="External"/><Relationship Id="rId24" Type="http://schemas.openxmlformats.org/officeDocument/2006/relationships/hyperlink" Target="https://www.amazon.ca/WD-40%C2%AE-Specialist-Lube-PTFE-Spray/dp/B07PNK728T?crid=2CS5OAN0EG0FX&amp;dib=eyJ2IjoiMSJ9.kfdh-yuEJ_FxQm5zNXs7HpBLuY8LekI319rylf3b0vmH-a6mhfUsj205-4V6FBsrXuKNZduopLf6Ogl6QMQeQY_J490XVYB3p1Zu7FMMh-aR7PwGF4iDHS_eHGF8ZtOC6JVN37X906jqgZsJJVd02x1ifzykdL1nCYu3K0F4i7j4NNvUEBrxj6r8IdyigyHc3d6BlgrT8K-YGYLkG2becs5-GHdmij4T3R-QHKbJQZnd9oUJrrbnYTNmU7uIQI2yDR8wVt6-N3FcdSd2hC1-Vz1wxa4bSzjMYeYQ1n4dBH4.nqRLNPbl38G7d30qS3161XHCJz0uzKmwVe6gXRLvF7E&amp;dib_tag=se&amp;keywords=ptfe+lube&amp;qid=1732880363&amp;sprefix=ptfe+lub%2Caps%2C193&amp;sr=8-4" TargetMode="External"/><Relationship Id="rId32" Type="http://schemas.openxmlformats.org/officeDocument/2006/relationships/hyperlink" Target="https://www.aliexpress.com/item/1005006950333527.html?spm=a2g0o.productlist.main.5.1d4952cfOkAbg9&amp;algo_pvid=722233a5-875d-438b-86ac-53773f47525c&amp;algo_exp_id=722233a5-875d-438b-86ac-53773f47525c-2&amp;pdp_npi=4%40dis%21CAD%216.62%216.62%21%21%2133.51%2133.51%21%40210318ec17334382405488686ea157%2112000038829547706%21sea%21CA%210%21ABX&amp;curPageLogUid=f3mkEXFbB0BQ&amp;utparam-url=scene%3Asearch%7Cquery_from%3A" TargetMode="External"/><Relationship Id="rId37" Type="http://schemas.openxmlformats.org/officeDocument/2006/relationships/hyperlink" Target="https://www.aliexpress.com/item/1005008534675427.html?spm=a2g0o.productlist.main.1.5dc2e420gJ9aVO&amp;algo_pvid=79717610-377d-487a-8356-ad7ea2d29c8a&amp;algo_exp_id=79717610-377d-487a-8356-ad7ea2d29c8a-0&amp;pdp_ext_f=%7B%22order%22%3A%22114%22%2C%22eval%22%3A%221%22%7D&amp;pdp_npi=4%40dis%21CAD%212.35%211.65%21%21%2112.03%218.42%21%402103247417491079495777227e96bd%2112000045600976575%21sea%21CA%216210644323%21X&amp;curPageLogUid=kxY6Z8TX34Pc&amp;utparam-url=scene%3Asearch%7Cquery_from%3A" TargetMode="External"/><Relationship Id="rId40" Type="http://schemas.openxmlformats.org/officeDocument/2006/relationships/hyperlink" Target="https://www.pishop.ca/product/100x-industrial-microscope-lens-c-cs-mount-compatible-with-raspberry-pi-hq-camera-cs/" TargetMode="External"/><Relationship Id="rId45" Type="http://schemas.openxmlformats.org/officeDocument/2006/relationships/hyperlink" Target="https://www.mcmaster.com/products/screws/drive-style~hex/length~1-2-2/length~0-500/length~0-5/system-of-measurement~inch/thread-size~1-4-20/fastener-head-type~rounded/" TargetMode="External"/><Relationship Id="rId53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58" Type="http://schemas.openxmlformats.org/officeDocument/2006/relationships/hyperlink" Target="https://www.aliexpress.com/item/1005007593861199.html?spm=a2g0o.productlist.main.1.67e154c0QQNtEa&amp;algo_pvid=f98d4a9b-3d1a-48de-b886-dfbf42df9cd8&amp;algo_exp_id=f98d4a9b-3d1a-48de-b886-dfbf42df9cd8-0&amp;pdp_ext_f=%7B%22order%22%3A%2210246%22%2C%22eval%22%3A%221%22%7D&amp;pdp_npi=4%40dis%21CAD%212.29%211.46%21%21%2111.77%217.53%21%402101e7f617492006517798632e7026%2112000041426239341%21sea%21CA%210%21ABX&amp;curPageLogUid=c6igKLlfHNfy&amp;utparam-url=scene%3Asearch%7Cquery_from%3A" TargetMode="External"/><Relationship Id="rId66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5" Type="http://schemas.openxmlformats.org/officeDocument/2006/relationships/hyperlink" Target="https://www.aliexpress.com/item/4001127313192.html?spm=a2g0o.productlist.main.1.b1c1rEUqrEUqlq&amp;algo_pvid=f9130bc6-e2e1-4556-88da-80997b728fe6&amp;algo_exp_id=f9130bc6-e2e1-4556-88da-80997b728fe6-0&amp;pdp_npi=4%40dis%21CAD%2137.82%2134.16%21%21%2126.14%2123.61%21%402101c71a17326301138175686efd64%2110000014631401523%21sea%21CA%216210644323%21ABX&amp;curPageLogUid=JBaFZMyAFHxf&amp;utparam-url=scene%3Asearch%7Cquery_from%3A" TargetMode="External"/><Relationship Id="rId61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19" Type="http://schemas.openxmlformats.org/officeDocument/2006/relationships/hyperlink" Target="https://www.aliexpress.com/item/1005006566120439.html?spm=a2g0o.productlist.main.1.2e8a583drnUdbi&amp;algo_pvid=d7a59740-49e5-4c73-be18-e0b3e2111eba&amp;algo_exp_id=d7a59740-49e5-4c73-be18-e0b3e2111eba-0&amp;pdp_ext_f=%7B%22order%22%3A%224257%22%2C%22eval%22%3A%221%22%7D&amp;pdp_npi=4%40dis%21CAD%215.49%215.49%21%21%2128.15%2128.15%21%402103201917491010439292058e719b%2112000037691464216%21sea%21CA%216210644323%21X&amp;curPageLogUid=v5gUU3oau6qD&amp;utparam-url=scene%3Asearch%7Cquery_from%3A" TargetMode="External"/><Relationship Id="rId14" Type="http://schemas.openxmlformats.org/officeDocument/2006/relationships/hyperlink" Target="https://www.aliexpress.com/item/1005007382623157.html?spm=a2g0o.productlist.main.7.363b3137oHAED6&amp;algo_pvid=dca83de4-c017-43ee-b536-56c3639a1b08&amp;algo_exp_id=dca83de4-c017-43ee-b536-56c3639a1b08-6&amp;pdp_ext_f=%7B%22order%22%3A%22169%22%2C%22eval%22%3A%221%22%7D&amp;pdp_npi=4%40dis%21CAD%2115.73%215.19%21%21%2180.67%2126.62%21%402103010b17490998338743132eb592%2112000040516227671%21sea%21CA%216210644323%21X&amp;curPageLogUid=2fLlCee037Sf&amp;utparam-url=scene%3Asearch%7Cquery_from%3A" TargetMode="External"/><Relationship Id="rId22" Type="http://schemas.openxmlformats.org/officeDocument/2006/relationships/hyperlink" Target="https://www.aliexpress.com/item/1005007615502103.html?spm=a2g0o.productlist.main.2.130b6c9ayqFOYs&amp;algo_pvid=e20ac43b-b21e-446f-9549-e1d17636c88a&amp;algo_exp_id=e20ac43b-b21e-446f-9549-e1d17636c88a-1&amp;pdp_ext_f=%7B%22order%22%3A%229126%22%2C%22eval%22%3A%221%22%7D&amp;pdp_npi=4%40dis%21CAD%212.59%212.59%21%21%2113.29%2113.29%21%402101e9ec17491013517566707e52bd%2112000041511676286%21sea%21CA%216210644323%21X&amp;curPageLogUid=Gt0wmJ3Ja8vx&amp;utparam-url=scene%3Asearch%7Cquery_from%3A" TargetMode="External"/><Relationship Id="rId27" Type="http://schemas.openxmlformats.org/officeDocument/2006/relationships/hyperlink" Target="https://www.amazon.ca/BZ-3D-Pulley-Printer-Timing/dp/B0CX923N61?crid=160SRXR19GJ22&amp;dib=eyJ2IjoiMSJ9.Z2X80f6DZdDxzltPSsEHTUuVBsNnWSYjZsRPNizeC9tPz5NMlMneJ1ZUjSwqY1O6E3xAhbmjF39XujOFKv5kpVx6Asdo4RKB1u3GRem0ev_4X6Ir_9QPVStem9TYEYy72Z82ABHfyU4mYk-XUm-18yDQpqBkxW4254vyXT-8aTnTQYpGRbz123mmC8pxfjhMjzknsKxx8zjuyzZLBIOaZFEWue1N_GsRUYhm5lhnoCF2iKpIQuboJ0mEHULDvq5S8yRk7zeYhoNtg6I9ISkH8v7w90AZVeRZaltb6geEYafchZYQxshIy9ajwLIHnsksC8BLZLmas3qMzC_PhyML5jVYPY1KRARvORSkY0qtvePD7KcUyNd7r0vXJsiUbAJJ4pvGWlEa9u5rOxt-kEDWH3QNOeB-EXftv300EvVEA91EQ6192AA3FS5EtP4_hs9Z.mEwx2sMnhhJODZexiwlceR2H4CWcBvqrrnIuIte-4XQ&amp;dib_tag=se&amp;keywords=timing%2Bbelt%2Bpulley%2Bidler%2Bgt2%2B6mm%2Bteeth%2B5mm%2Bbore&amp;qid=1738099531&amp;sprefix=timing%2Bbelt%2Bpulley%2Bidler%2Bgt2%2B6mm%2Bteeth%2B5mm%2Bbor%2Caps%2C220&amp;sr=8-4&amp;th=1" TargetMode="External"/><Relationship Id="rId30" Type="http://schemas.openxmlformats.org/officeDocument/2006/relationships/hyperlink" Target="https://www.amazon.ca/DURAMIC-3D-Filament-Printing-Dimensional/dp/B07TW9KTVV?dib=eyJ2IjoiMSJ9.k1LgjmaIUf6dk_eSVMTq2r4P20SioSDhQuinM0RSTRnqD0o0wEivPVt2seDgCeDSlq9WoNNUDOPnloUbi10tLqHoph6jFu0wxs4HuuivX_ApGPlEEFEuAFqcVfcy-rTN2HNNvYIY8t-oJ8UbW8NvxDGr8rWholllmiDzeV0-VCqnAVVqZXiAYRLTPKDe05NIoI3VQhUgHOxycW-3FKbwVBWu-bQhHStzPqzWtq3b1P9W2nT3aDz6LdBnJ-oPkoKw8rpkskMyvdXloFM6-f3Tv512YHE_MOCdZ9U-bpn8LxI.JRagnXjSNERz8wqHCau0JRJ4fJpS7FFMZOD-6gxOe7Y&amp;dib_tag=se&amp;keywords=duramic+pla+plus&amp;qid=1749106829&amp;sr=8-5" TargetMode="External"/><Relationship Id="rId35" Type="http://schemas.openxmlformats.org/officeDocument/2006/relationships/hyperlink" Target="https://www.aliexpress.com/item/1005006895797933.html?spm=a2g0o.productlist.main.13.38537Fk17Fk1YM&amp;algo_pvid=284e6e19-31f7-4ceb-8cce-abef0682f1cb&amp;algo_exp_id=284e6e19-31f7-4ceb-8cce-abef0682f1cb-6&amp;pdp_npi=4%40dis%21CAD%2190.58%2176.99%21%21%2162.61%2153.22%21%402101c80017326288870044274e047d%2112000038646171794%21sea%21CA%216210644323%21ABX&amp;curPageLogUid=qSWfg5B0oj7o&amp;utparam-url=scene%3Asearch%7Cquery_from%3A" TargetMode="External"/><Relationship Id="rId43" Type="http://schemas.openxmlformats.org/officeDocument/2006/relationships/hyperlink" Target="https://www.aliexpress.com/item/1005008925563990.html?algo_pvid=8a61aafc-a49d-4e7c-a21c-3979e3eebc4b&amp;algo_exp_id=8a61aafc-a49d-4e7c-a21c-3979e3eebc4b-2&amp;pdp_ext_f=%7B%22order%22%3A%22132%22%2C%22eval%22%3A%221%22%2C%22orig_sl_item_id%22%3A%221005008925563990%22%2C%22orig_item_id%22%3A%221005008703310142%22%7D&amp;pdp_npi=4%40dis%21CAD%2127.54%2113.78%21%21%2119.68%219.85%21%402101e9a217491600212822528e7ba5%2112000047227477769%21sea%21CA%216210644323%21X&amp;curPageLogUid=LjGkK1HxD36e&amp;utparam-url=scene%3Asearch%7Cquery_from%3A" TargetMode="External"/><Relationship Id="rId48" Type="http://schemas.openxmlformats.org/officeDocument/2006/relationships/hyperlink" Target="https://www.amazon.ca/DTGN-300Pcs-Socket-Screws-Stainless/dp/B0CRB2LWP1?crid=2PJ62XGS9I7MI&amp;dib=eyJ2IjoiMSJ9.Ou69Wfs5x6jxejdNQVpbK_0VPzdpQEDn6pNZdJaR12n1JaSpw3-d-a3aWDOZGt6hYW1sZK7-vLtlxRByXJqX1s7O36eEoKdgIzlMFDbycfrtH_Uy8sTloz1knLNiCWbKebW89u346yABlw5Gp5ukQCEdGAQ1rO0JACZLXuBVpfN9tyWEguQ4EnKJ8IzcuxXCC0cS-OTDYpxniA1Q5mOLWn-d-uF2-5W1vYvS1UyLSLDXkjlwpnZSRtDsU_QGEPeFa4SnRq6O93k-woaof7XOA8qMcUsdwpEUzNFFGtiLUmaHNOFUZjMmydd0Tk-6bgHzhHRUX-UwWFq9o37S-PUFIwwi-pIqyMa5cML-VtbHGBCD0WmuQKLFjKbO3efCLwoweS8kUV4gWMlAFWhqyoGtfF0ptf9Xv7siDWsI373WIUk5pP1z0baLfVgSWHpvd4Yj.HFKq3S0XcL7pFbJUiNFeBS_iCGSzUhR6RzK891yeh14&amp;dib_tag=se&amp;keywords=m2.5+16mm+flat+head+socket+cap+screw&amp;qid=1738355240&amp;sprefix=m2+5+16mm+flat+head+socket+cap+scr%2Caps%2C178&amp;sr=8-10" TargetMode="External"/><Relationship Id="rId56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64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8" Type="http://schemas.openxmlformats.org/officeDocument/2006/relationships/hyperlink" Target="https://www.amazon.ca/dp/B074B4BFHJ?ref=ppx_yo2ov_dt_b_fed_asin_title" TargetMode="External"/><Relationship Id="rId51" Type="http://schemas.openxmlformats.org/officeDocument/2006/relationships/hyperlink" Target="https://www.aliexpress.com/item/32814359094.html?spm=a2g0o.productlist.main.1.7be231bfoAybqg&amp;algo_pvid=81e52f0b-67e7-4173-9793-8f9937d62c49&amp;algo_exp_id=81e52f0b-67e7-4173-9793-8f9937d62c49-0&amp;pdp_npi=4%40dis%21CAD%212.36%211.54%21%21%211.65%211.08%21%402101ef6817329235094912420eddbe%2110000000587253401%21sea%21CA%210%21ABX&amp;curPageLogUid=ZzV9IGFvWPaL&amp;utparam-url=scene%3Asearch%7Cquery_from%3A" TargetMode="External"/><Relationship Id="rId3" Type="http://schemas.openxmlformats.org/officeDocument/2006/relationships/hyperlink" Target="https://www.aliexpress.com/item/1005007505049085.html?spm=a2g0o.productlist.main.1.704dd9RKd9RKQt&amp;algo_pvid=ce536ae6-71a5-4c0f-bbd9-9d1aee58403b&amp;algo_exp_id=ce536ae6-71a5-4c0f-bbd9-9d1aee58403b-0&amp;pdp_ext_f=%7B%22order%22%3A%22321%22%2C%22eval%22%3A%221%22%7D&amp;pdp_npi=4%40dis%21CAD%213.55%213.38%21%21%2118.18%2117.32%21%402101eab017490963098318098e6a4f%2112000041055006767%21sea%21CA%216210644323%21X&amp;curPageLogUid=tV7LOpvrjGV0&amp;utparam-url=scene%3Asearch%7Cquery_from%3A" TargetMode="External"/><Relationship Id="rId12" Type="http://schemas.openxmlformats.org/officeDocument/2006/relationships/hyperlink" Target="https://www.amazon.ca/Alex-Tech-10ft-Protector-Sleeving/dp/B07FVZLCQY?pd_rd_w=Kp0xY&amp;content-id=amzn1.sym.03d0a222-babc-4fe5-b7df-e90dd70bc007&amp;pf_rd_p=03d0a222-babc-4fe5-b7df-e90dd70bc007&amp;pf_rd_r=SA77A0ZE34NRZ89R5V6Q&amp;pd_rd_wg=CD26I&amp;pd_rd_r=6be1ed43-4e7a-45f4-93f3-140ef3e8ce33&amp;pd_rd_i=B07FVZLCQY&amp;th=1" TargetMode="External"/><Relationship Id="rId17" Type="http://schemas.openxmlformats.org/officeDocument/2006/relationships/hyperlink" Target="https://www.aliexpress.com/item/1005006939910638.html?spm=a2g0o.productlist.main.9.5a553735LLWTD0&amp;algo_pvid=dc1ea422-7bd0-4249-9f16-001445a5b54a&amp;algo_exp_id=dc1ea422-7bd0-4249-9f16-001445a5b54a-8&amp;pdp_ext_f=%7B%22order%22%3A%22568%22%2C%22eval%22%3A%221%22%7D&amp;pdp_npi=4%40dis%21CAD%213.56%213.56%21%21%2118.24%2118.24%21%402103247917491006767298394e75b9%2112000038795918540%21sea%21CA%216210644323%21X&amp;curPageLogUid=pBYEOeD0V9b2&amp;utparam-url=scene%3Asearch%7Cquery_from%3A" TargetMode="External"/><Relationship Id="rId25" Type="http://schemas.openxmlformats.org/officeDocument/2006/relationships/hyperlink" Target="https://www.aliexpress.com/item/1005005216868552.html?spm=a2g0o.productlist.main.33.2bd3mC2gmC2gbv&amp;algo_pvid=e63c2aed-3a60-4ba9-a9a0-ee69f563c4cf&amp;algo_exp_id=e63c2aed-3a60-4ba9-a9a0-ee69f563c4cf-16&amp;pdp_npi=4%40dis%21CAD%218.49%216.20%21%21%215.87%214.29%21%402103010f17326269758894152e13f3%2112000041927837323%21sea%21CA%216210644323%21ABX&amp;curPageLogUid=aeeP4WQW6cRl&amp;utparam-url=scene%3Asearch%7Cquery_from%3A" TargetMode="External"/><Relationship Id="rId33" Type="http://schemas.openxmlformats.org/officeDocument/2006/relationships/hyperlink" Target="https://www.aliexpress.com/item/1005004129181790.html?spm=a2g0o.productlist.main.17.7d62459eNqsBT1&amp;algo_pvid=ee3fca19-4859-4efb-bfff-041fc56151d3&amp;algo_exp_id=ee3fca19-4859-4efb-bfff-041fc56151d3-8&amp;pdp_npi=4%40dis%21CAD%214.01%211.46%21%21%2119.87%217.23%21%402103244817347677824817140e6b58%2112000028131145387%21sea%21CA%216210644323%21ABX&amp;curPageLogUid=gtLJyxTGkdct&amp;utparam-url=scene%3Asearch%7Cquery_from%3A" TargetMode="External"/><Relationship Id="rId38" Type="http://schemas.openxmlformats.org/officeDocument/2006/relationships/hyperlink" Target="https://www.amazon.ca/Aluminum-Extrusion-European-Standard-Industrial/dp/B09Y1RBCDJ?crid=3HDP5LN57Y8Z2&amp;dib=eyJ2IjoiMSJ9.W_d_Hc_loqSVryCp0kgH1CISlJ-XdvkcWE1Mh1JyVwOFJrQKVQyd-zKrHBBEWgw9_P2FfE-CImds_qNWTQMzUba-1yx_00Sr4lNr-DKiAyTsIJCCgUl78MKdE8ThwAJA2veJrvv67R79hKVnsqXET8450jOp_VcrWiufqPh_7HilaoD_mZe34IYxp7Z8xgVcgm6bN-DicrIKM09FRs5DQRv4BMf1O5YQs2EDeI1oUBU4GXpiFKYE-KE_18-CA-KuPlwe0-hEhT0JGpw9hMYsH30-z2dynJU7TGTjoIU53OM.NYhQE9hT0uqlLo1iZDPBiXRoqHznO--L3yqsIHeXDKw&amp;dib_tag=se&amp;keywords=v-slot%2Brails&amp;qid=1733453214&amp;s=industrial&amp;sprefix=v-slot%2Br%2Cindustrial%2C606&amp;sr=1-12&amp;th=1" TargetMode="External"/><Relationship Id="rId46" Type="http://schemas.openxmlformats.org/officeDocument/2006/relationships/hyperlink" Target="https://www.aliexpress.com/item/1005007188219353.html?spm=a2g0o.detail.pcDetailTopMoreOtherSeller.5.769f12aaU4yr3f&amp;gps-id=pcDetailTopMoreOtherSeller&amp;scm=1007.40050.354490.0&amp;scm_id=1007.40050.354490.0&amp;scm-url=1007.40050.354490.0&amp;pvid=567e4d18-7bbc-4268-aa30-ac72e5ad8e0a&amp;_t=gps-id:pcDetailTopMoreOtherSeller,scm-url:1007.40050.354490.0,pvid:567e4d18-7bbc-4268-aa30-ac72e5ad8e0a,tpp_buckets:668%232846%238115%232000&amp;pdp_npi=4%40dis%21CAD%218.93%213.03%21%21%2144.25%2115.01%21%402101c5b117347672628613832e32a5%2112000043057950138%21rec%21CA%216210644323%21ABX&amp;utparam-url=scene%3ApcDetailTopMoreOtherSeller%7Cquery_from%3A" TargetMode="External"/><Relationship Id="rId59" Type="http://schemas.openxmlformats.org/officeDocument/2006/relationships/hyperlink" Target="https://www.aliexpress.com/item/1005007593861199.html?spm=a2g0o.productlist.main.1.67e154c0QQNtEa&amp;algo_pvid=f98d4a9b-3d1a-48de-b886-dfbf42df9cd8&amp;algo_exp_id=f98d4a9b-3d1a-48de-b886-dfbf42df9cd8-0&amp;pdp_ext_f=%7B%22order%22%3A%2210246%22%2C%22eval%22%3A%221%22%7D&amp;pdp_npi=4%40dis%21CAD%212.29%211.46%21%21%2111.77%217.53%21%402101e7f617492006517798632e7026%2112000041426239341%21sea%21CA%210%21ABX&amp;curPageLogUid=c6igKLlfHNfy&amp;utparam-url=scene%3Asearch%7Cquery_from%3A" TargetMode="External"/><Relationship Id="rId67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20" Type="http://schemas.openxmlformats.org/officeDocument/2006/relationships/hyperlink" Target="https://www.aliexpress.com/item/1005006106330815.html?aem_p4p_detail=20250604222546337852502140120000891297&amp;algo_pvid=71dedb89-739e-437f-8133-9a61c0267257&amp;algo_exp_id=71dedb89-739e-437f-8133-9a61c0267257-7&amp;pdp_ext_f=%7B%22order%22%3A%222580%22%2C%22eval%22%3A%221%22%7D&amp;pdp_npi=4%40dis%21CAD%2110.42%216.83%21%21%2153.42%2135.02%21%402103244417491011462181553e8b3c%2112000035774121202%21sea%21CA%216210644323%21X&amp;curPageLogUid=gBPqtjxeL35T&amp;utparam-url=scene%3Asearch%7Cquery_from%3A&amp;search_p4p_id=20250604222546337852502140120000891297_2" TargetMode="External"/><Relationship Id="rId41" Type="http://schemas.openxmlformats.org/officeDocument/2006/relationships/hyperlink" Target="https://www.amazon.ca/Vision-Scientific-VMLIFR-09B-Adjustable-Illuminator/dp/B07VR2LJJL?pd_rd_w=ixyL5&amp;content-id=amzn1.sym.5ea934dd-1c86-463a-87ec-1025379fbf16&amp;pf_rd_p=5ea934dd-1c86-463a-87ec-1025379fbf16&amp;pf_rd_r=EET0FYR75FPSX5V2ZXAY&amp;pd_rd_wg=W6sYg&amp;pd_rd_r=43be5ddd-b090-4223-8e1d-0ec37030dad9&amp;pd_rd_i=B07VR2LJJL&amp;psc=1&amp;ref_=pd_basp_m_rpt_ba_s_1_sc" TargetMode="External"/><Relationship Id="rId54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62" Type="http://schemas.openxmlformats.org/officeDocument/2006/relationships/hyperlink" Target="https://www.aliexpress.com/item/4000174460068.html?spm=a2g0o.productlist.main.3.263c9e1ev0apJp&amp;algo_pvid=4b87b1f1-dc72-4c26-9677-d27f22495dbe&amp;algo_exp_id=4b87b1f1-dc72-4c26-9677-d27f22495dbe-2&amp;pdp_ext_f=%7B%22order%22%3A%223257%22%2C%22eval%22%3A%221%22%7D&amp;pdp_npi=4%40dis%21CAD%211.82%211.38%21%21%211.30%210.98%21%402101c5a417492008822881805e7c36%2112000026333886684%21sea%21CA%210%21ABX&amp;curPageLogUid=huSKDWt2zD75&amp;utparam-url=scene%3Asearch%7Cquery_from%3A" TargetMode="External"/><Relationship Id="rId1" Type="http://schemas.openxmlformats.org/officeDocument/2006/relationships/hyperlink" Target="https://www.aliexpress.com/item/1005007335850929.html?spm=a2g0o.productlist.main.5.2ff15d12ZTzcXg&amp;algo_pvid=9f384c3f-9621-4106-bbe5-c44425fc485f&amp;algo_exp_id=9f384c3f-9621-4106-bbe5-c44425fc485f-2&amp;pdp_npi=4%40dis%21CAD%215.13%212.45%21%21%213.59%211.71%21%402101e7f617324918824678448ed24f%2112000040315943283%21sea%21CA%216210644323%21ABX&amp;curPageLogUid=IXUFiCyfGnTw&amp;utparam-url=scene%3Asearch%7Cquery_from%3A" TargetMode="External"/><Relationship Id="rId6" Type="http://schemas.openxmlformats.org/officeDocument/2006/relationships/hyperlink" Target="https://www.amazon.ca/3Dman-Rocker-Switch-Socket-Module/dp/B07RRY5MYZ?crid=33CWWF45VQTTB&amp;dib=eyJ2IjoiMSJ9.iJOJ4ZiOpW9sg0XsJ4mfDDCxsYyzX78eyzQfq4TQOKhkm8XKU53menQcmZUaq9Jv1B2BG1OSsX83uozQ2ICOLB9_Z3bdHDGG72_LWHcbioMDyezyPKQorAGkSLe-TWZA5-By8_x7QrdCrnYsvTClc2DHHwr6Ev5oqJpxg0BIZ-Pk4msIpSupvbM--spR51wBLfac6gvnhgJPAX9su0yMVGMUekZ1HFxV5infhMb2lmyU9vXtTz_-xonFXXdKX-Hai4jeaXYxO2YusHP6QhXILY6EqISY_7K9YgcWNdVa-WY.wXFFOzZ4Z1ON038hoFYXDxXSKVzJSeUwesWXL7QcfPo&amp;dib_tag=se&amp;keywords=socket+rocker+15A&amp;qid=1733051262&amp;sprefix=socket+rocker+15a%2Caps%2C183&amp;sr=8-5" TargetMode="External"/><Relationship Id="rId15" Type="http://schemas.openxmlformats.org/officeDocument/2006/relationships/hyperlink" Target="https://www.aliexpress.com/item/32700175631.html?spm=a2g0o.productlist.main.1.46a86ceeSdgXf9&amp;algo_pvid=229f8ec6-c693-4c52-af86-5eb9800e47c9&amp;algo_exp_id=229f8ec6-c693-4c52-af86-5eb9800e47c9-0&amp;pdp_ext_f=%7B%22order%22%3A%223120%22%2C%22eval%22%3A%221%22%7D&amp;pdp_npi=4%40dis%21CAD%213.61%213.51%21%21%212.58%212.51%21%402101e9ec17490999346033171e52e9%2112000018606724058%21sea%21CA%216210644323%21X&amp;curPageLogUid=ho6akVY6lwlr&amp;utparam-url=scene%3Asearch%7Cquery_from%3A" TargetMode="External"/><Relationship Id="rId23" Type="http://schemas.openxmlformats.org/officeDocument/2006/relationships/hyperlink" Target="https://www.mcmaster.com/6624K67/" TargetMode="External"/><Relationship Id="rId28" Type="http://schemas.openxmlformats.org/officeDocument/2006/relationships/hyperlink" Target="https://www.amazon.ca/uxcell-F695-2RS-Flanged-5x13x4mm-Bearings/dp/B0CGXF48ZZ?crid=1PPQZXUIITNXN&amp;dib=eyJ2IjoiMSJ9.vOpy3sfMc6AEcHJHVDnKF6orUMbS2_B1ODH2U8T6XalrH5y5owXSLGG8pZDQtNKCPjabozN-q3DC9oEIjTDuF1bBP0s75vtyUJ2QawaiuBjFxPbOQMo_ns3pAEvdEKOnIsMi6LrGqWL_GfD2iVGdalw4W37gJdin1tLDXXKUnL_YjFvM2QcqHutFLUxL_zvhy2UHT53I7P6CZ71qPeuBPlstLFQzL8UZMDL3jdrg94C4PCl0YqjoJjTUtLCN8_ENxTXSif5HeqXG7J6CfL8FvD9A59ty3x-QvN7fxGYsedi9I2kycRY9QytAN8EgelVH7t1VWO2RRv7oV-l2_PS8gjSSdKRAvHsjquwyZfZmeFflR2dwiovyr4Ye88-PR3j1UaSkbee-FPZ99TDQQVPdQRkIJmtSxbnJHwbQwSjpTVEYj8DltVM965DyrHNFSb65.Q2s0VCNgEoJLY-6OzxEgEw6rJ2e8ByqLTQfMgtfT8pg&amp;dib_tag=se&amp;keywords=FUSHI%2BF695%2B2RS%2BBearing%2B5*13*4%2Bmm&amp;qid=1738099704&amp;sprefix=timing%2Bbelt%2Bpulley%2Bidler%2Bgt2%2B6mm%2Bteeth%2B5mm%2Bbore%2Caps%2C611&amp;sr=8-2&amp;th=1" TargetMode="External"/><Relationship Id="rId36" Type="http://schemas.openxmlformats.org/officeDocument/2006/relationships/hyperlink" Target="https://www.aliexpress.com/item/1005002064688784.html?spm=a2g0o.productlist.main.95.20d00sRx0sRxzO&amp;algo_pvid=0773a9ab-2593-49f5-8065-161dcd0c55d9&amp;aem_p4p_detail=202411292247417011282545434800001314764&amp;algo_exp_id=0773a9ab-2593-49f5-8065-161dcd0c55d9-47&amp;pdp_npi=4%40dis%21CAD%2110.51%219.10%21%21%217.34%216.36%21%402103010c17329492611154728ed952%2112000018610106955%21sea%21CA%210%21ABX&amp;curPageLogUid=5C4xniOMl7Jm&amp;utparam-url=scene%3Asearch%7Cquery_from%3A&amp;search_p4p_id=202411292247417011282545434800001314764_12" TargetMode="External"/><Relationship Id="rId49" Type="http://schemas.openxmlformats.org/officeDocument/2006/relationships/hyperlink" Target="https://www.amazon.ca/DTGN-300Pcs-Socket-Screws-Stainless/dp/B0CRB2LWP1?crid=2PJ62XGS9I7MI&amp;dib=eyJ2IjoiMSJ9.Ou69Wfs5x6jxejdNQVpbK_0VPzdpQEDn6pNZdJaR12n1JaSpw3-d-a3aWDOZGt6hYW1sZK7-vLtlxRByXJqX1s7O36eEoKdgIzlMFDbycfrtH_Uy8sTloz1knLNiCWbKebW89u346yABlw5Gp5ukQCEdGAQ1rO0JACZLXuBVpfN9tyWEguQ4EnKJ8IzcuxXCC0cS-OTDYpxniA1Q5mOLWn-d-uF2-5W1vYvS1UyLSLDXkjlwpnZSRtDsU_QGEPeFa4SnRq6O93k-woaof7XOA8qMcUsdwpEUzNFFGtiLUmaHNOFUZjMmydd0Tk-6bgHzhHRUX-UwWFq9o37S-PUFIwwi-pIqyMa5cML-VtbHGBCD0WmuQKLFjKbO3efCLwoweS8kUV4gWMlAFWhqyoGtfF0ptf9Xv7siDWsI373WIUk5pP1z0baLfVgSWHpvd4Yj.HFKq3S0XcL7pFbJUiNFeBS_iCGSzUhR6RzK891yeh14&amp;dib_tag=se&amp;keywords=m2.5+16mm+flat+head+socket+cap+screw&amp;qid=1738355240&amp;sprefix=m2+5+16mm+flat+head+socket+cap+scr%2Caps%2C178&amp;sr=8-10" TargetMode="External"/><Relationship Id="rId57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10" Type="http://schemas.openxmlformats.org/officeDocument/2006/relationships/hyperlink" Target="https://www.amazon.ca/Stepper-Printer-Connection-Printers-Machines/dp/B09CDGZ3JR?crid=NNHWVZWUAJB6&amp;dib=eyJ2IjoiMSJ9.eL8F9WYtPfZ4a9I0UKAdyJyjlwm8fYDxiopQAVQCfx9d5s040TlATBbjmbVd1e-B5Auzez0rpcjLXUzkWfIJmrHnmUXMRkgwnsSt7W4Ayz8q3beqk8vt9EJ4WTcbhe8iXbJ3ogc9dcy3iE63pFr-8BEhb1m31bfRVh2LpJd0dNWfjDBgqRaEBnenmAfyS0d2uP2HhWNiLUEePn1MsQYX1x__jynJaygpW7iWKYlPGqk3bnUf85NEZk5xCrP7FSCOw2yFp5ToV6qfnB50lVJROpha2ead6RRUoDd4mprmYL4.Eq74tSH5G1rQ17558QYOLY017SEIefC5sgMqxetU-KE&amp;dib_tag=se&amp;keywords=4+pin+stepper+motor+cables&amp;qid=1749099349&amp;s=industrial&amp;sprefix=4+pin+stepper+motor+c%2Cindustrial%2C2262&amp;sr=1-4" TargetMode="External"/><Relationship Id="rId31" Type="http://schemas.openxmlformats.org/officeDocument/2006/relationships/hyperlink" Target="https://www.amazon.ca/uxcell-Sliding-Carriage-Bearing-Printers/dp/B0D54L3X3Z?crid=2XSF9GFZHGXOH&amp;dib=eyJ2IjoiMSJ9.4lM4RpI0ki4DGNly_RrLH8mnX3EQFdvYAXA7P4dliFs0UChaMLkma-4-R8YbD8MGBTshb5PANxVkhg1M5rz8vC9lOLM3ndSwuIBxD8LxtppSNDRTVcA4LHp1GEROU-yjL4V-w_vIqlYywFe-8P66AId3y3Gg-mNIvstg44F4O7g7dQoQ-R9vetbjH6oWjSJ9VYTJLd8QTYFV7VbZD-AahbY9RT71_xb4gCkqtSeAYGl3Y63mo-I-FeCZRrhIQ5pPv1YyWNs0TotftEZn5sWVR0cIm7M6YPmbft6GnD0x5GE.uhX7b7LuAjtTKgp_L680J1lV8mZv-8K1BRYV05HfipU&amp;dib_tag=se&amp;keywords=mgn12h+300mm&amp;qid=1749107418&amp;sprefix=mgn12h+300mm%2Caps%2C211&amp;sr=8-10" TargetMode="External"/><Relationship Id="rId44" Type="http://schemas.openxmlformats.org/officeDocument/2006/relationships/hyperlink" Target="https://www.mcmaster.com/91081A127/" TargetMode="External"/><Relationship Id="rId52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60" Type="http://schemas.openxmlformats.org/officeDocument/2006/relationships/hyperlink" Target="https://www.aliexpress.com/item/1005007593861199.html?spm=a2g0o.productlist.main.1.67e154c0QQNtEa&amp;algo_pvid=f98d4a9b-3d1a-48de-b886-dfbf42df9cd8&amp;algo_exp_id=f98d4a9b-3d1a-48de-b886-dfbf42df9cd8-0&amp;pdp_ext_f=%7B%22order%22%3A%2210246%22%2C%22eval%22%3A%221%22%7D&amp;pdp_npi=4%40dis%21CAD%212.29%211.46%21%21%2111.77%217.53%21%402101e7f617492006517798632e7026%2112000041426239341%21sea%21CA%210%21ABX&amp;curPageLogUid=c6igKLlfHNfy&amp;utparam-url=scene%3Asearch%7Cquery_from%3A" TargetMode="External"/><Relationship Id="rId65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4" Type="http://schemas.openxmlformats.org/officeDocument/2006/relationships/hyperlink" Target="https://www.amazon.ca/gp/product/B0CXJJXCPZ?smid=A13WDQ0MMLFME4&amp;psc=1" TargetMode="External"/><Relationship Id="rId9" Type="http://schemas.openxmlformats.org/officeDocument/2006/relationships/hyperlink" Target="https://www.amazon.ca/STEPPERONLINE-Stepper-Bipolar-42x42x38mm-Connector/dp/B0B38GHRH8?crid=17JJDEXHML184&amp;dib=eyJ2IjoiMSJ9.YwZWolkka4-m9a_Ilwr0zbGMIu1VeHzqquHi35zZrauOwPhmwCgXmxGDxCLjy_VvtLTv8K0kXwvSgRRpTr6j6LdjuXjbgPNe6dJxXV2h4O4Y4taKsM6cKUD2vfJZ4X2vi0jWpTSdwP-F_TEibR_AuxJef54EfT2hzEQQByiDN_dFF4KdDSGVrd8T-3ltOTGyT7C5Hu3aqKyuk_6rviquoZQYEH4mmHl3ULob8LwHEm-vmvTUZbk89vro2hEw4uAkHZMLMp8Z32wzGU3xOgxHL_eC0VhmZAtCN3OrV63bGIc.FLCIta0E6xd2SmrPW22W8AnWjX4YSuWOaOTIUnOqMnY&amp;dib_tag=se&amp;keywords=nema+17+stepper+motor+1.8def&amp;qid=1749099156&amp;s=industrial&amp;sprefix=nema+17+stepper+motor+1+8de%2Cindustrial%2C377&amp;sr=1-18" TargetMode="External"/><Relationship Id="rId13" Type="http://schemas.openxmlformats.org/officeDocument/2006/relationships/hyperlink" Target="https://www.aliexpress.com/item/1005006837967970.html?algo_pvid=8d0e12a1-4ef2-4ee8-9d78-5ac7910d4ccc&amp;algo_exp_id=8d0e12a1-4ef2-4ee8-9d78-5ac7910d4ccc-0&amp;pdp_ext_f=%7B%22order%22%3A%2228267%22%2C%22eval%22%3A%221%22%7D&amp;pdp_npi=4%40dis%21CAD%212.81%212.81%21%21%212.01%212.01%21%402103146f17490997241444411e504a%2112000038467330997%21sea%21CA%216210644323%21X&amp;curPageLogUid=HkNTrdvCsyI1&amp;utparam-url=scene%3Asearch%7Cquery_from%3A" TargetMode="External"/><Relationship Id="rId18" Type="http://schemas.openxmlformats.org/officeDocument/2006/relationships/hyperlink" Target="https://www.amazon.ca/D-FLIFE-Converter-Adjustable-Efficiency-Transformer/dp/B0BXP5S4Q9?crid=32VIBU3UTKVVJ&amp;dib=eyJ2IjoiMSJ9.TMUJR_mEbTi9D3Ij1SMrX9ltE4ePvvrIeQ0rLuR3hcA5lluCKdaUKt-YNVKcf0t_qUKZWIBlIWPsVW0SriRW7tHz88E5slZIUzUSy0RZJyTqrnm_OGFuCt4UvF2HF8TjCufytScDokJTzI-ja6SzxDU2zQLDY9nxX7-GFsqqUHQMD6wjWUsdHmCn5lF9lQIDh4hAqKgh5C5tUcCYuKREzgc-OHUrtIaykQFfvv9W0GtOwoXu33TsDqqcLaAj_vFbMK_bk8foyF6F1Bm08QNP2RFRAzQnBFvC4_24GpSgfh4.xdoT2L1qIKRbvq3ym8sh3pc70vdO20UlTB9LcCPvdjo&amp;dib_tag=se&amp;keywords=lm2596+step+down&amp;qid=1749100820&amp;s=electronics&amp;sprefix=lm2596+step+down%2Celectronics%2C305&amp;sr=1-6" TargetMode="External"/><Relationship Id="rId39" Type="http://schemas.openxmlformats.org/officeDocument/2006/relationships/hyperlink" Target="https://www.pishop.ca/product/raspberry-pi-hq-camera-c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anuCapstone1/OpticalModule/tree/main/CAD/STL%20Files" TargetMode="External"/><Relationship Id="rId13" Type="http://schemas.openxmlformats.org/officeDocument/2006/relationships/hyperlink" Target="https://github.com/rolohaun/SimpleCore/tree/main/CAD" TargetMode="External"/><Relationship Id="rId3" Type="http://schemas.openxmlformats.org/officeDocument/2006/relationships/hyperlink" Target="https://www.thingiverse.com/thing:5903898/files" TargetMode="External"/><Relationship Id="rId7" Type="http://schemas.openxmlformats.org/officeDocument/2006/relationships/hyperlink" Target="https://www.thingiverse.com/thing:4612080/files" TargetMode="External"/><Relationship Id="rId12" Type="http://schemas.openxmlformats.org/officeDocument/2006/relationships/hyperlink" Target="https://github.com/rolohaun/SimpleCore/tree/main/CAD" TargetMode="External"/><Relationship Id="rId2" Type="http://schemas.openxmlformats.org/officeDocument/2006/relationships/hyperlink" Target="https://www.thingiverse.com/thing:5903898/files" TargetMode="External"/><Relationship Id="rId1" Type="http://schemas.openxmlformats.org/officeDocument/2006/relationships/hyperlink" Target="https://github.com/rolohaun/SimpleCore/tree/main/CAD" TargetMode="External"/><Relationship Id="rId6" Type="http://schemas.openxmlformats.org/officeDocument/2006/relationships/hyperlink" Target="https://www.thingiverse.com/thing:3014508/files" TargetMode="External"/><Relationship Id="rId11" Type="http://schemas.openxmlformats.org/officeDocument/2006/relationships/hyperlink" Target="https://github.com/rolohaun/SimpleCore/tree/main/CAD" TargetMode="External"/><Relationship Id="rId5" Type="http://schemas.openxmlformats.org/officeDocument/2006/relationships/hyperlink" Target="https://www.thingiverse.com/thing:2655498" TargetMode="External"/><Relationship Id="rId10" Type="http://schemas.openxmlformats.org/officeDocument/2006/relationships/hyperlink" Target="https://github.com/ManuCapstone1/OpticalModule/tree/main/CAD/STL%20Files" TargetMode="External"/><Relationship Id="rId4" Type="http://schemas.openxmlformats.org/officeDocument/2006/relationships/hyperlink" Target="https://www.thingiverse.com/thing:2503622/files" TargetMode="External"/><Relationship Id="rId9" Type="http://schemas.openxmlformats.org/officeDocument/2006/relationships/hyperlink" Target="https://github.com/ManuCapstone1/OpticalModule/tree/main/CAD/STL%20Fi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A03A-1DDE-42F8-B215-D24F67634ED8}">
  <dimension ref="A1:L72"/>
  <sheetViews>
    <sheetView tabSelected="1" zoomScale="80" zoomScaleNormal="80" workbookViewId="0">
      <pane ySplit="1" topLeftCell="A2" activePane="bottomLeft" state="frozen"/>
      <selection pane="bottomLeft" activeCell="C11" sqref="C11"/>
    </sheetView>
  </sheetViews>
  <sheetFormatPr defaultRowHeight="15" outlineLevelCol="1" x14ac:dyDescent="0.25"/>
  <cols>
    <col min="1" max="1" width="12.140625" bestFit="1" customWidth="1"/>
    <col min="2" max="2" width="13.85546875" bestFit="1" customWidth="1"/>
    <col min="3" max="3" width="38.85546875" bestFit="1" customWidth="1"/>
    <col min="4" max="4" width="57.28515625" style="2" customWidth="1"/>
    <col min="5" max="5" width="11.28515625" customWidth="1"/>
    <col min="6" max="6" width="20.7109375" customWidth="1"/>
    <col min="7" max="7" width="20" style="1" bestFit="1" customWidth="1"/>
    <col min="8" max="8" width="20.5703125" style="1" bestFit="1" customWidth="1"/>
    <col min="9" max="9" width="19.5703125" style="1" hidden="1" customWidth="1" outlineLevel="1"/>
    <col min="10" max="10" width="20.140625" style="1" hidden="1" customWidth="1" outlineLevel="1"/>
    <col min="11" max="11" width="14.42578125" bestFit="1" customWidth="1" collapsed="1"/>
    <col min="12" max="12" width="21.5703125" bestFit="1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16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4" t="s">
        <v>10</v>
      </c>
      <c r="L1" s="4" t="s">
        <v>11</v>
      </c>
    </row>
    <row r="2" spans="1:12" x14ac:dyDescent="0.25">
      <c r="A2" t="s">
        <v>12</v>
      </c>
      <c r="B2" t="s">
        <v>13</v>
      </c>
      <c r="C2" t="s">
        <v>14</v>
      </c>
      <c r="E2">
        <v>1</v>
      </c>
      <c r="F2">
        <v>1</v>
      </c>
      <c r="G2" s="1">
        <v>2.4500000000000002</v>
      </c>
      <c r="H2" s="1">
        <f t="shared" ref="H2:H32" si="0">IF(OR(ISBLANK(G2),0),0,ROUNDUP(E2/F2,0)*G2)</f>
        <v>2.4500000000000002</v>
      </c>
      <c r="I2" s="1">
        <f t="shared" ref="I2:I32" si="1">G2*0.73</f>
        <v>1.7885</v>
      </c>
      <c r="J2" s="1">
        <f t="shared" ref="J2:J32" si="2">H2*0.73</f>
        <v>1.7885</v>
      </c>
      <c r="K2" s="3" t="s">
        <v>15</v>
      </c>
      <c r="L2" t="s">
        <v>16</v>
      </c>
    </row>
    <row r="3" spans="1:12" x14ac:dyDescent="0.25">
      <c r="A3" t="s">
        <v>12</v>
      </c>
      <c r="B3" t="s">
        <v>17</v>
      </c>
      <c r="C3" t="s">
        <v>18</v>
      </c>
      <c r="D3" s="2" t="s">
        <v>19</v>
      </c>
      <c r="E3">
        <v>1</v>
      </c>
      <c r="F3">
        <v>1</v>
      </c>
      <c r="G3" s="1">
        <v>5.78</v>
      </c>
      <c r="H3" s="1">
        <f t="shared" si="0"/>
        <v>5.78</v>
      </c>
      <c r="I3" s="1">
        <f t="shared" si="1"/>
        <v>4.2194000000000003</v>
      </c>
      <c r="J3" s="1">
        <f t="shared" si="2"/>
        <v>4.2194000000000003</v>
      </c>
      <c r="K3" s="3" t="s">
        <v>15</v>
      </c>
      <c r="L3" t="s">
        <v>20</v>
      </c>
    </row>
    <row r="4" spans="1:12" x14ac:dyDescent="0.25">
      <c r="A4" t="s">
        <v>12</v>
      </c>
      <c r="B4" t="s">
        <v>21</v>
      </c>
      <c r="C4" t="s">
        <v>22</v>
      </c>
      <c r="D4" s="2" t="s">
        <v>23</v>
      </c>
      <c r="E4">
        <v>1</v>
      </c>
      <c r="F4">
        <v>1</v>
      </c>
      <c r="G4" s="1">
        <v>3.51</v>
      </c>
      <c r="H4" s="1">
        <f>IF(OR(ISBLANK(G4),0),0,ROUNDUP(E4/F4,0)*G4)</f>
        <v>3.51</v>
      </c>
      <c r="I4" s="1">
        <f t="shared" ref="I4:J7" si="3">G4*0.73</f>
        <v>2.5622999999999996</v>
      </c>
      <c r="J4" s="1">
        <f t="shared" si="3"/>
        <v>2.5622999999999996</v>
      </c>
      <c r="K4" s="3" t="s">
        <v>15</v>
      </c>
      <c r="L4" t="s">
        <v>24</v>
      </c>
    </row>
    <row r="5" spans="1:12" x14ac:dyDescent="0.25">
      <c r="A5" t="s">
        <v>12</v>
      </c>
      <c r="B5" t="s">
        <v>25</v>
      </c>
      <c r="C5" t="s">
        <v>26</v>
      </c>
      <c r="D5" s="2" t="s">
        <v>27</v>
      </c>
      <c r="E5">
        <v>1</v>
      </c>
      <c r="F5">
        <v>1</v>
      </c>
      <c r="G5" s="1">
        <v>8.99</v>
      </c>
      <c r="H5" s="1">
        <f>IF(OR(ISBLANK(G5),0),0,ROUNDUP(E5/F5,0)*G5)</f>
        <v>8.99</v>
      </c>
      <c r="I5" s="1">
        <f t="shared" si="3"/>
        <v>6.5627000000000004</v>
      </c>
      <c r="J5" s="1">
        <f t="shared" si="3"/>
        <v>6.5627000000000004</v>
      </c>
      <c r="K5" s="3" t="s">
        <v>28</v>
      </c>
      <c r="L5" t="s">
        <v>29</v>
      </c>
    </row>
    <row r="6" spans="1:12" x14ac:dyDescent="0.25">
      <c r="A6" t="s">
        <v>12</v>
      </c>
      <c r="B6" t="s">
        <v>30</v>
      </c>
      <c r="C6" t="s">
        <v>31</v>
      </c>
      <c r="D6" s="2" t="s">
        <v>32</v>
      </c>
      <c r="E6">
        <v>3</v>
      </c>
      <c r="F6">
        <v>3</v>
      </c>
      <c r="G6" s="1">
        <v>51.52</v>
      </c>
      <c r="H6" s="1">
        <f>IF(OR(ISBLANK(G6),0),0,ROUNDUP(E6/F6,0)*G6)</f>
        <v>51.52</v>
      </c>
      <c r="I6" s="1">
        <f t="shared" si="3"/>
        <v>37.6096</v>
      </c>
      <c r="J6" s="1">
        <f t="shared" si="3"/>
        <v>37.6096</v>
      </c>
      <c r="K6" s="3" t="s">
        <v>28</v>
      </c>
      <c r="L6" t="s">
        <v>33</v>
      </c>
    </row>
    <row r="7" spans="1:12" x14ac:dyDescent="0.25">
      <c r="A7" t="s">
        <v>12</v>
      </c>
      <c r="B7" t="s">
        <v>34</v>
      </c>
      <c r="C7" t="s">
        <v>35</v>
      </c>
      <c r="D7" s="2" t="s">
        <v>36</v>
      </c>
      <c r="E7">
        <v>3</v>
      </c>
      <c r="F7">
        <v>4</v>
      </c>
      <c r="G7" s="1">
        <v>14.99</v>
      </c>
      <c r="H7" s="1">
        <f>IF(OR(ISBLANK(G7),0),0,ROUNDUP(E7/F7,0)*G7)</f>
        <v>14.99</v>
      </c>
      <c r="I7" s="1">
        <f t="shared" si="3"/>
        <v>10.9427</v>
      </c>
      <c r="J7" s="1">
        <f t="shared" si="3"/>
        <v>10.9427</v>
      </c>
      <c r="K7" s="3" t="s">
        <v>28</v>
      </c>
      <c r="L7" t="s">
        <v>37</v>
      </c>
    </row>
    <row r="8" spans="1:12" x14ac:dyDescent="0.25">
      <c r="A8" t="s">
        <v>12</v>
      </c>
      <c r="B8" t="s">
        <v>38</v>
      </c>
      <c r="C8" t="s">
        <v>352</v>
      </c>
      <c r="D8" t="s">
        <v>353</v>
      </c>
      <c r="E8">
        <v>3</v>
      </c>
      <c r="F8">
        <v>3</v>
      </c>
      <c r="G8" s="1">
        <v>3.38</v>
      </c>
      <c r="H8" s="1">
        <f t="shared" si="0"/>
        <v>3.38</v>
      </c>
      <c r="I8" s="1">
        <f t="shared" si="1"/>
        <v>2.4674</v>
      </c>
      <c r="J8" s="1">
        <f t="shared" si="2"/>
        <v>2.4674</v>
      </c>
      <c r="K8" s="3" t="s">
        <v>15</v>
      </c>
      <c r="L8" t="s">
        <v>39</v>
      </c>
    </row>
    <row r="9" spans="1:12" x14ac:dyDescent="0.25">
      <c r="A9" t="s">
        <v>12</v>
      </c>
      <c r="B9" t="s">
        <v>40</v>
      </c>
      <c r="C9" t="s">
        <v>41</v>
      </c>
      <c r="D9" s="2" t="s">
        <v>42</v>
      </c>
      <c r="E9">
        <v>1</v>
      </c>
      <c r="F9">
        <v>1</v>
      </c>
      <c r="G9" s="1">
        <v>97.12</v>
      </c>
      <c r="H9" s="1">
        <f t="shared" si="0"/>
        <v>97.12</v>
      </c>
      <c r="I9" s="1">
        <f t="shared" si="1"/>
        <v>70.897599999999997</v>
      </c>
      <c r="J9" s="1">
        <f t="shared" si="2"/>
        <v>70.897599999999997</v>
      </c>
      <c r="K9" s="3" t="s">
        <v>43</v>
      </c>
      <c r="L9" t="s">
        <v>44</v>
      </c>
    </row>
    <row r="10" spans="1:12" x14ac:dyDescent="0.25">
      <c r="A10" t="s">
        <v>12</v>
      </c>
      <c r="B10" t="s">
        <v>45</v>
      </c>
      <c r="C10" t="s">
        <v>46</v>
      </c>
      <c r="D10" s="2" t="s">
        <v>47</v>
      </c>
      <c r="E10">
        <v>1</v>
      </c>
      <c r="F10">
        <v>1</v>
      </c>
      <c r="G10" s="1">
        <v>14.99</v>
      </c>
      <c r="H10" s="1">
        <f t="shared" si="0"/>
        <v>14.99</v>
      </c>
      <c r="I10" s="1">
        <f t="shared" si="1"/>
        <v>10.9427</v>
      </c>
      <c r="J10" s="1">
        <f t="shared" si="2"/>
        <v>10.9427</v>
      </c>
      <c r="K10" s="3" t="s">
        <v>28</v>
      </c>
      <c r="L10" t="s">
        <v>48</v>
      </c>
    </row>
    <row r="11" spans="1:12" x14ac:dyDescent="0.25">
      <c r="A11" t="s">
        <v>12</v>
      </c>
      <c r="B11" t="s">
        <v>49</v>
      </c>
      <c r="C11" t="s">
        <v>50</v>
      </c>
      <c r="D11" s="2" t="s">
        <v>51</v>
      </c>
      <c r="E11">
        <v>1</v>
      </c>
      <c r="F11">
        <v>1</v>
      </c>
      <c r="G11" s="1">
        <v>3.56</v>
      </c>
      <c r="H11" s="1">
        <f>IF(OR(ISBLANK(G11),0),0,ROUNDUP(E11/F11,0)*G11)</f>
        <v>3.56</v>
      </c>
      <c r="I11" s="1">
        <f>G11*0.73</f>
        <v>2.5987999999999998</v>
      </c>
      <c r="J11" s="1">
        <f>H11*0.73</f>
        <v>2.5987999999999998</v>
      </c>
      <c r="K11" s="3" t="s">
        <v>15</v>
      </c>
      <c r="L11" t="s">
        <v>52</v>
      </c>
    </row>
    <row r="12" spans="1:12" ht="30" x14ac:dyDescent="0.25">
      <c r="A12" t="s">
        <v>12</v>
      </c>
      <c r="B12" t="s">
        <v>53</v>
      </c>
      <c r="C12" t="s">
        <v>54</v>
      </c>
      <c r="D12" s="2" t="s">
        <v>55</v>
      </c>
      <c r="E12">
        <v>1</v>
      </c>
      <c r="F12">
        <v>1</v>
      </c>
      <c r="G12" s="1">
        <v>16.989999999999998</v>
      </c>
      <c r="H12" s="1">
        <f>IF(OR(ISBLANK(G12),0),0,ROUNDUP(E12/F12,0)*G12)</f>
        <v>16.989999999999998</v>
      </c>
      <c r="I12" s="1">
        <f>G12*0.73</f>
        <v>12.402699999999999</v>
      </c>
      <c r="J12" s="1">
        <f>H12*0.73</f>
        <v>12.402699999999999</v>
      </c>
      <c r="K12" s="3" t="s">
        <v>28</v>
      </c>
      <c r="L12" t="s">
        <v>56</v>
      </c>
    </row>
    <row r="13" spans="1:12" x14ac:dyDescent="0.25">
      <c r="A13" t="s">
        <v>12</v>
      </c>
      <c r="B13" t="s">
        <v>57</v>
      </c>
      <c r="C13" t="s">
        <v>58</v>
      </c>
      <c r="D13" s="2" t="s">
        <v>59</v>
      </c>
      <c r="E13">
        <v>1</v>
      </c>
      <c r="F13">
        <v>1</v>
      </c>
      <c r="G13" s="1">
        <v>2.9</v>
      </c>
      <c r="H13" s="1">
        <f t="shared" si="0"/>
        <v>2.9</v>
      </c>
      <c r="I13" s="1">
        <f t="shared" si="1"/>
        <v>2.117</v>
      </c>
      <c r="J13" s="1">
        <f t="shared" si="2"/>
        <v>2.117</v>
      </c>
      <c r="K13" s="3" t="s">
        <v>15</v>
      </c>
      <c r="L13" t="s">
        <v>60</v>
      </c>
    </row>
    <row r="14" spans="1:12" x14ac:dyDescent="0.25">
      <c r="A14" t="s">
        <v>12</v>
      </c>
      <c r="B14" t="s">
        <v>61</v>
      </c>
      <c r="C14" t="s">
        <v>62</v>
      </c>
      <c r="D14" s="2" t="s">
        <v>63</v>
      </c>
      <c r="E14">
        <v>1</v>
      </c>
      <c r="F14">
        <v>1</v>
      </c>
      <c r="G14" s="1">
        <v>4.3899999999999997</v>
      </c>
      <c r="H14" s="1">
        <f t="shared" si="0"/>
        <v>4.3899999999999997</v>
      </c>
      <c r="I14" s="1">
        <f t="shared" si="1"/>
        <v>3.2046999999999999</v>
      </c>
      <c r="J14" s="1">
        <f t="shared" si="2"/>
        <v>3.2046999999999999</v>
      </c>
      <c r="K14" s="3" t="s">
        <v>15</v>
      </c>
      <c r="L14" t="s">
        <v>64</v>
      </c>
    </row>
    <row r="15" spans="1:12" x14ac:dyDescent="0.25">
      <c r="A15" t="s">
        <v>12</v>
      </c>
      <c r="B15" t="s">
        <v>65</v>
      </c>
      <c r="C15" t="s">
        <v>66</v>
      </c>
      <c r="D15" s="2" t="s">
        <v>67</v>
      </c>
      <c r="E15">
        <v>3</v>
      </c>
      <c r="F15">
        <v>4</v>
      </c>
      <c r="G15" s="1">
        <v>12.99</v>
      </c>
      <c r="H15" s="1">
        <f t="shared" si="0"/>
        <v>12.99</v>
      </c>
      <c r="I15" s="1">
        <f t="shared" si="1"/>
        <v>9.4826999999999995</v>
      </c>
      <c r="J15" s="1">
        <f t="shared" si="2"/>
        <v>9.4826999999999995</v>
      </c>
      <c r="K15" s="3" t="s">
        <v>28</v>
      </c>
      <c r="L15" t="s">
        <v>68</v>
      </c>
    </row>
    <row r="16" spans="1:12" x14ac:dyDescent="0.25">
      <c r="A16" t="s">
        <v>12</v>
      </c>
      <c r="B16" t="s">
        <v>69</v>
      </c>
      <c r="C16" t="s">
        <v>70</v>
      </c>
      <c r="D16" s="2" t="s">
        <v>71</v>
      </c>
      <c r="E16">
        <v>1</v>
      </c>
      <c r="F16">
        <v>1</v>
      </c>
      <c r="G16" s="1">
        <v>2.4</v>
      </c>
      <c r="H16" s="1">
        <f t="shared" si="0"/>
        <v>2.4</v>
      </c>
      <c r="I16" s="1">
        <f t="shared" si="1"/>
        <v>1.752</v>
      </c>
      <c r="J16" s="1">
        <f t="shared" si="2"/>
        <v>1.752</v>
      </c>
      <c r="K16" s="3" t="s">
        <v>15</v>
      </c>
      <c r="L16" t="s">
        <v>72</v>
      </c>
    </row>
    <row r="17" spans="1:12" x14ac:dyDescent="0.25">
      <c r="A17" t="s">
        <v>12</v>
      </c>
      <c r="B17" t="s">
        <v>73</v>
      </c>
      <c r="C17" t="s">
        <v>74</v>
      </c>
      <c r="D17" s="2" t="s">
        <v>75</v>
      </c>
      <c r="E17">
        <v>10</v>
      </c>
      <c r="F17">
        <v>300</v>
      </c>
      <c r="G17" s="1">
        <v>11.89</v>
      </c>
      <c r="H17" s="1">
        <f t="shared" si="0"/>
        <v>11.89</v>
      </c>
      <c r="I17" s="1">
        <f t="shared" si="1"/>
        <v>8.6797000000000004</v>
      </c>
      <c r="J17" s="1">
        <f t="shared" si="2"/>
        <v>8.6797000000000004</v>
      </c>
      <c r="K17" s="3" t="s">
        <v>15</v>
      </c>
      <c r="L17" t="s">
        <v>76</v>
      </c>
    </row>
    <row r="18" spans="1:12" x14ac:dyDescent="0.25">
      <c r="A18" t="s">
        <v>12</v>
      </c>
      <c r="B18" t="s">
        <v>77</v>
      </c>
      <c r="C18" t="s">
        <v>78</v>
      </c>
      <c r="D18" s="2" t="s">
        <v>79</v>
      </c>
      <c r="E18">
        <v>1</v>
      </c>
      <c r="F18">
        <v>1</v>
      </c>
      <c r="G18" s="1">
        <v>24.16</v>
      </c>
      <c r="H18" s="1">
        <f t="shared" ref="H18:H24" si="4">IF(OR(ISBLANK(G18),0),0,ROUNDUP(E18/F18,0)*G18)</f>
        <v>24.16</v>
      </c>
      <c r="I18" s="1">
        <f t="shared" ref="I18:J24" si="5">G18*0.73</f>
        <v>17.636800000000001</v>
      </c>
      <c r="J18" s="1">
        <f t="shared" si="5"/>
        <v>17.636800000000001</v>
      </c>
      <c r="K18" s="3" t="s">
        <v>15</v>
      </c>
      <c r="L18" t="s">
        <v>80</v>
      </c>
    </row>
    <row r="19" spans="1:12" x14ac:dyDescent="0.25">
      <c r="A19" t="s">
        <v>12</v>
      </c>
      <c r="B19" t="s">
        <v>81</v>
      </c>
      <c r="C19" t="s">
        <v>82</v>
      </c>
      <c r="D19" s="2" t="s">
        <v>83</v>
      </c>
      <c r="E19">
        <v>1</v>
      </c>
      <c r="F19">
        <v>1</v>
      </c>
      <c r="G19" s="1">
        <v>17.989999999999998</v>
      </c>
      <c r="H19" s="1">
        <f t="shared" si="4"/>
        <v>17.989999999999998</v>
      </c>
      <c r="I19" s="1">
        <f t="shared" si="5"/>
        <v>13.132699999999998</v>
      </c>
      <c r="J19" s="1">
        <f t="shared" si="5"/>
        <v>13.132699999999998</v>
      </c>
      <c r="K19" s="7" t="s">
        <v>28</v>
      </c>
      <c r="L19" t="s">
        <v>84</v>
      </c>
    </row>
    <row r="20" spans="1:12" x14ac:dyDescent="0.25">
      <c r="A20" t="s">
        <v>12</v>
      </c>
      <c r="B20" t="s">
        <v>85</v>
      </c>
      <c r="C20" t="s">
        <v>86</v>
      </c>
      <c r="D20" s="2" t="s">
        <v>87</v>
      </c>
      <c r="E20">
        <v>1</v>
      </c>
      <c r="F20">
        <v>1</v>
      </c>
      <c r="G20" s="1">
        <v>17.690000000000001</v>
      </c>
      <c r="H20" s="1">
        <f t="shared" si="4"/>
        <v>17.690000000000001</v>
      </c>
      <c r="I20" s="1">
        <f t="shared" si="5"/>
        <v>12.9137</v>
      </c>
      <c r="J20" s="1">
        <f t="shared" si="5"/>
        <v>12.9137</v>
      </c>
      <c r="K20" s="3" t="s">
        <v>28</v>
      </c>
      <c r="L20" t="s">
        <v>88</v>
      </c>
    </row>
    <row r="21" spans="1:12" x14ac:dyDescent="0.25">
      <c r="A21" t="s">
        <v>12</v>
      </c>
      <c r="B21" t="s">
        <v>89</v>
      </c>
      <c r="C21" t="s">
        <v>90</v>
      </c>
      <c r="D21" s="2" t="s">
        <v>91</v>
      </c>
      <c r="E21">
        <v>1</v>
      </c>
      <c r="F21">
        <v>1</v>
      </c>
      <c r="G21" s="1">
        <v>4.8899999999999997</v>
      </c>
      <c r="H21" s="1">
        <f t="shared" si="4"/>
        <v>4.8899999999999997</v>
      </c>
      <c r="I21" s="1">
        <f t="shared" si="5"/>
        <v>3.5696999999999997</v>
      </c>
      <c r="J21" s="1">
        <f t="shared" si="5"/>
        <v>3.5696999999999997</v>
      </c>
      <c r="K21" s="3" t="s">
        <v>15</v>
      </c>
      <c r="L21" t="s">
        <v>92</v>
      </c>
    </row>
    <row r="22" spans="1:12" x14ac:dyDescent="0.25">
      <c r="A22" t="s">
        <v>12</v>
      </c>
      <c r="B22" t="s">
        <v>93</v>
      </c>
      <c r="C22" t="s">
        <v>94</v>
      </c>
      <c r="D22" s="2" t="s">
        <v>95</v>
      </c>
      <c r="E22">
        <v>1</v>
      </c>
      <c r="F22">
        <v>1</v>
      </c>
      <c r="G22" s="1">
        <v>13.99</v>
      </c>
      <c r="H22" s="1">
        <f t="shared" si="4"/>
        <v>13.99</v>
      </c>
      <c r="I22" s="1">
        <f t="shared" si="5"/>
        <v>10.2127</v>
      </c>
      <c r="J22" s="1">
        <f t="shared" si="5"/>
        <v>10.2127</v>
      </c>
      <c r="K22" s="3" t="s">
        <v>28</v>
      </c>
      <c r="L22" t="s">
        <v>96</v>
      </c>
    </row>
    <row r="23" spans="1:12" x14ac:dyDescent="0.25">
      <c r="A23" t="s">
        <v>12</v>
      </c>
      <c r="B23" t="s">
        <v>97</v>
      </c>
      <c r="C23" t="s">
        <v>98</v>
      </c>
      <c r="D23" s="2" t="s">
        <v>99</v>
      </c>
      <c r="E23">
        <v>5</v>
      </c>
      <c r="F23">
        <v>100</v>
      </c>
      <c r="G23" s="1">
        <v>2.59</v>
      </c>
      <c r="H23" s="1">
        <f t="shared" si="4"/>
        <v>2.59</v>
      </c>
      <c r="I23" s="1">
        <f t="shared" si="5"/>
        <v>1.8906999999999998</v>
      </c>
      <c r="J23" s="1">
        <f t="shared" si="5"/>
        <v>1.8906999999999998</v>
      </c>
      <c r="K23" s="3" t="s">
        <v>15</v>
      </c>
      <c r="L23" t="s">
        <v>100</v>
      </c>
    </row>
    <row r="24" spans="1:12" ht="30" x14ac:dyDescent="0.25">
      <c r="A24" t="s">
        <v>12</v>
      </c>
      <c r="B24" t="s">
        <v>101</v>
      </c>
      <c r="C24" t="s">
        <v>102</v>
      </c>
      <c r="D24" s="2" t="s">
        <v>103</v>
      </c>
      <c r="E24">
        <v>1</v>
      </c>
      <c r="H24" s="1">
        <f t="shared" si="4"/>
        <v>0</v>
      </c>
      <c r="I24" s="1">
        <f t="shared" si="5"/>
        <v>0</v>
      </c>
      <c r="J24" s="1">
        <f t="shared" si="5"/>
        <v>0</v>
      </c>
    </row>
    <row r="25" spans="1:12" x14ac:dyDescent="0.25">
      <c r="A25" t="s">
        <v>104</v>
      </c>
      <c r="B25" t="s">
        <v>105</v>
      </c>
      <c r="C25" t="s">
        <v>106</v>
      </c>
      <c r="D25" s="2" t="s">
        <v>107</v>
      </c>
      <c r="E25">
        <v>1</v>
      </c>
      <c r="F25">
        <v>1</v>
      </c>
      <c r="G25" s="1">
        <f>253.29/0.73</f>
        <v>346.97260273972603</v>
      </c>
      <c r="H25" s="1">
        <f t="shared" si="0"/>
        <v>346.97260273972603</v>
      </c>
      <c r="I25" s="1">
        <f t="shared" si="1"/>
        <v>253.29</v>
      </c>
      <c r="J25" s="1">
        <f t="shared" si="2"/>
        <v>253.29</v>
      </c>
      <c r="K25" s="3" t="s">
        <v>108</v>
      </c>
      <c r="L25" t="s">
        <v>109</v>
      </c>
    </row>
    <row r="26" spans="1:12" x14ac:dyDescent="0.25">
      <c r="A26" t="s">
        <v>104</v>
      </c>
      <c r="B26" t="s">
        <v>110</v>
      </c>
      <c r="C26" t="s">
        <v>111</v>
      </c>
      <c r="D26" s="2" t="s">
        <v>112</v>
      </c>
      <c r="E26">
        <v>1</v>
      </c>
      <c r="F26">
        <v>1</v>
      </c>
      <c r="G26" s="1">
        <v>2.79</v>
      </c>
      <c r="H26" s="1">
        <f>IF(OR(ISBLANK(G26),0),0,ROUNDUP(E26/F26,0)*G26)</f>
        <v>2.79</v>
      </c>
      <c r="I26" s="1">
        <f>G26*0.73</f>
        <v>2.0367000000000002</v>
      </c>
      <c r="J26" s="1">
        <f>H26*0.73</f>
        <v>2.0367000000000002</v>
      </c>
      <c r="K26" s="3" t="s">
        <v>15</v>
      </c>
      <c r="L26" t="s">
        <v>113</v>
      </c>
    </row>
    <row r="27" spans="1:12" x14ac:dyDescent="0.25">
      <c r="A27" t="s">
        <v>104</v>
      </c>
      <c r="B27" t="s">
        <v>114</v>
      </c>
      <c r="C27" t="s">
        <v>115</v>
      </c>
      <c r="D27" s="2" t="s">
        <v>116</v>
      </c>
      <c r="E27">
        <v>1</v>
      </c>
      <c r="F27">
        <v>1</v>
      </c>
      <c r="G27" s="1">
        <v>16.489999999999998</v>
      </c>
      <c r="H27" s="1">
        <f t="shared" si="0"/>
        <v>16.489999999999998</v>
      </c>
      <c r="I27" s="1">
        <f t="shared" si="1"/>
        <v>12.037699999999999</v>
      </c>
      <c r="J27" s="1">
        <f t="shared" si="2"/>
        <v>12.037699999999999</v>
      </c>
      <c r="K27" s="3" t="s">
        <v>28</v>
      </c>
      <c r="L27" t="s">
        <v>117</v>
      </c>
    </row>
    <row r="28" spans="1:12" x14ac:dyDescent="0.25">
      <c r="A28" t="s">
        <v>104</v>
      </c>
      <c r="B28" t="s">
        <v>118</v>
      </c>
      <c r="C28" t="s">
        <v>119</v>
      </c>
      <c r="D28" s="2" t="s">
        <v>120</v>
      </c>
      <c r="E28">
        <v>1</v>
      </c>
      <c r="F28">
        <v>1</v>
      </c>
      <c r="G28" s="1">
        <v>4.21</v>
      </c>
      <c r="H28" s="1">
        <f t="shared" si="0"/>
        <v>4.21</v>
      </c>
      <c r="I28" s="1">
        <f t="shared" si="1"/>
        <v>3.0732999999999997</v>
      </c>
      <c r="J28" s="1">
        <f t="shared" si="2"/>
        <v>3.0732999999999997</v>
      </c>
      <c r="K28" s="3" t="s">
        <v>15</v>
      </c>
      <c r="L28" t="s">
        <v>121</v>
      </c>
    </row>
    <row r="29" spans="1:12" x14ac:dyDescent="0.25">
      <c r="A29" t="s">
        <v>104</v>
      </c>
      <c r="B29" t="s">
        <v>122</v>
      </c>
      <c r="C29" t="s">
        <v>123</v>
      </c>
      <c r="D29" s="2" t="s">
        <v>124</v>
      </c>
      <c r="E29">
        <v>2</v>
      </c>
      <c r="F29">
        <v>5</v>
      </c>
      <c r="G29" s="1">
        <v>9.99</v>
      </c>
      <c r="H29" s="1">
        <f t="shared" si="0"/>
        <v>9.99</v>
      </c>
      <c r="I29" s="1">
        <f t="shared" si="1"/>
        <v>7.2927</v>
      </c>
      <c r="J29" s="1">
        <f t="shared" si="2"/>
        <v>7.2927</v>
      </c>
      <c r="K29" s="3" t="s">
        <v>28</v>
      </c>
      <c r="L29" t="s">
        <v>125</v>
      </c>
    </row>
    <row r="30" spans="1:12" x14ac:dyDescent="0.25">
      <c r="A30" t="s">
        <v>104</v>
      </c>
      <c r="B30" t="s">
        <v>126</v>
      </c>
      <c r="C30" t="s">
        <v>127</v>
      </c>
      <c r="D30" s="2" t="s">
        <v>128</v>
      </c>
      <c r="E30">
        <v>6</v>
      </c>
      <c r="F30">
        <v>10</v>
      </c>
      <c r="G30" s="1">
        <v>18.98</v>
      </c>
      <c r="H30" s="1">
        <f t="shared" si="0"/>
        <v>18.98</v>
      </c>
      <c r="I30" s="1">
        <f t="shared" si="1"/>
        <v>13.855399999999999</v>
      </c>
      <c r="J30" s="1">
        <f t="shared" si="2"/>
        <v>13.855399999999999</v>
      </c>
      <c r="K30" s="3" t="s">
        <v>28</v>
      </c>
      <c r="L30" t="s">
        <v>129</v>
      </c>
    </row>
    <row r="31" spans="1:12" x14ac:dyDescent="0.25">
      <c r="A31" t="s">
        <v>104</v>
      </c>
      <c r="B31" t="s">
        <v>130</v>
      </c>
      <c r="C31" t="s">
        <v>131</v>
      </c>
      <c r="D31" s="2" t="s">
        <v>132</v>
      </c>
      <c r="E31">
        <v>8</v>
      </c>
      <c r="F31">
        <v>20</v>
      </c>
      <c r="G31" s="1">
        <v>20.39</v>
      </c>
      <c r="H31" s="1">
        <f t="shared" si="0"/>
        <v>20.39</v>
      </c>
      <c r="I31" s="1">
        <f t="shared" si="1"/>
        <v>14.8847</v>
      </c>
      <c r="J31" s="1">
        <f t="shared" si="2"/>
        <v>14.8847</v>
      </c>
      <c r="K31" s="3" t="s">
        <v>28</v>
      </c>
      <c r="L31" t="s">
        <v>133</v>
      </c>
    </row>
    <row r="32" spans="1:12" x14ac:dyDescent="0.25">
      <c r="A32" t="s">
        <v>104</v>
      </c>
      <c r="B32" t="s">
        <v>134</v>
      </c>
      <c r="C32" t="s">
        <v>135</v>
      </c>
      <c r="D32" s="2" t="s">
        <v>136</v>
      </c>
      <c r="E32">
        <v>2</v>
      </c>
      <c r="F32">
        <v>1</v>
      </c>
      <c r="G32" s="1">
        <v>24.99</v>
      </c>
      <c r="H32" s="1">
        <f t="shared" si="0"/>
        <v>49.98</v>
      </c>
      <c r="I32" s="1">
        <f t="shared" si="1"/>
        <v>18.242699999999999</v>
      </c>
      <c r="J32" s="1">
        <f t="shared" si="2"/>
        <v>36.485399999999998</v>
      </c>
      <c r="K32" s="3" t="s">
        <v>28</v>
      </c>
      <c r="L32" t="s">
        <v>137</v>
      </c>
    </row>
    <row r="33" spans="1:12" x14ac:dyDescent="0.25">
      <c r="A33" t="s">
        <v>138</v>
      </c>
      <c r="B33" t="s">
        <v>139</v>
      </c>
      <c r="C33" t="s">
        <v>351</v>
      </c>
      <c r="D33" s="2" t="s">
        <v>140</v>
      </c>
      <c r="E33">
        <v>1</v>
      </c>
      <c r="F33">
        <v>1</v>
      </c>
      <c r="G33" s="1">
        <f>5.22+17/8</f>
        <v>7.3449999999999998</v>
      </c>
      <c r="H33" s="1">
        <f>IF(OR(ISBLANK(G33),0),0,ROUNDUP(E33/F33,0)*G33)</f>
        <v>7.3449999999999998</v>
      </c>
      <c r="I33" s="1">
        <f t="shared" ref="I33:J35" si="6">G33*0.73</f>
        <v>5.3618499999999996</v>
      </c>
      <c r="J33" s="1">
        <f t="shared" si="6"/>
        <v>5.3618499999999996</v>
      </c>
      <c r="K33" s="3" t="s">
        <v>15</v>
      </c>
      <c r="L33" t="s">
        <v>141</v>
      </c>
    </row>
    <row r="34" spans="1:12" x14ac:dyDescent="0.25">
      <c r="A34" t="s">
        <v>138</v>
      </c>
      <c r="B34" t="s">
        <v>142</v>
      </c>
      <c r="C34" t="s">
        <v>143</v>
      </c>
      <c r="D34" s="2" t="s">
        <v>144</v>
      </c>
      <c r="E34">
        <v>1</v>
      </c>
      <c r="F34">
        <v>1</v>
      </c>
      <c r="G34" s="1">
        <f>17.08+5.22</f>
        <v>22.299999999999997</v>
      </c>
      <c r="H34" s="1">
        <f>IF(OR(ISBLANK(G34),0),0,ROUNDUP(E34/F34,0)*G34)</f>
        <v>22.299999999999997</v>
      </c>
      <c r="I34" s="1">
        <f t="shared" si="6"/>
        <v>16.278999999999996</v>
      </c>
      <c r="J34" s="1">
        <f t="shared" si="6"/>
        <v>16.278999999999996</v>
      </c>
      <c r="K34" s="3" t="s">
        <v>15</v>
      </c>
      <c r="L34" t="s">
        <v>145</v>
      </c>
    </row>
    <row r="35" spans="1:12" ht="30" x14ac:dyDescent="0.25">
      <c r="A35" t="s">
        <v>104</v>
      </c>
      <c r="B35" t="s">
        <v>146</v>
      </c>
      <c r="C35" t="s">
        <v>346</v>
      </c>
      <c r="D35" s="2" t="s">
        <v>347</v>
      </c>
      <c r="E35">
        <v>1</v>
      </c>
      <c r="F35">
        <v>1</v>
      </c>
      <c r="G35" s="1">
        <v>6.19</v>
      </c>
      <c r="H35" s="1">
        <f>IF(OR(ISBLANK(G35),0),0,ROUNDUP(E35/F35,0)*G35)</f>
        <v>6.19</v>
      </c>
      <c r="I35" s="1">
        <f t="shared" si="6"/>
        <v>4.5186999999999999</v>
      </c>
      <c r="J35" s="1">
        <f t="shared" si="6"/>
        <v>4.5186999999999999</v>
      </c>
      <c r="K35" s="3" t="s">
        <v>15</v>
      </c>
      <c r="L35" t="s">
        <v>147</v>
      </c>
    </row>
    <row r="36" spans="1:12" x14ac:dyDescent="0.25">
      <c r="A36" t="s">
        <v>138</v>
      </c>
      <c r="B36" t="s">
        <v>148</v>
      </c>
      <c r="C36" t="s">
        <v>149</v>
      </c>
      <c r="D36" s="2" t="s">
        <v>150</v>
      </c>
      <c r="E36">
        <v>1</v>
      </c>
      <c r="F36">
        <v>1</v>
      </c>
      <c r="G36" s="1">
        <v>83.68</v>
      </c>
      <c r="H36" s="1">
        <f t="shared" ref="H36:H65" si="7">IF(OR(ISBLANK(G36),0),0,ROUNDUP(E36/F36,0)*G36)</f>
        <v>83.68</v>
      </c>
      <c r="I36" s="1">
        <f t="shared" ref="I36:I69" si="8">G36*0.73</f>
        <v>61.086400000000005</v>
      </c>
      <c r="J36" s="1">
        <f t="shared" ref="J36:J69" si="9">H36*0.73</f>
        <v>61.086400000000005</v>
      </c>
      <c r="K36" s="3" t="s">
        <v>15</v>
      </c>
      <c r="L36" t="s">
        <v>151</v>
      </c>
    </row>
    <row r="37" spans="1:12" x14ac:dyDescent="0.25">
      <c r="A37" t="s">
        <v>104</v>
      </c>
      <c r="B37" t="s">
        <v>152</v>
      </c>
      <c r="C37" t="s">
        <v>153</v>
      </c>
      <c r="D37" s="2" t="s">
        <v>154</v>
      </c>
      <c r="E37">
        <v>1</v>
      </c>
      <c r="F37">
        <v>2</v>
      </c>
      <c r="G37" s="1">
        <v>3.9</v>
      </c>
      <c r="H37" s="1">
        <f t="shared" ref="H37:H43" si="10">IF(OR(ISBLANK(G37),0),0,ROUNDUP(E37/F37,0)*G37)</f>
        <v>3.9</v>
      </c>
      <c r="I37" s="1">
        <f t="shared" ref="I37:J43" si="11">G37*0.73</f>
        <v>2.847</v>
      </c>
      <c r="J37" s="1">
        <f t="shared" si="11"/>
        <v>2.847</v>
      </c>
      <c r="K37" s="3" t="s">
        <v>15</v>
      </c>
      <c r="L37" t="s">
        <v>155</v>
      </c>
    </row>
    <row r="38" spans="1:12" x14ac:dyDescent="0.25">
      <c r="A38" t="s">
        <v>104</v>
      </c>
      <c r="B38" t="s">
        <v>156</v>
      </c>
      <c r="C38" t="s">
        <v>157</v>
      </c>
      <c r="D38" s="2" t="s">
        <v>158</v>
      </c>
      <c r="E38">
        <v>1</v>
      </c>
      <c r="F38">
        <v>1</v>
      </c>
      <c r="G38" s="1">
        <v>27.55</v>
      </c>
      <c r="H38" s="1">
        <f t="shared" si="10"/>
        <v>27.55</v>
      </c>
      <c r="I38" s="1">
        <f t="shared" si="11"/>
        <v>20.111499999999999</v>
      </c>
      <c r="J38" s="1">
        <f t="shared" si="11"/>
        <v>20.111499999999999</v>
      </c>
      <c r="K38" s="3" t="s">
        <v>28</v>
      </c>
      <c r="L38" t="s">
        <v>159</v>
      </c>
    </row>
    <row r="39" spans="1:12" x14ac:dyDescent="0.25">
      <c r="A39" t="s">
        <v>104</v>
      </c>
      <c r="B39" t="s">
        <v>160</v>
      </c>
      <c r="C39" t="s">
        <v>161</v>
      </c>
      <c r="D39" s="2" t="s">
        <v>162</v>
      </c>
      <c r="E39">
        <v>2</v>
      </c>
      <c r="F39">
        <v>1</v>
      </c>
      <c r="G39" s="1">
        <v>16.989999999999998</v>
      </c>
      <c r="H39" s="1">
        <f t="shared" si="10"/>
        <v>33.979999999999997</v>
      </c>
      <c r="I39" s="1">
        <f t="shared" si="11"/>
        <v>12.402699999999999</v>
      </c>
      <c r="J39" s="1">
        <f t="shared" si="11"/>
        <v>24.805399999999999</v>
      </c>
      <c r="K39" s="3" t="s">
        <v>15</v>
      </c>
      <c r="L39" t="s">
        <v>163</v>
      </c>
    </row>
    <row r="40" spans="1:12" x14ac:dyDescent="0.25">
      <c r="A40" t="s">
        <v>104</v>
      </c>
      <c r="B40" t="s">
        <v>164</v>
      </c>
      <c r="C40" t="s">
        <v>165</v>
      </c>
      <c r="D40" s="2" t="s">
        <v>166</v>
      </c>
      <c r="E40">
        <v>3</v>
      </c>
      <c r="F40">
        <v>1</v>
      </c>
      <c r="G40" s="1">
        <v>19.78</v>
      </c>
      <c r="H40" s="1">
        <f t="shared" si="10"/>
        <v>59.34</v>
      </c>
      <c r="I40" s="1">
        <f t="shared" si="11"/>
        <v>14.439400000000001</v>
      </c>
      <c r="J40" s="1">
        <f t="shared" si="11"/>
        <v>43.318200000000004</v>
      </c>
      <c r="K40" s="3" t="s">
        <v>15</v>
      </c>
      <c r="L40" t="s">
        <v>163</v>
      </c>
    </row>
    <row r="41" spans="1:12" ht="75" x14ac:dyDescent="0.25">
      <c r="A41" t="s">
        <v>138</v>
      </c>
      <c r="B41" t="s">
        <v>167</v>
      </c>
      <c r="C41" t="s">
        <v>168</v>
      </c>
      <c r="D41" s="2" t="s">
        <v>169</v>
      </c>
      <c r="E41">
        <v>1</v>
      </c>
      <c r="F41">
        <v>1</v>
      </c>
      <c r="G41" s="1">
        <v>129.99</v>
      </c>
      <c r="H41" s="1">
        <f t="shared" si="10"/>
        <v>129.99</v>
      </c>
      <c r="I41" s="1">
        <f t="shared" si="11"/>
        <v>94.892700000000005</v>
      </c>
      <c r="J41" s="1">
        <f t="shared" si="11"/>
        <v>94.892700000000005</v>
      </c>
      <c r="K41" s="3" t="s">
        <v>28</v>
      </c>
      <c r="L41" t="s">
        <v>170</v>
      </c>
    </row>
    <row r="42" spans="1:12" x14ac:dyDescent="0.25">
      <c r="A42" t="s">
        <v>104</v>
      </c>
      <c r="B42" t="s">
        <v>171</v>
      </c>
      <c r="C42" t="s">
        <v>172</v>
      </c>
      <c r="E42">
        <v>34</v>
      </c>
      <c r="F42">
        <v>20</v>
      </c>
      <c r="G42" s="1">
        <v>8.7799999999999994</v>
      </c>
      <c r="H42" s="1">
        <f t="shared" si="10"/>
        <v>17.559999999999999</v>
      </c>
      <c r="I42" s="1">
        <f t="shared" si="11"/>
        <v>6.4093999999999998</v>
      </c>
      <c r="J42" s="1">
        <f t="shared" si="11"/>
        <v>12.8188</v>
      </c>
      <c r="K42" s="3" t="s">
        <v>15</v>
      </c>
      <c r="L42" t="s">
        <v>173</v>
      </c>
    </row>
    <row r="43" spans="1:12" x14ac:dyDescent="0.25">
      <c r="A43" t="s">
        <v>104</v>
      </c>
      <c r="B43" t="s">
        <v>174</v>
      </c>
      <c r="C43" t="s">
        <v>175</v>
      </c>
      <c r="D43" s="2" t="s">
        <v>176</v>
      </c>
      <c r="E43">
        <v>4</v>
      </c>
      <c r="F43">
        <v>1</v>
      </c>
      <c r="G43" s="1">
        <f>6.81/0.73</f>
        <v>9.3287671232876708</v>
      </c>
      <c r="H43" s="1">
        <f t="shared" si="10"/>
        <v>37.315068493150683</v>
      </c>
      <c r="I43" s="1">
        <f t="shared" si="11"/>
        <v>6.81</v>
      </c>
      <c r="J43" s="1">
        <f t="shared" si="11"/>
        <v>27.24</v>
      </c>
      <c r="K43" s="3" t="s">
        <v>108</v>
      </c>
      <c r="L43" t="s">
        <v>177</v>
      </c>
    </row>
    <row r="44" spans="1:12" x14ac:dyDescent="0.25">
      <c r="A44" t="s">
        <v>178</v>
      </c>
      <c r="B44" t="s">
        <v>179</v>
      </c>
      <c r="C44" t="s">
        <v>180</v>
      </c>
      <c r="D44" s="2" t="s">
        <v>181</v>
      </c>
      <c r="E44">
        <v>1</v>
      </c>
      <c r="F44">
        <v>1</v>
      </c>
      <c r="G44" s="1">
        <v>98.86</v>
      </c>
      <c r="H44" s="1">
        <f t="shared" si="7"/>
        <v>98.86</v>
      </c>
      <c r="I44" s="1">
        <f t="shared" si="8"/>
        <v>72.1678</v>
      </c>
      <c r="J44" s="1">
        <f t="shared" si="9"/>
        <v>72.1678</v>
      </c>
      <c r="K44" s="3" t="s">
        <v>43</v>
      </c>
      <c r="L44" t="s">
        <v>182</v>
      </c>
    </row>
    <row r="45" spans="1:12" x14ac:dyDescent="0.25">
      <c r="A45" t="s">
        <v>178</v>
      </c>
      <c r="B45" t="s">
        <v>183</v>
      </c>
      <c r="C45" t="s">
        <v>184</v>
      </c>
      <c r="D45" s="2" t="s">
        <v>185</v>
      </c>
      <c r="E45">
        <v>1</v>
      </c>
      <c r="F45">
        <v>1</v>
      </c>
      <c r="G45" s="1">
        <v>47.25</v>
      </c>
      <c r="H45" s="1">
        <f t="shared" si="7"/>
        <v>47.25</v>
      </c>
      <c r="I45" s="1">
        <f t="shared" si="8"/>
        <v>34.4925</v>
      </c>
      <c r="J45" s="1">
        <f t="shared" si="9"/>
        <v>34.4925</v>
      </c>
      <c r="K45" s="3" t="s">
        <v>43</v>
      </c>
      <c r="L45" t="s">
        <v>186</v>
      </c>
    </row>
    <row r="46" spans="1:12" x14ac:dyDescent="0.25">
      <c r="A46" t="s">
        <v>178</v>
      </c>
      <c r="B46" t="s">
        <v>187</v>
      </c>
      <c r="C46" t="s">
        <v>188</v>
      </c>
      <c r="D46" s="2" t="s">
        <v>189</v>
      </c>
      <c r="E46">
        <v>1</v>
      </c>
      <c r="F46">
        <v>1</v>
      </c>
      <c r="G46" s="1">
        <v>32.39</v>
      </c>
      <c r="H46" s="1">
        <f t="shared" si="7"/>
        <v>32.39</v>
      </c>
      <c r="I46" s="1">
        <f t="shared" si="8"/>
        <v>23.6447</v>
      </c>
      <c r="J46" s="1">
        <f t="shared" si="9"/>
        <v>23.6447</v>
      </c>
      <c r="K46" s="3" t="s">
        <v>28</v>
      </c>
      <c r="L46" t="s">
        <v>190</v>
      </c>
    </row>
    <row r="47" spans="1:12" x14ac:dyDescent="0.25">
      <c r="A47" t="s">
        <v>191</v>
      </c>
      <c r="C47" t="s">
        <v>192</v>
      </c>
      <c r="D47" s="2" t="s">
        <v>193</v>
      </c>
      <c r="E47">
        <v>2</v>
      </c>
      <c r="F47">
        <v>100</v>
      </c>
      <c r="G47" s="1">
        <f>2.56/0.73</f>
        <v>3.5068493150684934</v>
      </c>
      <c r="H47" s="1">
        <f t="shared" si="7"/>
        <v>3.5068493150684934</v>
      </c>
      <c r="I47" s="1">
        <f t="shared" si="8"/>
        <v>2.56</v>
      </c>
      <c r="J47" s="1">
        <f t="shared" si="9"/>
        <v>2.56</v>
      </c>
      <c r="K47" s="3" t="s">
        <v>108</v>
      </c>
      <c r="L47" t="s">
        <v>194</v>
      </c>
    </row>
    <row r="48" spans="1:12" x14ac:dyDescent="0.25">
      <c r="A48" t="s">
        <v>191</v>
      </c>
      <c r="C48" t="s">
        <v>195</v>
      </c>
      <c r="D48" s="2" t="s">
        <v>196</v>
      </c>
      <c r="E48">
        <v>1</v>
      </c>
      <c r="F48">
        <v>50</v>
      </c>
      <c r="G48" s="1">
        <f>6.99/0.73</f>
        <v>9.5753424657534261</v>
      </c>
      <c r="H48" s="1">
        <f t="shared" si="7"/>
        <v>9.5753424657534261</v>
      </c>
      <c r="I48" s="1">
        <f t="shared" si="8"/>
        <v>6.9900000000000011</v>
      </c>
      <c r="J48" s="1">
        <f t="shared" si="9"/>
        <v>6.9900000000000011</v>
      </c>
      <c r="K48" s="3" t="s">
        <v>108</v>
      </c>
      <c r="L48" t="s">
        <v>197</v>
      </c>
    </row>
    <row r="49" spans="1:12" ht="30" x14ac:dyDescent="0.25">
      <c r="A49" t="s">
        <v>191</v>
      </c>
      <c r="C49" t="s">
        <v>198</v>
      </c>
      <c r="D49" s="2" t="s">
        <v>199</v>
      </c>
      <c r="E49">
        <v>20</v>
      </c>
      <c r="F49">
        <v>120</v>
      </c>
      <c r="G49" s="1">
        <v>20.29</v>
      </c>
      <c r="H49" s="1">
        <f t="shared" si="7"/>
        <v>20.29</v>
      </c>
      <c r="I49" s="1">
        <f t="shared" si="8"/>
        <v>14.811699999999998</v>
      </c>
      <c r="J49" s="1">
        <f t="shared" si="9"/>
        <v>14.811699999999998</v>
      </c>
      <c r="K49" s="3" t="s">
        <v>28</v>
      </c>
      <c r="L49" t="s">
        <v>200</v>
      </c>
    </row>
    <row r="50" spans="1:12" x14ac:dyDescent="0.25">
      <c r="A50" t="s">
        <v>191</v>
      </c>
      <c r="C50" t="s">
        <v>201</v>
      </c>
      <c r="D50" s="2" t="s">
        <v>202</v>
      </c>
      <c r="E50">
        <v>16</v>
      </c>
      <c r="F50">
        <v>20</v>
      </c>
      <c r="G50" s="1">
        <v>0</v>
      </c>
      <c r="H50" s="1">
        <f t="shared" si="7"/>
        <v>0</v>
      </c>
      <c r="I50" s="1">
        <f t="shared" si="8"/>
        <v>0</v>
      </c>
      <c r="J50" s="1">
        <f t="shared" si="9"/>
        <v>0</v>
      </c>
      <c r="K50" s="3" t="s">
        <v>28</v>
      </c>
      <c r="L50" t="s">
        <v>200</v>
      </c>
    </row>
    <row r="51" spans="1:12" x14ac:dyDescent="0.25">
      <c r="A51" t="s">
        <v>191</v>
      </c>
      <c r="C51" t="s">
        <v>203</v>
      </c>
      <c r="D51" s="2" t="s">
        <v>202</v>
      </c>
      <c r="E51">
        <v>4</v>
      </c>
      <c r="F51">
        <v>20</v>
      </c>
      <c r="G51" s="1">
        <v>0</v>
      </c>
      <c r="H51" s="1">
        <f t="shared" si="7"/>
        <v>0</v>
      </c>
      <c r="I51" s="1">
        <f t="shared" si="8"/>
        <v>0</v>
      </c>
      <c r="J51" s="1">
        <f t="shared" si="9"/>
        <v>0</v>
      </c>
      <c r="K51" s="3" t="s">
        <v>28</v>
      </c>
      <c r="L51" t="s">
        <v>200</v>
      </c>
    </row>
    <row r="52" spans="1:12" x14ac:dyDescent="0.25">
      <c r="A52" t="s">
        <v>191</v>
      </c>
      <c r="C52" t="s">
        <v>204</v>
      </c>
      <c r="E52">
        <v>34</v>
      </c>
      <c r="F52">
        <v>50</v>
      </c>
      <c r="G52" s="1">
        <v>2.78</v>
      </c>
      <c r="H52" s="1">
        <f t="shared" si="7"/>
        <v>2.78</v>
      </c>
      <c r="I52" s="1">
        <f t="shared" si="8"/>
        <v>2.0293999999999999</v>
      </c>
      <c r="J52" s="1">
        <f t="shared" si="9"/>
        <v>2.0293999999999999</v>
      </c>
      <c r="K52" s="3" t="s">
        <v>15</v>
      </c>
      <c r="L52" t="s">
        <v>205</v>
      </c>
    </row>
    <row r="53" spans="1:12" x14ac:dyDescent="0.25">
      <c r="A53" t="s">
        <v>191</v>
      </c>
      <c r="C53" t="s">
        <v>206</v>
      </c>
      <c r="E53">
        <v>10</v>
      </c>
      <c r="F53">
        <v>50</v>
      </c>
      <c r="G53" s="1">
        <v>1.62</v>
      </c>
      <c r="H53" s="1">
        <f t="shared" si="7"/>
        <v>1.62</v>
      </c>
      <c r="I53" s="1">
        <f t="shared" si="8"/>
        <v>1.1826000000000001</v>
      </c>
      <c r="J53" s="1">
        <f t="shared" si="9"/>
        <v>1.1826000000000001</v>
      </c>
      <c r="K53" s="7" t="s">
        <v>15</v>
      </c>
      <c r="L53" t="s">
        <v>207</v>
      </c>
    </row>
    <row r="54" spans="1:12" x14ac:dyDescent="0.25">
      <c r="A54" t="s">
        <v>191</v>
      </c>
      <c r="C54" t="s">
        <v>208</v>
      </c>
      <c r="E54">
        <v>4</v>
      </c>
      <c r="F54">
        <v>50</v>
      </c>
      <c r="G54" s="1">
        <v>1.66</v>
      </c>
      <c r="H54" s="1">
        <f t="shared" si="7"/>
        <v>1.66</v>
      </c>
      <c r="I54" s="1">
        <f t="shared" si="8"/>
        <v>1.2118</v>
      </c>
      <c r="J54" s="1">
        <f t="shared" si="9"/>
        <v>1.2118</v>
      </c>
      <c r="K54" s="3" t="s">
        <v>15</v>
      </c>
      <c r="L54" t="s">
        <v>209</v>
      </c>
    </row>
    <row r="55" spans="1:12" x14ac:dyDescent="0.25">
      <c r="A55" t="s">
        <v>191</v>
      </c>
      <c r="C55" t="s">
        <v>210</v>
      </c>
      <c r="E55">
        <v>16</v>
      </c>
      <c r="F55">
        <v>50</v>
      </c>
      <c r="G55" s="1">
        <v>2.1800000000000002</v>
      </c>
      <c r="H55" s="1">
        <f t="shared" si="7"/>
        <v>2.1800000000000002</v>
      </c>
      <c r="I55" s="1">
        <f t="shared" si="8"/>
        <v>1.5914000000000001</v>
      </c>
      <c r="J55" s="1">
        <f t="shared" si="9"/>
        <v>1.5914000000000001</v>
      </c>
      <c r="K55" s="3" t="s">
        <v>15</v>
      </c>
      <c r="L55" t="s">
        <v>209</v>
      </c>
    </row>
    <row r="56" spans="1:12" x14ac:dyDescent="0.25">
      <c r="A56" t="s">
        <v>191</v>
      </c>
      <c r="C56" t="s">
        <v>211</v>
      </c>
      <c r="E56">
        <v>34</v>
      </c>
      <c r="F56">
        <v>50</v>
      </c>
      <c r="G56" s="1">
        <v>2.1800000000000002</v>
      </c>
      <c r="H56" s="1">
        <f t="shared" si="7"/>
        <v>2.1800000000000002</v>
      </c>
      <c r="I56" s="1">
        <f t="shared" si="8"/>
        <v>1.5914000000000001</v>
      </c>
      <c r="J56" s="1">
        <f t="shared" si="9"/>
        <v>1.5914000000000001</v>
      </c>
      <c r="K56" s="3" t="s">
        <v>15</v>
      </c>
      <c r="L56" t="s">
        <v>209</v>
      </c>
    </row>
    <row r="57" spans="1:12" x14ac:dyDescent="0.25">
      <c r="A57" t="s">
        <v>191</v>
      </c>
      <c r="C57" t="s">
        <v>212</v>
      </c>
      <c r="E57">
        <v>18</v>
      </c>
      <c r="F57">
        <v>50</v>
      </c>
      <c r="G57" s="1">
        <v>2.63</v>
      </c>
      <c r="H57" s="1">
        <f t="shared" si="7"/>
        <v>2.63</v>
      </c>
      <c r="I57" s="1">
        <f t="shared" si="8"/>
        <v>1.9198999999999999</v>
      </c>
      <c r="J57" s="1">
        <f t="shared" si="9"/>
        <v>1.9198999999999999</v>
      </c>
      <c r="K57" s="3" t="s">
        <v>15</v>
      </c>
      <c r="L57" t="s">
        <v>209</v>
      </c>
    </row>
    <row r="58" spans="1:12" x14ac:dyDescent="0.25">
      <c r="A58" t="s">
        <v>191</v>
      </c>
      <c r="C58" t="s">
        <v>213</v>
      </c>
      <c r="E58">
        <v>4</v>
      </c>
      <c r="F58">
        <v>50</v>
      </c>
      <c r="G58" s="1">
        <v>3.1</v>
      </c>
      <c r="H58" s="1">
        <f t="shared" si="7"/>
        <v>3.1</v>
      </c>
      <c r="I58" s="1">
        <f t="shared" si="8"/>
        <v>2.2629999999999999</v>
      </c>
      <c r="J58" s="1">
        <f t="shared" si="9"/>
        <v>2.2629999999999999</v>
      </c>
      <c r="K58" s="3" t="s">
        <v>15</v>
      </c>
      <c r="L58" t="s">
        <v>209</v>
      </c>
    </row>
    <row r="59" spans="1:12" x14ac:dyDescent="0.25">
      <c r="A59" t="s">
        <v>191</v>
      </c>
      <c r="C59" t="s">
        <v>214</v>
      </c>
      <c r="E59">
        <v>4</v>
      </c>
      <c r="F59">
        <v>50</v>
      </c>
      <c r="G59" s="1">
        <v>4.12</v>
      </c>
      <c r="H59" s="1">
        <f t="shared" si="7"/>
        <v>4.12</v>
      </c>
      <c r="I59" s="1">
        <f t="shared" si="8"/>
        <v>3.0076000000000001</v>
      </c>
      <c r="J59" s="1">
        <f t="shared" si="9"/>
        <v>3.0076000000000001</v>
      </c>
      <c r="K59" s="3" t="s">
        <v>15</v>
      </c>
      <c r="L59" t="s">
        <v>209</v>
      </c>
    </row>
    <row r="60" spans="1:12" x14ac:dyDescent="0.25">
      <c r="A60" t="s">
        <v>191</v>
      </c>
      <c r="C60" t="s">
        <v>215</v>
      </c>
      <c r="E60">
        <v>2</v>
      </c>
      <c r="F60">
        <v>25</v>
      </c>
      <c r="G60" s="1">
        <v>1.46</v>
      </c>
      <c r="H60" s="1">
        <f t="shared" si="7"/>
        <v>1.46</v>
      </c>
      <c r="I60" s="1">
        <f t="shared" si="8"/>
        <v>1.0657999999999999</v>
      </c>
      <c r="J60" s="1">
        <f t="shared" si="9"/>
        <v>1.0657999999999999</v>
      </c>
      <c r="K60" s="3" t="s">
        <v>15</v>
      </c>
      <c r="L60" t="s">
        <v>207</v>
      </c>
    </row>
    <row r="61" spans="1:12" x14ac:dyDescent="0.25">
      <c r="A61" t="s">
        <v>191</v>
      </c>
      <c r="C61" t="s">
        <v>216</v>
      </c>
      <c r="E61">
        <v>2</v>
      </c>
      <c r="F61">
        <v>20</v>
      </c>
      <c r="G61" s="1">
        <v>2.61</v>
      </c>
      <c r="H61" s="1">
        <f t="shared" si="7"/>
        <v>2.61</v>
      </c>
      <c r="I61" s="1">
        <f t="shared" si="8"/>
        <v>1.9052999999999998</v>
      </c>
      <c r="J61" s="1">
        <f t="shared" si="9"/>
        <v>1.9052999999999998</v>
      </c>
      <c r="K61" s="3" t="s">
        <v>15</v>
      </c>
      <c r="L61" t="s">
        <v>209</v>
      </c>
    </row>
    <row r="62" spans="1:12" x14ac:dyDescent="0.25">
      <c r="A62" t="s">
        <v>191</v>
      </c>
      <c r="C62" t="s">
        <v>217</v>
      </c>
      <c r="E62">
        <v>168</v>
      </c>
      <c r="F62">
        <v>100</v>
      </c>
      <c r="G62" s="1">
        <v>5.52</v>
      </c>
      <c r="H62" s="1">
        <f t="shared" si="7"/>
        <v>11.04</v>
      </c>
      <c r="I62" s="1">
        <f t="shared" si="8"/>
        <v>4.0295999999999994</v>
      </c>
      <c r="J62" s="1">
        <f t="shared" si="9"/>
        <v>8.0591999999999988</v>
      </c>
      <c r="K62" s="3" t="s">
        <v>15</v>
      </c>
      <c r="L62" t="s">
        <v>205</v>
      </c>
    </row>
    <row r="63" spans="1:12" x14ac:dyDescent="0.25">
      <c r="A63" t="s">
        <v>191</v>
      </c>
      <c r="C63" t="s">
        <v>218</v>
      </c>
      <c r="E63">
        <v>12</v>
      </c>
      <c r="F63">
        <v>50</v>
      </c>
      <c r="G63" s="1">
        <v>1.87</v>
      </c>
      <c r="H63" s="1">
        <f t="shared" si="7"/>
        <v>1.87</v>
      </c>
      <c r="I63" s="1">
        <f t="shared" si="8"/>
        <v>1.3651</v>
      </c>
      <c r="J63" s="1">
        <f t="shared" si="9"/>
        <v>1.3651</v>
      </c>
      <c r="K63" s="3" t="s">
        <v>15</v>
      </c>
      <c r="L63" t="s">
        <v>207</v>
      </c>
    </row>
    <row r="64" spans="1:12" x14ac:dyDescent="0.25">
      <c r="A64" t="s">
        <v>191</v>
      </c>
      <c r="C64" t="s">
        <v>219</v>
      </c>
      <c r="E64">
        <v>74</v>
      </c>
      <c r="F64">
        <v>100</v>
      </c>
      <c r="G64" s="1">
        <v>1.94</v>
      </c>
      <c r="H64" s="1">
        <f t="shared" si="7"/>
        <v>1.94</v>
      </c>
      <c r="I64" s="1">
        <f t="shared" si="8"/>
        <v>1.4161999999999999</v>
      </c>
      <c r="J64" s="1">
        <f t="shared" si="9"/>
        <v>1.4161999999999999</v>
      </c>
      <c r="K64" s="3" t="s">
        <v>15</v>
      </c>
      <c r="L64" t="s">
        <v>220</v>
      </c>
    </row>
    <row r="65" spans="1:12" x14ac:dyDescent="0.25">
      <c r="A65" t="s">
        <v>191</v>
      </c>
      <c r="C65" t="s">
        <v>221</v>
      </c>
      <c r="E65">
        <v>168</v>
      </c>
      <c r="F65">
        <v>100</v>
      </c>
      <c r="G65" s="1">
        <v>14.86</v>
      </c>
      <c r="H65" s="1">
        <f t="shared" si="7"/>
        <v>29.72</v>
      </c>
      <c r="I65" s="1">
        <f t="shared" si="8"/>
        <v>10.847799999999999</v>
      </c>
      <c r="J65" s="1">
        <f t="shared" si="9"/>
        <v>21.695599999999999</v>
      </c>
      <c r="K65" s="3" t="s">
        <v>28</v>
      </c>
      <c r="L65" t="s">
        <v>222</v>
      </c>
    </row>
    <row r="66" spans="1:12" x14ac:dyDescent="0.25">
      <c r="A66" t="s">
        <v>191</v>
      </c>
      <c r="C66" t="s">
        <v>223</v>
      </c>
      <c r="E66">
        <v>2</v>
      </c>
      <c r="F66">
        <v>10</v>
      </c>
      <c r="G66" s="1">
        <v>4.1500000000000004</v>
      </c>
      <c r="H66" s="1">
        <f t="shared" ref="H66:H69" si="12">IF(OR(ISBLANK(G66),0),0,ROUNDUP(E66/F66,0)*G66)</f>
        <v>4.1500000000000004</v>
      </c>
      <c r="I66" s="1">
        <f t="shared" si="8"/>
        <v>3.0295000000000001</v>
      </c>
      <c r="J66" s="1">
        <f t="shared" si="9"/>
        <v>3.0295000000000001</v>
      </c>
      <c r="K66" s="3" t="s">
        <v>15</v>
      </c>
      <c r="L66" t="s">
        <v>209</v>
      </c>
    </row>
    <row r="67" spans="1:12" x14ac:dyDescent="0.25">
      <c r="A67" t="s">
        <v>191</v>
      </c>
      <c r="C67" t="s">
        <v>224</v>
      </c>
      <c r="E67">
        <v>8</v>
      </c>
      <c r="F67">
        <v>10</v>
      </c>
      <c r="G67" s="1">
        <v>0</v>
      </c>
      <c r="H67" s="1">
        <f t="shared" si="12"/>
        <v>0</v>
      </c>
      <c r="I67" s="1">
        <f t="shared" si="8"/>
        <v>0</v>
      </c>
      <c r="J67" s="1">
        <f t="shared" si="9"/>
        <v>0</v>
      </c>
      <c r="K67" s="3" t="s">
        <v>15</v>
      </c>
      <c r="L67" t="s">
        <v>209</v>
      </c>
    </row>
    <row r="68" spans="1:12" x14ac:dyDescent="0.25">
      <c r="A68" t="s">
        <v>191</v>
      </c>
      <c r="C68" t="s">
        <v>225</v>
      </c>
      <c r="E68">
        <v>1</v>
      </c>
      <c r="F68">
        <v>10</v>
      </c>
      <c r="G68" s="1">
        <v>4.7</v>
      </c>
      <c r="H68" s="1">
        <f t="shared" si="12"/>
        <v>4.7</v>
      </c>
      <c r="I68" s="1">
        <f t="shared" si="8"/>
        <v>3.431</v>
      </c>
      <c r="J68" s="1">
        <f t="shared" si="9"/>
        <v>3.431</v>
      </c>
      <c r="K68" s="3" t="s">
        <v>15</v>
      </c>
      <c r="L68" t="s">
        <v>209</v>
      </c>
    </row>
    <row r="69" spans="1:12" x14ac:dyDescent="0.25">
      <c r="A69" t="s">
        <v>191</v>
      </c>
      <c r="C69" t="s">
        <v>226</v>
      </c>
      <c r="E69">
        <v>2</v>
      </c>
      <c r="F69">
        <v>10</v>
      </c>
      <c r="G69" s="1">
        <v>3.02</v>
      </c>
      <c r="H69" s="1">
        <f t="shared" si="12"/>
        <v>3.02</v>
      </c>
      <c r="I69" s="1">
        <f t="shared" si="8"/>
        <v>2.2046000000000001</v>
      </c>
      <c r="J69" s="1">
        <f t="shared" si="9"/>
        <v>2.2046000000000001</v>
      </c>
      <c r="K69" s="3" t="s">
        <v>15</v>
      </c>
      <c r="L69" t="s">
        <v>209</v>
      </c>
    </row>
    <row r="70" spans="1:12" ht="15.75" thickBot="1" x14ac:dyDescent="0.3">
      <c r="A70" s="12" t="s">
        <v>227</v>
      </c>
      <c r="B70" s="12"/>
      <c r="C70" s="12"/>
      <c r="D70" s="17"/>
      <c r="E70" s="12"/>
      <c r="F70" s="12"/>
      <c r="G70" s="13"/>
      <c r="H70" s="13">
        <f>SUM(H2:H69)</f>
        <v>1530.7648630136985</v>
      </c>
      <c r="I70" s="13"/>
      <c r="J70" s="13">
        <f>SUM(J2:J69)</f>
        <v>1117.4583499999999</v>
      </c>
      <c r="K70" s="12"/>
      <c r="L70" s="12"/>
    </row>
    <row r="71" spans="1:12" ht="15.75" thickTop="1" x14ac:dyDescent="0.25"/>
    <row r="72" spans="1:12" x14ac:dyDescent="0.25">
      <c r="A72" t="s">
        <v>350</v>
      </c>
    </row>
  </sheetData>
  <autoFilter ref="A1:L70" xr:uid="{C71CA03A-1DDE-42F8-B215-D24F67634ED8}"/>
  <phoneticPr fontId="5" type="noConversion"/>
  <hyperlinks>
    <hyperlink ref="K2" r:id="rId1" xr:uid="{E3600322-6DE2-4B59-89DB-880C44312F01}"/>
    <hyperlink ref="K3" r:id="rId2" xr:uid="{DD7EAFF3-6210-48F6-BFB3-2A508D8954C3}"/>
    <hyperlink ref="K8" r:id="rId3" xr:uid="{00C1BE09-C910-45FA-A522-6294DA5D619A}"/>
    <hyperlink ref="K20" r:id="rId4" xr:uid="{CCEF1A19-7D4B-4C16-9EB5-AD98A73C6493}"/>
    <hyperlink ref="K18" r:id="rId5" xr:uid="{4821FBCD-0C1A-4A7B-99D0-31D3CD007599}"/>
    <hyperlink ref="K19" r:id="rId6" xr:uid="{4F1B7CB9-DA01-4E38-B573-D662B2EF5F1D}"/>
    <hyperlink ref="K9" r:id="rId7" xr:uid="{10423147-75A2-41A9-BE89-88A65D8C083E}"/>
    <hyperlink ref="K10" r:id="rId8" xr:uid="{FAB90C08-27A1-4A1B-ACF2-C73D2E33D2E3}"/>
    <hyperlink ref="K6" r:id="rId9" xr:uid="{1A9F524F-7EF4-42A0-BF5C-C9F92BE5967E}"/>
    <hyperlink ref="K7" r:id="rId10" xr:uid="{2DB8C785-1A4D-4F89-853B-A9C9CEDE1023}"/>
    <hyperlink ref="K12" r:id="rId11" xr:uid="{5C95D28E-6CDB-4A9F-A4DF-888F35D860EF}"/>
    <hyperlink ref="K22" r:id="rId12" xr:uid="{7EBA4F7C-8DBD-4E4F-9D6C-1E9FDFD0E615}"/>
    <hyperlink ref="K13" r:id="rId13" xr:uid="{481AD122-717D-42BA-9AA1-F2FE58EF1F18}"/>
    <hyperlink ref="K14" r:id="rId14" xr:uid="{527CCEBF-522B-42A5-8698-B5FAB79575D3}"/>
    <hyperlink ref="K4" r:id="rId15" xr:uid="{D501552C-67D0-4FBE-A6DE-E30076412261}"/>
    <hyperlink ref="K5" r:id="rId16" xr:uid="{F6BDB136-9418-4C01-AE7E-EAC9C81576FE}"/>
    <hyperlink ref="K11" r:id="rId17" xr:uid="{1B431C2C-4D2D-4A31-BDB8-52B50C240D86}"/>
    <hyperlink ref="K15" r:id="rId18" xr:uid="{7DF3CCD9-638B-48CE-8EB5-BED504D9F1B7}"/>
    <hyperlink ref="K21" r:id="rId19" xr:uid="{F54B1B1B-A874-49CE-A958-8982A5A163FE}"/>
    <hyperlink ref="K16" r:id="rId20" xr:uid="{DC7B39FA-169A-4765-9D0E-EE9B0C6A87D8}"/>
    <hyperlink ref="K17" r:id="rId21" xr:uid="{9256BB08-A9D3-410F-A97D-5EC34D0FFB6B}"/>
    <hyperlink ref="K23" r:id="rId22" xr:uid="{7E7307D3-4703-4814-86BC-282C428A1D39}"/>
    <hyperlink ref="K25" r:id="rId23" xr:uid="{535A14EB-83F1-4F50-9566-0E34B3F605A2}"/>
    <hyperlink ref="K27" r:id="rId24" xr:uid="{912CD393-007E-4042-9637-B31A87DC3C67}"/>
    <hyperlink ref="K28" r:id="rId25" xr:uid="{87F46B48-069B-4126-A630-519B544B50E0}"/>
    <hyperlink ref="K29" r:id="rId26" xr:uid="{71B63E13-06A9-4EF0-8051-91CA28295D00}"/>
    <hyperlink ref="K30" r:id="rId27" xr:uid="{79C89E56-7FD9-46A6-BF04-27208AE21A9F}"/>
    <hyperlink ref="K31" r:id="rId28" xr:uid="{33BACE82-1DF6-4C97-894C-E1C596CACF81}"/>
    <hyperlink ref="K26" r:id="rId29" xr:uid="{C869AF93-836F-4B04-8F7D-BE0BAA440675}"/>
    <hyperlink ref="K32" r:id="rId30" xr:uid="{21D2DFB8-F7B2-4F35-9375-7852498EF318}"/>
    <hyperlink ref="K38" r:id="rId31" xr:uid="{0A48F504-8C42-4821-A9C9-F67170549270}"/>
    <hyperlink ref="K35" r:id="rId32" xr:uid="{B6371005-F610-45B9-9234-216C855130B7}"/>
    <hyperlink ref="K37" r:id="rId33" xr:uid="{0DBCDB15-BD61-4B8A-8C5B-518F1E5EB403}"/>
    <hyperlink ref="K43" r:id="rId34" xr:uid="{93681D8C-3957-48B8-B1C4-27EF6D83334C}"/>
    <hyperlink ref="K36" r:id="rId35" xr:uid="{1A6CC943-6253-4026-9D3D-B6220AF5BA93}"/>
    <hyperlink ref="K33" r:id="rId36" xr:uid="{3255AE40-992A-4FE4-B8A6-B4B0EAD6061A}"/>
    <hyperlink ref="K34" r:id="rId37" xr:uid="{6CB465EB-67FB-440C-8CA6-C1FD5C7C1EA6}"/>
    <hyperlink ref="K41" r:id="rId38" xr:uid="{8CB72C8E-1348-4060-A11D-E00681394783}"/>
    <hyperlink ref="K44" r:id="rId39" xr:uid="{C76A3E5F-4C98-4335-A80E-CA20AEB93FF9}"/>
    <hyperlink ref="K45" r:id="rId40" xr:uid="{FE401F93-24E6-4BE8-8CCA-B2BF8374264E}"/>
    <hyperlink ref="K46" r:id="rId41" xr:uid="{3F9346ED-B290-4BFE-BE78-6DF42428CA91}"/>
    <hyperlink ref="K40" r:id="rId42" xr:uid="{6956881A-E063-4B92-83F4-47A81C540514}"/>
    <hyperlink ref="K39" r:id="rId43" xr:uid="{5FB819D1-64BE-455F-9FC5-FEBF03089320}"/>
    <hyperlink ref="K47" r:id="rId44" xr:uid="{0CD91B6B-70DB-40ED-A778-80889E50229F}"/>
    <hyperlink ref="K48" r:id="rId45" xr:uid="{3CFD3334-3CF7-4438-863A-4A99C90373F7}"/>
    <hyperlink ref="K42" r:id="rId46" xr:uid="{0D874DF5-5950-41EA-B544-21B8AF374A76}"/>
    <hyperlink ref="K49" r:id="rId47" xr:uid="{E1DA671D-1C0B-4729-9455-B363D59B262E}"/>
    <hyperlink ref="K50" r:id="rId48" xr:uid="{F56FA426-456A-4465-92A4-7BCB5EB802D8}"/>
    <hyperlink ref="K51" r:id="rId49" xr:uid="{DDBAA4E6-2678-4CBD-B7FA-06810EDF9694}"/>
    <hyperlink ref="K52" r:id="rId50" xr:uid="{5406FC5A-3134-40F3-99F6-C71E602BF8B0}"/>
    <hyperlink ref="K62" r:id="rId51" xr:uid="{81269071-7DBB-45C2-9C23-956B416DA8EF}"/>
    <hyperlink ref="K54" r:id="rId52" xr:uid="{ABD94B49-2EDD-4F83-8ABA-12C12F9E4E37}"/>
    <hyperlink ref="K55" r:id="rId53" xr:uid="{AC7B7088-420B-4B5B-B27C-8E2782F400CE}"/>
    <hyperlink ref="K57" r:id="rId54" xr:uid="{EFAE118B-30AA-4432-BF1A-97D78B759804}"/>
    <hyperlink ref="K58" r:id="rId55" xr:uid="{E3E8E6E5-C2B1-4B19-8F70-C4CE282D2F68}"/>
    <hyperlink ref="K59" r:id="rId56" xr:uid="{B00D7EA4-8F99-434D-B30D-B0490A62CFD2}"/>
    <hyperlink ref="K56" r:id="rId57" xr:uid="{E909193A-C4A4-4CBC-8771-0E2700CDA404}"/>
    <hyperlink ref="K60" r:id="rId58" xr:uid="{469D0E97-CC3A-4648-BAB5-8114E906232B}"/>
    <hyperlink ref="K53" r:id="rId59" xr:uid="{EEBE7B35-1284-43B8-AD9D-50E503D5C626}"/>
    <hyperlink ref="K63" r:id="rId60" xr:uid="{27923D4A-B4AF-4A62-B91A-B25624BCB262}"/>
    <hyperlink ref="K61" r:id="rId61" xr:uid="{5E1A153D-27C6-47EA-ADEF-2F82511DA739}"/>
    <hyperlink ref="K64" r:id="rId62" xr:uid="{8E05714D-5BD6-443F-8A59-665EC406DB7E}"/>
    <hyperlink ref="K65" r:id="rId63" xr:uid="{5CD21666-7B2F-4F2E-BCFF-F07B1916007D}"/>
    <hyperlink ref="K66" r:id="rId64" xr:uid="{9852E67C-DA6F-4210-88A2-1A0F63E476B6}"/>
    <hyperlink ref="K67" r:id="rId65" xr:uid="{9631EC88-F822-4E5C-ABE2-23FB95A65410}"/>
    <hyperlink ref="K68" r:id="rId66" xr:uid="{FD2E1C1D-30CD-4426-950F-98ACDE66069D}"/>
    <hyperlink ref="K69" r:id="rId67" xr:uid="{5CBDF3AD-5E32-4FD0-B478-DADB20DBAD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F2E0B-9DAC-4676-997B-8968D8CDA873}">
  <dimension ref="A1:M128"/>
  <sheetViews>
    <sheetView zoomScale="80" zoomScaleNormal="80" workbookViewId="0">
      <pane ySplit="1" topLeftCell="A41" activePane="bottomLeft" state="frozen"/>
      <selection pane="bottomLeft" activeCell="H32" sqref="H32"/>
    </sheetView>
  </sheetViews>
  <sheetFormatPr defaultRowHeight="15" x14ac:dyDescent="0.25"/>
  <cols>
    <col min="1" max="1" width="29.140625" bestFit="1" customWidth="1"/>
    <col min="2" max="2" width="13.85546875" bestFit="1" customWidth="1"/>
    <col min="3" max="3" width="25.7109375" bestFit="1" customWidth="1"/>
    <col min="4" max="4" width="19.140625" bestFit="1" customWidth="1"/>
    <col min="5" max="5" width="10.28515625" bestFit="1" customWidth="1"/>
    <col min="6" max="6" width="9.85546875" bestFit="1" customWidth="1"/>
    <col min="8" max="8" width="25.7109375" bestFit="1" customWidth="1"/>
    <col min="9" max="9" width="13.7109375" bestFit="1" customWidth="1"/>
    <col min="11" max="11" width="30.85546875" bestFit="1" customWidth="1"/>
    <col min="12" max="12" width="23.28515625" bestFit="1" customWidth="1"/>
    <col min="13" max="13" width="13.7109375" bestFit="1" customWidth="1"/>
    <col min="14" max="14" width="23.28515625" bestFit="1" customWidth="1"/>
    <col min="15" max="15" width="13.7109375" bestFit="1" customWidth="1"/>
  </cols>
  <sheetData>
    <row r="1" spans="1:13" x14ac:dyDescent="0.25">
      <c r="A1" s="4" t="s">
        <v>228</v>
      </c>
      <c r="B1" s="4" t="s">
        <v>1</v>
      </c>
      <c r="C1" s="4" t="s">
        <v>191</v>
      </c>
      <c r="D1" s="4" t="s">
        <v>229</v>
      </c>
      <c r="E1" s="4" t="s">
        <v>230</v>
      </c>
      <c r="F1" s="4" t="s">
        <v>231</v>
      </c>
      <c r="H1" s="4" t="s">
        <v>232</v>
      </c>
      <c r="I1" s="4"/>
      <c r="J1" s="14"/>
      <c r="K1" s="4" t="s">
        <v>233</v>
      </c>
      <c r="L1" s="4"/>
      <c r="M1" s="4"/>
    </row>
    <row r="2" spans="1:13" x14ac:dyDescent="0.25">
      <c r="A2" t="s">
        <v>234</v>
      </c>
      <c r="B2" t="s">
        <v>142</v>
      </c>
      <c r="C2" t="s">
        <v>221</v>
      </c>
      <c r="D2">
        <v>6</v>
      </c>
      <c r="E2">
        <v>1</v>
      </c>
      <c r="F2">
        <f t="shared" ref="F2:F33" si="0">D2*E2</f>
        <v>6</v>
      </c>
      <c r="H2" s="8" t="s">
        <v>235</v>
      </c>
      <c r="I2" t="s">
        <v>345</v>
      </c>
      <c r="K2" s="8" t="s">
        <v>235</v>
      </c>
      <c r="L2" t="s">
        <v>236</v>
      </c>
      <c r="M2" t="s">
        <v>345</v>
      </c>
    </row>
    <row r="3" spans="1:13" x14ac:dyDescent="0.25">
      <c r="A3" t="s">
        <v>234</v>
      </c>
      <c r="B3" t="s">
        <v>142</v>
      </c>
      <c r="C3" t="s">
        <v>219</v>
      </c>
      <c r="D3">
        <v>6</v>
      </c>
      <c r="E3">
        <v>1</v>
      </c>
      <c r="F3">
        <f t="shared" si="0"/>
        <v>6</v>
      </c>
      <c r="H3" s="9" t="s">
        <v>192</v>
      </c>
      <c r="I3">
        <v>2</v>
      </c>
      <c r="K3" s="9" t="s">
        <v>142</v>
      </c>
      <c r="L3">
        <v>18</v>
      </c>
      <c r="M3">
        <v>18</v>
      </c>
    </row>
    <row r="4" spans="1:13" x14ac:dyDescent="0.25">
      <c r="A4" t="s">
        <v>234</v>
      </c>
      <c r="B4" t="s">
        <v>142</v>
      </c>
      <c r="C4" t="s">
        <v>217</v>
      </c>
      <c r="D4">
        <v>6</v>
      </c>
      <c r="E4">
        <v>1</v>
      </c>
      <c r="F4">
        <f t="shared" si="0"/>
        <v>6</v>
      </c>
      <c r="H4" s="9" t="s">
        <v>195</v>
      </c>
      <c r="I4">
        <v>1</v>
      </c>
      <c r="K4" s="10" t="s">
        <v>234</v>
      </c>
      <c r="L4">
        <v>18</v>
      </c>
      <c r="M4">
        <v>18</v>
      </c>
    </row>
    <row r="5" spans="1:13" x14ac:dyDescent="0.25">
      <c r="A5" t="s">
        <v>257</v>
      </c>
      <c r="B5" t="s">
        <v>156</v>
      </c>
      <c r="C5" t="s">
        <v>211</v>
      </c>
      <c r="D5">
        <v>5</v>
      </c>
      <c r="E5">
        <v>1</v>
      </c>
      <c r="F5">
        <f t="shared" si="0"/>
        <v>5</v>
      </c>
      <c r="H5" s="9" t="s">
        <v>172</v>
      </c>
      <c r="I5">
        <v>34</v>
      </c>
      <c r="K5" s="15" t="s">
        <v>217</v>
      </c>
      <c r="L5">
        <v>6</v>
      </c>
      <c r="M5">
        <v>6</v>
      </c>
    </row>
    <row r="6" spans="1:13" x14ac:dyDescent="0.25">
      <c r="A6" t="s">
        <v>257</v>
      </c>
      <c r="B6" t="s">
        <v>156</v>
      </c>
      <c r="C6" t="s">
        <v>204</v>
      </c>
      <c r="D6">
        <v>5</v>
      </c>
      <c r="E6">
        <v>1</v>
      </c>
      <c r="F6">
        <f t="shared" si="0"/>
        <v>5</v>
      </c>
      <c r="H6" s="9" t="s">
        <v>198</v>
      </c>
      <c r="I6">
        <v>20</v>
      </c>
      <c r="K6" s="15" t="s">
        <v>219</v>
      </c>
      <c r="L6">
        <v>6</v>
      </c>
      <c r="M6">
        <v>6</v>
      </c>
    </row>
    <row r="7" spans="1:13" x14ac:dyDescent="0.25">
      <c r="A7" t="s">
        <v>258</v>
      </c>
      <c r="B7" t="s">
        <v>160</v>
      </c>
      <c r="C7" t="s">
        <v>211</v>
      </c>
      <c r="D7">
        <v>7</v>
      </c>
      <c r="E7">
        <v>2</v>
      </c>
      <c r="F7">
        <f t="shared" si="0"/>
        <v>14</v>
      </c>
      <c r="H7" s="9" t="s">
        <v>201</v>
      </c>
      <c r="I7">
        <v>16</v>
      </c>
      <c r="K7" s="15" t="s">
        <v>221</v>
      </c>
      <c r="L7">
        <v>6</v>
      </c>
      <c r="M7">
        <v>6</v>
      </c>
    </row>
    <row r="8" spans="1:13" x14ac:dyDescent="0.25">
      <c r="A8" t="s">
        <v>258</v>
      </c>
      <c r="B8" t="s">
        <v>160</v>
      </c>
      <c r="C8" t="s">
        <v>204</v>
      </c>
      <c r="D8">
        <v>7</v>
      </c>
      <c r="E8">
        <v>2</v>
      </c>
      <c r="F8">
        <f t="shared" si="0"/>
        <v>14</v>
      </c>
      <c r="H8" s="9" t="s">
        <v>203</v>
      </c>
      <c r="I8">
        <v>4</v>
      </c>
      <c r="K8" s="9" t="s">
        <v>156</v>
      </c>
      <c r="L8">
        <v>10</v>
      </c>
      <c r="M8">
        <v>10</v>
      </c>
    </row>
    <row r="9" spans="1:13" x14ac:dyDescent="0.25">
      <c r="A9" t="s">
        <v>259</v>
      </c>
      <c r="B9" t="s">
        <v>164</v>
      </c>
      <c r="C9" t="s">
        <v>211</v>
      </c>
      <c r="D9">
        <v>5</v>
      </c>
      <c r="E9">
        <v>3</v>
      </c>
      <c r="F9">
        <f t="shared" si="0"/>
        <v>15</v>
      </c>
      <c r="H9" s="9" t="s">
        <v>204</v>
      </c>
      <c r="I9">
        <v>34</v>
      </c>
      <c r="K9" s="10" t="s">
        <v>257</v>
      </c>
      <c r="L9">
        <v>10</v>
      </c>
      <c r="M9">
        <v>10</v>
      </c>
    </row>
    <row r="10" spans="1:13" x14ac:dyDescent="0.25">
      <c r="A10" t="s">
        <v>259</v>
      </c>
      <c r="B10" t="s">
        <v>164</v>
      </c>
      <c r="C10" t="s">
        <v>204</v>
      </c>
      <c r="D10">
        <v>5</v>
      </c>
      <c r="E10">
        <v>3</v>
      </c>
      <c r="F10">
        <f t="shared" si="0"/>
        <v>15</v>
      </c>
      <c r="H10" s="9" t="s">
        <v>206</v>
      </c>
      <c r="I10">
        <v>10</v>
      </c>
      <c r="K10" s="15" t="s">
        <v>204</v>
      </c>
      <c r="L10">
        <v>5</v>
      </c>
      <c r="M10">
        <v>5</v>
      </c>
    </row>
    <row r="11" spans="1:13" x14ac:dyDescent="0.25">
      <c r="A11" t="s">
        <v>251</v>
      </c>
      <c r="B11" t="s">
        <v>167</v>
      </c>
      <c r="C11" t="s">
        <v>172</v>
      </c>
      <c r="D11">
        <f>4+4+5+5+8+4+4</f>
        <v>34</v>
      </c>
      <c r="E11">
        <v>1</v>
      </c>
      <c r="F11">
        <f t="shared" si="0"/>
        <v>34</v>
      </c>
      <c r="H11" s="9" t="s">
        <v>212</v>
      </c>
      <c r="I11">
        <v>18</v>
      </c>
      <c r="K11" s="15" t="s">
        <v>211</v>
      </c>
      <c r="L11">
        <v>5</v>
      </c>
      <c r="M11">
        <v>5</v>
      </c>
    </row>
    <row r="12" spans="1:13" x14ac:dyDescent="0.25">
      <c r="A12" t="s">
        <v>251</v>
      </c>
      <c r="B12" t="s">
        <v>167</v>
      </c>
      <c r="C12" t="s">
        <v>219</v>
      </c>
      <c r="D12">
        <f>D11*2</f>
        <v>68</v>
      </c>
      <c r="E12">
        <v>1</v>
      </c>
      <c r="F12">
        <f t="shared" si="0"/>
        <v>68</v>
      </c>
      <c r="H12" s="9" t="s">
        <v>213</v>
      </c>
      <c r="I12">
        <v>4</v>
      </c>
      <c r="K12" s="9" t="s">
        <v>160</v>
      </c>
      <c r="L12">
        <v>14</v>
      </c>
      <c r="M12">
        <v>28</v>
      </c>
    </row>
    <row r="13" spans="1:13" x14ac:dyDescent="0.25">
      <c r="A13" t="s">
        <v>251</v>
      </c>
      <c r="B13" t="s">
        <v>167</v>
      </c>
      <c r="C13" t="s">
        <v>221</v>
      </c>
      <c r="D13">
        <v>68</v>
      </c>
      <c r="E13">
        <v>1</v>
      </c>
      <c r="F13">
        <f t="shared" si="0"/>
        <v>68</v>
      </c>
      <c r="H13" s="9" t="s">
        <v>214</v>
      </c>
      <c r="I13">
        <v>4</v>
      </c>
      <c r="K13" s="10" t="s">
        <v>258</v>
      </c>
      <c r="L13">
        <v>14</v>
      </c>
      <c r="M13">
        <v>28</v>
      </c>
    </row>
    <row r="14" spans="1:13" x14ac:dyDescent="0.25">
      <c r="A14" t="s">
        <v>251</v>
      </c>
      <c r="B14" t="s">
        <v>167</v>
      </c>
      <c r="C14" t="s">
        <v>217</v>
      </c>
      <c r="D14">
        <v>68</v>
      </c>
      <c r="E14">
        <v>1</v>
      </c>
      <c r="F14">
        <f t="shared" si="0"/>
        <v>68</v>
      </c>
      <c r="H14" s="9" t="s">
        <v>208</v>
      </c>
      <c r="I14">
        <v>4</v>
      </c>
      <c r="K14" s="15" t="s">
        <v>204</v>
      </c>
      <c r="L14">
        <v>7</v>
      </c>
      <c r="M14">
        <v>14</v>
      </c>
    </row>
    <row r="15" spans="1:13" x14ac:dyDescent="0.25">
      <c r="A15" t="s">
        <v>243</v>
      </c>
      <c r="B15" t="s">
        <v>270</v>
      </c>
      <c r="C15" t="s">
        <v>195</v>
      </c>
      <c r="D15">
        <v>1</v>
      </c>
      <c r="E15">
        <v>1</v>
      </c>
      <c r="F15">
        <f t="shared" si="0"/>
        <v>1</v>
      </c>
      <c r="H15" s="9" t="s">
        <v>210</v>
      </c>
      <c r="I15">
        <v>16</v>
      </c>
      <c r="K15" s="15" t="s">
        <v>211</v>
      </c>
      <c r="L15">
        <v>7</v>
      </c>
      <c r="M15">
        <v>14</v>
      </c>
    </row>
    <row r="16" spans="1:13" x14ac:dyDescent="0.25">
      <c r="A16" t="s">
        <v>243</v>
      </c>
      <c r="B16" t="s">
        <v>270</v>
      </c>
      <c r="C16" t="s">
        <v>192</v>
      </c>
      <c r="D16">
        <v>2</v>
      </c>
      <c r="E16">
        <v>1</v>
      </c>
      <c r="F16">
        <f t="shared" si="0"/>
        <v>2</v>
      </c>
      <c r="H16" s="9" t="s">
        <v>211</v>
      </c>
      <c r="I16">
        <v>34</v>
      </c>
      <c r="K16" s="9" t="s">
        <v>164</v>
      </c>
      <c r="L16">
        <v>10</v>
      </c>
      <c r="M16">
        <v>30</v>
      </c>
    </row>
    <row r="17" spans="1:13" x14ac:dyDescent="0.25">
      <c r="A17" t="s">
        <v>243</v>
      </c>
      <c r="B17" t="s">
        <v>270</v>
      </c>
      <c r="C17" t="s">
        <v>210</v>
      </c>
      <c r="D17">
        <v>4</v>
      </c>
      <c r="E17">
        <v>1</v>
      </c>
      <c r="F17">
        <f t="shared" si="0"/>
        <v>4</v>
      </c>
      <c r="H17" s="9" t="s">
        <v>215</v>
      </c>
      <c r="I17">
        <v>2</v>
      </c>
      <c r="K17" s="10" t="s">
        <v>259</v>
      </c>
      <c r="L17">
        <v>10</v>
      </c>
      <c r="M17">
        <v>30</v>
      </c>
    </row>
    <row r="18" spans="1:13" x14ac:dyDescent="0.25">
      <c r="A18" t="s">
        <v>243</v>
      </c>
      <c r="B18" t="s">
        <v>270</v>
      </c>
      <c r="C18" t="s">
        <v>206</v>
      </c>
      <c r="D18">
        <v>4</v>
      </c>
      <c r="E18">
        <v>1</v>
      </c>
      <c r="F18">
        <f t="shared" si="0"/>
        <v>4</v>
      </c>
      <c r="H18" s="9" t="s">
        <v>216</v>
      </c>
      <c r="I18">
        <v>2</v>
      </c>
      <c r="K18" s="15" t="s">
        <v>204</v>
      </c>
      <c r="L18">
        <v>5</v>
      </c>
      <c r="M18">
        <v>15</v>
      </c>
    </row>
    <row r="19" spans="1:13" x14ac:dyDescent="0.25">
      <c r="A19" t="s">
        <v>243</v>
      </c>
      <c r="B19" t="s">
        <v>270</v>
      </c>
      <c r="C19" t="s">
        <v>208</v>
      </c>
      <c r="D19">
        <v>4</v>
      </c>
      <c r="E19">
        <v>1</v>
      </c>
      <c r="F19">
        <f t="shared" si="0"/>
        <v>4</v>
      </c>
      <c r="H19" s="9" t="s">
        <v>246</v>
      </c>
      <c r="I19">
        <v>2</v>
      </c>
      <c r="K19" s="15" t="s">
        <v>211</v>
      </c>
      <c r="L19">
        <v>5</v>
      </c>
      <c r="M19">
        <v>15</v>
      </c>
    </row>
    <row r="20" spans="1:13" x14ac:dyDescent="0.25">
      <c r="A20" t="s">
        <v>248</v>
      </c>
      <c r="B20" t="s">
        <v>277</v>
      </c>
      <c r="C20" t="s">
        <v>203</v>
      </c>
      <c r="D20">
        <v>4</v>
      </c>
      <c r="E20">
        <v>1</v>
      </c>
      <c r="F20">
        <f t="shared" si="0"/>
        <v>4</v>
      </c>
      <c r="H20" s="9" t="s">
        <v>247</v>
      </c>
      <c r="I20">
        <v>2</v>
      </c>
      <c r="K20" s="9" t="s">
        <v>167</v>
      </c>
      <c r="L20">
        <v>238</v>
      </c>
      <c r="M20">
        <v>238</v>
      </c>
    </row>
    <row r="21" spans="1:13" x14ac:dyDescent="0.25">
      <c r="A21" t="s">
        <v>248</v>
      </c>
      <c r="B21" t="s">
        <v>277</v>
      </c>
      <c r="C21" t="s">
        <v>198</v>
      </c>
      <c r="D21">
        <v>4</v>
      </c>
      <c r="E21">
        <v>1</v>
      </c>
      <c r="F21">
        <f t="shared" si="0"/>
        <v>4</v>
      </c>
      <c r="H21" s="9" t="s">
        <v>217</v>
      </c>
      <c r="I21">
        <v>168</v>
      </c>
      <c r="K21" s="10" t="s">
        <v>251</v>
      </c>
      <c r="L21">
        <v>238</v>
      </c>
      <c r="M21">
        <v>238</v>
      </c>
    </row>
    <row r="22" spans="1:13" x14ac:dyDescent="0.25">
      <c r="A22" t="s">
        <v>260</v>
      </c>
      <c r="B22" t="s">
        <v>280</v>
      </c>
      <c r="C22" t="s">
        <v>213</v>
      </c>
      <c r="D22">
        <v>2</v>
      </c>
      <c r="E22">
        <v>1</v>
      </c>
      <c r="F22">
        <f t="shared" si="0"/>
        <v>2</v>
      </c>
      <c r="H22" s="9" t="s">
        <v>218</v>
      </c>
      <c r="I22">
        <v>12</v>
      </c>
      <c r="K22" s="15" t="s">
        <v>172</v>
      </c>
      <c r="L22">
        <v>34</v>
      </c>
      <c r="M22">
        <v>34</v>
      </c>
    </row>
    <row r="23" spans="1:13" x14ac:dyDescent="0.25">
      <c r="A23" t="s">
        <v>260</v>
      </c>
      <c r="B23" t="s">
        <v>280</v>
      </c>
      <c r="C23" t="s">
        <v>206</v>
      </c>
      <c r="D23">
        <v>2</v>
      </c>
      <c r="E23">
        <v>1</v>
      </c>
      <c r="F23">
        <f t="shared" si="0"/>
        <v>2</v>
      </c>
      <c r="H23" s="9" t="s">
        <v>219</v>
      </c>
      <c r="I23">
        <v>74</v>
      </c>
      <c r="K23" s="15" t="s">
        <v>217</v>
      </c>
      <c r="L23">
        <v>68</v>
      </c>
      <c r="M23">
        <v>68</v>
      </c>
    </row>
    <row r="24" spans="1:13" x14ac:dyDescent="0.25">
      <c r="A24" t="s">
        <v>260</v>
      </c>
      <c r="B24" t="s">
        <v>280</v>
      </c>
      <c r="C24" t="s">
        <v>221</v>
      </c>
      <c r="D24">
        <v>2</v>
      </c>
      <c r="E24">
        <v>1</v>
      </c>
      <c r="F24">
        <f t="shared" si="0"/>
        <v>2</v>
      </c>
      <c r="H24" s="9" t="s">
        <v>221</v>
      </c>
      <c r="I24">
        <v>168</v>
      </c>
      <c r="K24" s="15" t="s">
        <v>219</v>
      </c>
      <c r="L24">
        <v>68</v>
      </c>
      <c r="M24">
        <v>68</v>
      </c>
    </row>
    <row r="25" spans="1:13" x14ac:dyDescent="0.25">
      <c r="A25" t="s">
        <v>260</v>
      </c>
      <c r="B25" t="s">
        <v>280</v>
      </c>
      <c r="C25" t="s">
        <v>217</v>
      </c>
      <c r="D25">
        <v>2</v>
      </c>
      <c r="E25">
        <v>1</v>
      </c>
      <c r="F25">
        <f t="shared" si="0"/>
        <v>2</v>
      </c>
      <c r="H25" s="9" t="s">
        <v>223</v>
      </c>
      <c r="I25">
        <v>2</v>
      </c>
      <c r="K25" s="15" t="s">
        <v>221</v>
      </c>
      <c r="L25">
        <v>68</v>
      </c>
      <c r="M25">
        <v>68</v>
      </c>
    </row>
    <row r="26" spans="1:13" x14ac:dyDescent="0.25">
      <c r="A26" t="s">
        <v>249</v>
      </c>
      <c r="B26" t="s">
        <v>281</v>
      </c>
      <c r="C26" t="s">
        <v>221</v>
      </c>
      <c r="D26">
        <v>2</v>
      </c>
      <c r="E26">
        <v>1</v>
      </c>
      <c r="F26">
        <f t="shared" si="0"/>
        <v>2</v>
      </c>
      <c r="H26" s="9" t="s">
        <v>224</v>
      </c>
      <c r="I26">
        <v>8</v>
      </c>
      <c r="K26" s="9" t="s">
        <v>270</v>
      </c>
      <c r="L26">
        <v>15</v>
      </c>
      <c r="M26">
        <v>15</v>
      </c>
    </row>
    <row r="27" spans="1:13" x14ac:dyDescent="0.25">
      <c r="A27" t="s">
        <v>249</v>
      </c>
      <c r="B27" t="s">
        <v>281</v>
      </c>
      <c r="C27" t="s">
        <v>217</v>
      </c>
      <c r="D27">
        <v>2</v>
      </c>
      <c r="E27">
        <v>1</v>
      </c>
      <c r="F27">
        <f t="shared" si="0"/>
        <v>2</v>
      </c>
      <c r="H27" s="9" t="s">
        <v>225</v>
      </c>
      <c r="I27">
        <v>1</v>
      </c>
      <c r="K27" s="10" t="s">
        <v>243</v>
      </c>
      <c r="L27">
        <v>15</v>
      </c>
      <c r="M27">
        <v>15</v>
      </c>
    </row>
    <row r="28" spans="1:13" x14ac:dyDescent="0.25">
      <c r="A28" t="s">
        <v>249</v>
      </c>
      <c r="B28" t="s">
        <v>281</v>
      </c>
      <c r="C28" t="s">
        <v>218</v>
      </c>
      <c r="D28">
        <v>1</v>
      </c>
      <c r="E28">
        <v>1</v>
      </c>
      <c r="F28">
        <f t="shared" si="0"/>
        <v>1</v>
      </c>
      <c r="H28" s="9" t="s">
        <v>226</v>
      </c>
      <c r="I28">
        <v>2</v>
      </c>
      <c r="K28" s="15" t="s">
        <v>192</v>
      </c>
      <c r="L28">
        <v>2</v>
      </c>
      <c r="M28">
        <v>2</v>
      </c>
    </row>
    <row r="29" spans="1:13" x14ac:dyDescent="0.25">
      <c r="A29" t="s">
        <v>249</v>
      </c>
      <c r="B29" t="s">
        <v>281</v>
      </c>
      <c r="C29" t="s">
        <v>223</v>
      </c>
      <c r="D29">
        <v>1</v>
      </c>
      <c r="E29">
        <v>1</v>
      </c>
      <c r="F29">
        <f t="shared" si="0"/>
        <v>1</v>
      </c>
      <c r="H29" s="9" t="s">
        <v>252</v>
      </c>
      <c r="I29">
        <v>644</v>
      </c>
      <c r="K29" s="15" t="s">
        <v>195</v>
      </c>
      <c r="L29">
        <v>1</v>
      </c>
      <c r="M29">
        <v>1</v>
      </c>
    </row>
    <row r="30" spans="1:13" x14ac:dyDescent="0.25">
      <c r="A30" t="s">
        <v>249</v>
      </c>
      <c r="B30" t="s">
        <v>281</v>
      </c>
      <c r="C30" t="s">
        <v>213</v>
      </c>
      <c r="D30">
        <v>2</v>
      </c>
      <c r="E30">
        <v>1</v>
      </c>
      <c r="F30">
        <f t="shared" si="0"/>
        <v>2</v>
      </c>
      <c r="K30" s="15" t="s">
        <v>206</v>
      </c>
      <c r="L30">
        <v>4</v>
      </c>
      <c r="M30">
        <v>4</v>
      </c>
    </row>
    <row r="31" spans="1:13" x14ac:dyDescent="0.25">
      <c r="A31" t="s">
        <v>249</v>
      </c>
      <c r="B31" t="s">
        <v>281</v>
      </c>
      <c r="C31" t="s">
        <v>206</v>
      </c>
      <c r="D31">
        <v>2</v>
      </c>
      <c r="E31">
        <v>1</v>
      </c>
      <c r="F31">
        <f t="shared" si="0"/>
        <v>2</v>
      </c>
      <c r="K31" s="15" t="s">
        <v>208</v>
      </c>
      <c r="L31">
        <v>4</v>
      </c>
      <c r="M31">
        <v>4</v>
      </c>
    </row>
    <row r="32" spans="1:13" x14ac:dyDescent="0.25">
      <c r="A32" t="s">
        <v>245</v>
      </c>
      <c r="B32" t="s">
        <v>283</v>
      </c>
      <c r="C32" t="s">
        <v>221</v>
      </c>
      <c r="D32">
        <v>2</v>
      </c>
      <c r="E32">
        <v>1</v>
      </c>
      <c r="F32">
        <f t="shared" si="0"/>
        <v>2</v>
      </c>
      <c r="K32" s="15" t="s">
        <v>210</v>
      </c>
      <c r="L32">
        <v>4</v>
      </c>
      <c r="M32">
        <v>4</v>
      </c>
    </row>
    <row r="33" spans="1:13" x14ac:dyDescent="0.25">
      <c r="A33" t="s">
        <v>245</v>
      </c>
      <c r="B33" t="s">
        <v>283</v>
      </c>
      <c r="C33" t="s">
        <v>217</v>
      </c>
      <c r="D33">
        <v>2</v>
      </c>
      <c r="E33">
        <v>1</v>
      </c>
      <c r="F33">
        <f t="shared" si="0"/>
        <v>2</v>
      </c>
      <c r="K33" s="9" t="s">
        <v>343</v>
      </c>
      <c r="L33">
        <v>18</v>
      </c>
      <c r="M33">
        <v>18</v>
      </c>
    </row>
    <row r="34" spans="1:13" x14ac:dyDescent="0.25">
      <c r="A34" t="s">
        <v>245</v>
      </c>
      <c r="B34" t="s">
        <v>283</v>
      </c>
      <c r="C34" t="s">
        <v>218</v>
      </c>
      <c r="D34">
        <v>1</v>
      </c>
      <c r="E34">
        <v>1</v>
      </c>
      <c r="F34">
        <f t="shared" ref="F34:F65" si="1">D34*E34</f>
        <v>1</v>
      </c>
      <c r="K34" s="10" t="s">
        <v>256</v>
      </c>
      <c r="L34">
        <v>18</v>
      </c>
      <c r="M34">
        <v>18</v>
      </c>
    </row>
    <row r="35" spans="1:13" x14ac:dyDescent="0.25">
      <c r="A35" t="s">
        <v>245</v>
      </c>
      <c r="B35" t="s">
        <v>283</v>
      </c>
      <c r="C35" t="s">
        <v>223</v>
      </c>
      <c r="D35">
        <v>1</v>
      </c>
      <c r="E35">
        <v>1</v>
      </c>
      <c r="F35">
        <f t="shared" si="1"/>
        <v>1</v>
      </c>
      <c r="K35" s="15" t="s">
        <v>212</v>
      </c>
      <c r="L35">
        <v>2</v>
      </c>
      <c r="M35">
        <v>2</v>
      </c>
    </row>
    <row r="36" spans="1:13" x14ac:dyDescent="0.25">
      <c r="A36" t="s">
        <v>240</v>
      </c>
      <c r="B36" t="s">
        <v>285</v>
      </c>
      <c r="C36" t="s">
        <v>221</v>
      </c>
      <c r="D36">
        <v>3</v>
      </c>
      <c r="E36">
        <v>2</v>
      </c>
      <c r="F36">
        <f t="shared" si="1"/>
        <v>6</v>
      </c>
      <c r="K36" s="15" t="s">
        <v>214</v>
      </c>
      <c r="L36">
        <v>2</v>
      </c>
      <c r="M36">
        <v>2</v>
      </c>
    </row>
    <row r="37" spans="1:13" x14ac:dyDescent="0.25">
      <c r="A37" t="s">
        <v>240</v>
      </c>
      <c r="B37" t="s">
        <v>285</v>
      </c>
      <c r="C37" t="s">
        <v>217</v>
      </c>
      <c r="D37">
        <v>3</v>
      </c>
      <c r="E37">
        <v>2</v>
      </c>
      <c r="F37">
        <f t="shared" si="1"/>
        <v>6</v>
      </c>
      <c r="K37" s="15" t="s">
        <v>217</v>
      </c>
      <c r="L37">
        <v>3</v>
      </c>
      <c r="M37">
        <v>3</v>
      </c>
    </row>
    <row r="38" spans="1:13" x14ac:dyDescent="0.25">
      <c r="A38" t="s">
        <v>240</v>
      </c>
      <c r="B38" t="s">
        <v>285</v>
      </c>
      <c r="C38" t="s">
        <v>210</v>
      </c>
      <c r="D38">
        <v>4</v>
      </c>
      <c r="E38">
        <v>2</v>
      </c>
      <c r="F38">
        <f t="shared" si="1"/>
        <v>8</v>
      </c>
      <c r="K38" s="15" t="s">
        <v>218</v>
      </c>
      <c r="L38">
        <v>4</v>
      </c>
      <c r="M38">
        <v>4</v>
      </c>
    </row>
    <row r="39" spans="1:13" x14ac:dyDescent="0.25">
      <c r="A39" t="s">
        <v>255</v>
      </c>
      <c r="B39" t="s">
        <v>342</v>
      </c>
      <c r="C39" t="s">
        <v>221</v>
      </c>
      <c r="D39">
        <v>3</v>
      </c>
      <c r="E39">
        <v>1</v>
      </c>
      <c r="F39">
        <f t="shared" si="1"/>
        <v>3</v>
      </c>
      <c r="K39" s="15" t="s">
        <v>221</v>
      </c>
      <c r="L39">
        <v>3</v>
      </c>
      <c r="M39">
        <v>3</v>
      </c>
    </row>
    <row r="40" spans="1:13" x14ac:dyDescent="0.25">
      <c r="A40" t="s">
        <v>255</v>
      </c>
      <c r="B40" t="s">
        <v>342</v>
      </c>
      <c r="C40" t="s">
        <v>217</v>
      </c>
      <c r="D40">
        <v>3</v>
      </c>
      <c r="E40">
        <v>1</v>
      </c>
      <c r="F40">
        <f t="shared" si="1"/>
        <v>3</v>
      </c>
      <c r="K40" s="15" t="s">
        <v>224</v>
      </c>
      <c r="L40">
        <v>4</v>
      </c>
      <c r="M40">
        <v>4</v>
      </c>
    </row>
    <row r="41" spans="1:13" x14ac:dyDescent="0.25">
      <c r="A41" t="s">
        <v>255</v>
      </c>
      <c r="B41" t="s">
        <v>342</v>
      </c>
      <c r="C41" t="s">
        <v>214</v>
      </c>
      <c r="D41">
        <v>2</v>
      </c>
      <c r="E41">
        <v>1</v>
      </c>
      <c r="F41">
        <f t="shared" si="1"/>
        <v>2</v>
      </c>
      <c r="K41" s="9" t="s">
        <v>296</v>
      </c>
      <c r="L41">
        <v>5</v>
      </c>
      <c r="M41">
        <v>5</v>
      </c>
    </row>
    <row r="42" spans="1:13" x14ac:dyDescent="0.25">
      <c r="A42" t="s">
        <v>255</v>
      </c>
      <c r="B42" t="s">
        <v>342</v>
      </c>
      <c r="C42" t="s">
        <v>212</v>
      </c>
      <c r="D42">
        <v>2</v>
      </c>
      <c r="E42">
        <v>1</v>
      </c>
      <c r="F42">
        <f t="shared" si="1"/>
        <v>2</v>
      </c>
      <c r="K42" s="10" t="s">
        <v>241</v>
      </c>
      <c r="L42">
        <v>5</v>
      </c>
      <c r="M42">
        <v>5</v>
      </c>
    </row>
    <row r="43" spans="1:13" x14ac:dyDescent="0.25">
      <c r="A43" t="s">
        <v>255</v>
      </c>
      <c r="B43" t="s">
        <v>342</v>
      </c>
      <c r="C43" t="s">
        <v>224</v>
      </c>
      <c r="D43">
        <v>4</v>
      </c>
      <c r="E43">
        <v>1</v>
      </c>
      <c r="F43">
        <f t="shared" si="1"/>
        <v>4</v>
      </c>
      <c r="K43" s="15" t="s">
        <v>217</v>
      </c>
      <c r="L43">
        <v>1</v>
      </c>
      <c r="M43">
        <v>1</v>
      </c>
    </row>
    <row r="44" spans="1:13" x14ac:dyDescent="0.25">
      <c r="A44" t="s">
        <v>255</v>
      </c>
      <c r="B44" t="s">
        <v>342</v>
      </c>
      <c r="C44" t="s">
        <v>218</v>
      </c>
      <c r="D44">
        <v>4</v>
      </c>
      <c r="E44">
        <v>1</v>
      </c>
      <c r="F44">
        <f t="shared" si="1"/>
        <v>4</v>
      </c>
      <c r="K44" s="15" t="s">
        <v>218</v>
      </c>
      <c r="L44">
        <v>2</v>
      </c>
      <c r="M44">
        <v>2</v>
      </c>
    </row>
    <row r="45" spans="1:13" x14ac:dyDescent="0.25">
      <c r="A45" t="s">
        <v>256</v>
      </c>
      <c r="B45" t="s">
        <v>343</v>
      </c>
      <c r="C45" t="s">
        <v>221</v>
      </c>
      <c r="D45">
        <v>3</v>
      </c>
      <c r="E45">
        <v>1</v>
      </c>
      <c r="F45">
        <f t="shared" si="1"/>
        <v>3</v>
      </c>
      <c r="K45" s="15" t="s">
        <v>221</v>
      </c>
      <c r="L45">
        <v>1</v>
      </c>
      <c r="M45">
        <v>1</v>
      </c>
    </row>
    <row r="46" spans="1:13" x14ac:dyDescent="0.25">
      <c r="A46" t="s">
        <v>256</v>
      </c>
      <c r="B46" t="s">
        <v>343</v>
      </c>
      <c r="C46" t="s">
        <v>217</v>
      </c>
      <c r="D46">
        <v>3</v>
      </c>
      <c r="E46">
        <v>1</v>
      </c>
      <c r="F46">
        <f t="shared" si="1"/>
        <v>3</v>
      </c>
      <c r="K46" s="15" t="s">
        <v>225</v>
      </c>
      <c r="L46">
        <v>1</v>
      </c>
      <c r="M46">
        <v>1</v>
      </c>
    </row>
    <row r="47" spans="1:13" x14ac:dyDescent="0.25">
      <c r="A47" t="s">
        <v>256</v>
      </c>
      <c r="B47" t="s">
        <v>343</v>
      </c>
      <c r="C47" t="s">
        <v>214</v>
      </c>
      <c r="D47">
        <v>2</v>
      </c>
      <c r="E47">
        <v>1</v>
      </c>
      <c r="F47">
        <f t="shared" si="1"/>
        <v>2</v>
      </c>
      <c r="K47" s="9" t="s">
        <v>297</v>
      </c>
      <c r="L47">
        <v>8</v>
      </c>
      <c r="M47">
        <v>16</v>
      </c>
    </row>
    <row r="48" spans="1:13" x14ac:dyDescent="0.25">
      <c r="A48" t="s">
        <v>256</v>
      </c>
      <c r="B48" t="s">
        <v>343</v>
      </c>
      <c r="C48" t="s">
        <v>212</v>
      </c>
      <c r="D48">
        <v>2</v>
      </c>
      <c r="E48">
        <v>1</v>
      </c>
      <c r="F48">
        <f t="shared" si="1"/>
        <v>2</v>
      </c>
      <c r="K48" s="10" t="s">
        <v>242</v>
      </c>
      <c r="L48">
        <v>8</v>
      </c>
      <c r="M48">
        <v>16</v>
      </c>
    </row>
    <row r="49" spans="1:13" x14ac:dyDescent="0.25">
      <c r="A49" t="s">
        <v>256</v>
      </c>
      <c r="B49" t="s">
        <v>343</v>
      </c>
      <c r="C49" t="s">
        <v>224</v>
      </c>
      <c r="D49">
        <v>4</v>
      </c>
      <c r="E49">
        <v>1</v>
      </c>
      <c r="F49">
        <f t="shared" si="1"/>
        <v>4</v>
      </c>
      <c r="K49" s="15" t="s">
        <v>212</v>
      </c>
      <c r="L49">
        <v>4</v>
      </c>
      <c r="M49">
        <v>8</v>
      </c>
    </row>
    <row r="50" spans="1:13" x14ac:dyDescent="0.25">
      <c r="A50" t="s">
        <v>256</v>
      </c>
      <c r="B50" t="s">
        <v>343</v>
      </c>
      <c r="C50" t="s">
        <v>218</v>
      </c>
      <c r="D50">
        <v>4</v>
      </c>
      <c r="E50">
        <v>1</v>
      </c>
      <c r="F50">
        <f t="shared" si="1"/>
        <v>4</v>
      </c>
      <c r="K50" s="15" t="s">
        <v>217</v>
      </c>
      <c r="L50">
        <v>2</v>
      </c>
      <c r="M50">
        <v>4</v>
      </c>
    </row>
    <row r="51" spans="1:13" x14ac:dyDescent="0.25">
      <c r="A51" t="s">
        <v>241</v>
      </c>
      <c r="B51" t="s">
        <v>296</v>
      </c>
      <c r="C51" t="s">
        <v>221</v>
      </c>
      <c r="D51">
        <v>1</v>
      </c>
      <c r="E51">
        <v>1</v>
      </c>
      <c r="F51">
        <f t="shared" si="1"/>
        <v>1</v>
      </c>
      <c r="K51" s="15" t="s">
        <v>221</v>
      </c>
      <c r="L51">
        <v>2</v>
      </c>
      <c r="M51">
        <v>4</v>
      </c>
    </row>
    <row r="52" spans="1:13" x14ac:dyDescent="0.25">
      <c r="A52" t="s">
        <v>241</v>
      </c>
      <c r="B52" t="s">
        <v>296</v>
      </c>
      <c r="C52" t="s">
        <v>217</v>
      </c>
      <c r="D52">
        <v>1</v>
      </c>
      <c r="E52">
        <v>1</v>
      </c>
      <c r="F52">
        <f t="shared" si="1"/>
        <v>1</v>
      </c>
      <c r="K52" s="9" t="s">
        <v>302</v>
      </c>
      <c r="L52">
        <v>20</v>
      </c>
      <c r="M52">
        <v>20</v>
      </c>
    </row>
    <row r="53" spans="1:13" x14ac:dyDescent="0.25">
      <c r="A53" t="s">
        <v>241</v>
      </c>
      <c r="B53" t="s">
        <v>296</v>
      </c>
      <c r="C53" t="s">
        <v>218</v>
      </c>
      <c r="D53">
        <v>2</v>
      </c>
      <c r="E53">
        <v>1</v>
      </c>
      <c r="F53">
        <f t="shared" si="1"/>
        <v>2</v>
      </c>
      <c r="K53" s="10" t="s">
        <v>237</v>
      </c>
      <c r="L53">
        <v>20</v>
      </c>
      <c r="M53">
        <v>20</v>
      </c>
    </row>
    <row r="54" spans="1:13" x14ac:dyDescent="0.25">
      <c r="A54" t="s">
        <v>241</v>
      </c>
      <c r="B54" t="s">
        <v>296</v>
      </c>
      <c r="C54" t="s">
        <v>225</v>
      </c>
      <c r="D54">
        <v>1</v>
      </c>
      <c r="E54">
        <v>1</v>
      </c>
      <c r="F54">
        <f t="shared" si="1"/>
        <v>1</v>
      </c>
      <c r="K54" s="15" t="s">
        <v>210</v>
      </c>
      <c r="L54">
        <v>4</v>
      </c>
      <c r="M54">
        <v>4</v>
      </c>
    </row>
    <row r="55" spans="1:13" x14ac:dyDescent="0.25">
      <c r="A55" t="s">
        <v>242</v>
      </c>
      <c r="B55" t="s">
        <v>297</v>
      </c>
      <c r="C55" t="s">
        <v>212</v>
      </c>
      <c r="D55">
        <v>4</v>
      </c>
      <c r="E55">
        <v>2</v>
      </c>
      <c r="F55">
        <f t="shared" si="1"/>
        <v>8</v>
      </c>
      <c r="K55" s="15" t="s">
        <v>215</v>
      </c>
      <c r="L55">
        <v>2</v>
      </c>
      <c r="M55">
        <v>2</v>
      </c>
    </row>
    <row r="56" spans="1:13" x14ac:dyDescent="0.25">
      <c r="A56" t="s">
        <v>242</v>
      </c>
      <c r="B56" t="s">
        <v>297</v>
      </c>
      <c r="C56" t="s">
        <v>221</v>
      </c>
      <c r="D56">
        <v>2</v>
      </c>
      <c r="E56">
        <v>2</v>
      </c>
      <c r="F56">
        <f t="shared" si="1"/>
        <v>4</v>
      </c>
      <c r="K56" s="15" t="s">
        <v>216</v>
      </c>
      <c r="L56">
        <v>2</v>
      </c>
      <c r="M56">
        <v>2</v>
      </c>
    </row>
    <row r="57" spans="1:13" x14ac:dyDescent="0.25">
      <c r="A57" t="s">
        <v>242</v>
      </c>
      <c r="B57" t="s">
        <v>297</v>
      </c>
      <c r="C57" t="s">
        <v>217</v>
      </c>
      <c r="D57">
        <v>2</v>
      </c>
      <c r="E57">
        <v>2</v>
      </c>
      <c r="F57">
        <f t="shared" si="1"/>
        <v>4</v>
      </c>
      <c r="K57" s="15" t="s">
        <v>217</v>
      </c>
      <c r="L57">
        <v>6</v>
      </c>
      <c r="M57">
        <v>6</v>
      </c>
    </row>
    <row r="58" spans="1:13" x14ac:dyDescent="0.25">
      <c r="A58" t="s">
        <v>237</v>
      </c>
      <c r="B58" t="s">
        <v>302</v>
      </c>
      <c r="C58" t="s">
        <v>221</v>
      </c>
      <c r="D58">
        <v>6</v>
      </c>
      <c r="E58">
        <v>1</v>
      </c>
      <c r="F58">
        <f t="shared" si="1"/>
        <v>6</v>
      </c>
      <c r="K58" s="15" t="s">
        <v>221</v>
      </c>
      <c r="L58">
        <v>6</v>
      </c>
      <c r="M58">
        <v>6</v>
      </c>
    </row>
    <row r="59" spans="1:13" x14ac:dyDescent="0.25">
      <c r="A59" t="s">
        <v>237</v>
      </c>
      <c r="B59" t="s">
        <v>302</v>
      </c>
      <c r="C59" t="s">
        <v>217</v>
      </c>
      <c r="D59">
        <v>6</v>
      </c>
      <c r="E59">
        <v>1</v>
      </c>
      <c r="F59">
        <f t="shared" si="1"/>
        <v>6</v>
      </c>
      <c r="K59" s="9" t="s">
        <v>303</v>
      </c>
      <c r="L59">
        <v>16</v>
      </c>
      <c r="M59">
        <v>16</v>
      </c>
    </row>
    <row r="60" spans="1:13" x14ac:dyDescent="0.25">
      <c r="A60" t="s">
        <v>237</v>
      </c>
      <c r="B60" t="s">
        <v>302</v>
      </c>
      <c r="C60" t="s">
        <v>216</v>
      </c>
      <c r="D60">
        <v>2</v>
      </c>
      <c r="E60">
        <v>1</v>
      </c>
      <c r="F60">
        <f t="shared" si="1"/>
        <v>2</v>
      </c>
      <c r="K60" s="10" t="s">
        <v>244</v>
      </c>
      <c r="L60">
        <v>16</v>
      </c>
      <c r="M60">
        <v>16</v>
      </c>
    </row>
    <row r="61" spans="1:13" x14ac:dyDescent="0.25">
      <c r="A61" t="s">
        <v>237</v>
      </c>
      <c r="B61" t="s">
        <v>302</v>
      </c>
      <c r="C61" t="s">
        <v>215</v>
      </c>
      <c r="D61">
        <v>2</v>
      </c>
      <c r="E61">
        <v>1</v>
      </c>
      <c r="F61">
        <f t="shared" si="1"/>
        <v>2</v>
      </c>
      <c r="K61" s="15" t="s">
        <v>206</v>
      </c>
      <c r="L61">
        <v>2</v>
      </c>
      <c r="M61">
        <v>2</v>
      </c>
    </row>
    <row r="62" spans="1:13" x14ac:dyDescent="0.25">
      <c r="A62" t="s">
        <v>237</v>
      </c>
      <c r="B62" t="s">
        <v>302</v>
      </c>
      <c r="C62" t="s">
        <v>210</v>
      </c>
      <c r="D62">
        <v>4</v>
      </c>
      <c r="E62">
        <v>1</v>
      </c>
      <c r="F62">
        <f t="shared" si="1"/>
        <v>4</v>
      </c>
      <c r="K62" s="15" t="s">
        <v>212</v>
      </c>
      <c r="L62">
        <v>6</v>
      </c>
      <c r="M62">
        <v>6</v>
      </c>
    </row>
    <row r="63" spans="1:13" x14ac:dyDescent="0.25">
      <c r="A63" t="s">
        <v>244</v>
      </c>
      <c r="B63" t="s">
        <v>303</v>
      </c>
      <c r="C63" t="s">
        <v>221</v>
      </c>
      <c r="D63">
        <v>4</v>
      </c>
      <c r="E63">
        <v>1</v>
      </c>
      <c r="F63">
        <f t="shared" si="1"/>
        <v>4</v>
      </c>
      <c r="K63" s="15" t="s">
        <v>217</v>
      </c>
      <c r="L63">
        <v>4</v>
      </c>
      <c r="M63">
        <v>4</v>
      </c>
    </row>
    <row r="64" spans="1:13" x14ac:dyDescent="0.25">
      <c r="A64" t="s">
        <v>244</v>
      </c>
      <c r="B64" t="s">
        <v>303</v>
      </c>
      <c r="C64" t="s">
        <v>217</v>
      </c>
      <c r="D64">
        <v>4</v>
      </c>
      <c r="E64">
        <v>1</v>
      </c>
      <c r="F64">
        <f t="shared" si="1"/>
        <v>4</v>
      </c>
      <c r="K64" s="15" t="s">
        <v>221</v>
      </c>
      <c r="L64">
        <v>4</v>
      </c>
      <c r="M64">
        <v>4</v>
      </c>
    </row>
    <row r="65" spans="1:13" x14ac:dyDescent="0.25">
      <c r="A65" t="s">
        <v>244</v>
      </c>
      <c r="B65" t="s">
        <v>303</v>
      </c>
      <c r="C65" t="s">
        <v>212</v>
      </c>
      <c r="D65">
        <v>6</v>
      </c>
      <c r="E65">
        <v>1</v>
      </c>
      <c r="F65">
        <f t="shared" si="1"/>
        <v>6</v>
      </c>
      <c r="K65" s="9" t="s">
        <v>304</v>
      </c>
      <c r="L65">
        <v>32</v>
      </c>
      <c r="M65">
        <v>32</v>
      </c>
    </row>
    <row r="66" spans="1:13" x14ac:dyDescent="0.25">
      <c r="A66" t="s">
        <v>244</v>
      </c>
      <c r="B66" t="s">
        <v>303</v>
      </c>
      <c r="C66" t="s">
        <v>206</v>
      </c>
      <c r="D66">
        <v>2</v>
      </c>
      <c r="E66">
        <v>1</v>
      </c>
      <c r="F66">
        <f t="shared" ref="F66:F79" si="2">D66*E66</f>
        <v>2</v>
      </c>
      <c r="K66" s="10" t="s">
        <v>253</v>
      </c>
      <c r="L66">
        <v>32</v>
      </c>
      <c r="M66">
        <v>32</v>
      </c>
    </row>
    <row r="67" spans="1:13" x14ac:dyDescent="0.25">
      <c r="A67" t="s">
        <v>253</v>
      </c>
      <c r="B67" t="s">
        <v>304</v>
      </c>
      <c r="C67" t="s">
        <v>201</v>
      </c>
      <c r="D67">
        <f>4*4</f>
        <v>16</v>
      </c>
      <c r="E67">
        <v>1</v>
      </c>
      <c r="F67">
        <f t="shared" si="2"/>
        <v>16</v>
      </c>
      <c r="K67" s="15" t="s">
        <v>198</v>
      </c>
      <c r="L67">
        <v>16</v>
      </c>
      <c r="M67">
        <v>16</v>
      </c>
    </row>
    <row r="68" spans="1:13" x14ac:dyDescent="0.25">
      <c r="A68" t="s">
        <v>253</v>
      </c>
      <c r="B68" t="s">
        <v>304</v>
      </c>
      <c r="C68" t="s">
        <v>198</v>
      </c>
      <c r="D68">
        <v>16</v>
      </c>
      <c r="E68">
        <v>1</v>
      </c>
      <c r="F68">
        <f t="shared" si="2"/>
        <v>16</v>
      </c>
      <c r="K68" s="15" t="s">
        <v>201</v>
      </c>
      <c r="L68">
        <v>16</v>
      </c>
      <c r="M68">
        <v>16</v>
      </c>
    </row>
    <row r="69" spans="1:13" x14ac:dyDescent="0.25">
      <c r="A69" t="s">
        <v>254</v>
      </c>
      <c r="B69" t="s">
        <v>305</v>
      </c>
      <c r="C69" t="s">
        <v>217</v>
      </c>
      <c r="D69">
        <v>3</v>
      </c>
      <c r="E69">
        <v>1</v>
      </c>
      <c r="F69">
        <f t="shared" si="2"/>
        <v>3</v>
      </c>
      <c r="K69" s="9" t="s">
        <v>305</v>
      </c>
      <c r="L69">
        <v>6</v>
      </c>
      <c r="M69">
        <v>6</v>
      </c>
    </row>
    <row r="70" spans="1:13" x14ac:dyDescent="0.25">
      <c r="A70" t="s">
        <v>254</v>
      </c>
      <c r="B70" t="s">
        <v>305</v>
      </c>
      <c r="C70" t="s">
        <v>221</v>
      </c>
      <c r="D70">
        <v>3</v>
      </c>
      <c r="E70">
        <v>1</v>
      </c>
      <c r="F70">
        <f t="shared" si="2"/>
        <v>3</v>
      </c>
      <c r="K70" s="10" t="s">
        <v>254</v>
      </c>
      <c r="L70">
        <v>6</v>
      </c>
      <c r="M70">
        <v>6</v>
      </c>
    </row>
    <row r="71" spans="1:13" x14ac:dyDescent="0.25">
      <c r="A71" t="s">
        <v>250</v>
      </c>
      <c r="B71" t="s">
        <v>344</v>
      </c>
      <c r="C71" t="s">
        <v>221</v>
      </c>
      <c r="D71">
        <v>2</v>
      </c>
      <c r="E71">
        <v>1</v>
      </c>
      <c r="F71">
        <f t="shared" si="2"/>
        <v>2</v>
      </c>
      <c r="K71" s="15" t="s">
        <v>217</v>
      </c>
      <c r="L71">
        <v>3</v>
      </c>
      <c r="M71">
        <v>3</v>
      </c>
    </row>
    <row r="72" spans="1:13" x14ac:dyDescent="0.25">
      <c r="A72" t="s">
        <v>250</v>
      </c>
      <c r="B72" t="s">
        <v>344</v>
      </c>
      <c r="C72" t="s">
        <v>217</v>
      </c>
      <c r="D72">
        <v>2</v>
      </c>
      <c r="E72">
        <v>1</v>
      </c>
      <c r="F72">
        <f t="shared" si="2"/>
        <v>2</v>
      </c>
      <c r="K72" s="15" t="s">
        <v>221</v>
      </c>
      <c r="L72">
        <v>3</v>
      </c>
      <c r="M72">
        <v>3</v>
      </c>
    </row>
    <row r="73" spans="1:13" x14ac:dyDescent="0.25">
      <c r="A73" t="s">
        <v>261</v>
      </c>
      <c r="B73" t="s">
        <v>308</v>
      </c>
      <c r="C73" t="s">
        <v>247</v>
      </c>
      <c r="D73">
        <v>2</v>
      </c>
      <c r="E73">
        <v>1</v>
      </c>
      <c r="F73">
        <f t="shared" si="2"/>
        <v>2</v>
      </c>
      <c r="K73" s="9" t="s">
        <v>344</v>
      </c>
      <c r="L73">
        <v>4</v>
      </c>
      <c r="M73">
        <v>4</v>
      </c>
    </row>
    <row r="74" spans="1:13" x14ac:dyDescent="0.25">
      <c r="A74" t="s">
        <v>261</v>
      </c>
      <c r="B74" t="s">
        <v>308</v>
      </c>
      <c r="C74" t="s">
        <v>246</v>
      </c>
      <c r="D74">
        <v>2</v>
      </c>
      <c r="E74">
        <v>1</v>
      </c>
      <c r="F74">
        <f t="shared" si="2"/>
        <v>2</v>
      </c>
      <c r="K74" s="10" t="s">
        <v>250</v>
      </c>
      <c r="L74">
        <v>4</v>
      </c>
      <c r="M74">
        <v>4</v>
      </c>
    </row>
    <row r="75" spans="1:13" x14ac:dyDescent="0.25">
      <c r="A75" t="s">
        <v>262</v>
      </c>
      <c r="B75" t="s">
        <v>314</v>
      </c>
      <c r="C75" t="s">
        <v>226</v>
      </c>
      <c r="D75">
        <v>2</v>
      </c>
      <c r="E75">
        <v>1</v>
      </c>
      <c r="F75">
        <f t="shared" si="2"/>
        <v>2</v>
      </c>
      <c r="K75" s="15" t="s">
        <v>217</v>
      </c>
      <c r="L75">
        <v>2</v>
      </c>
      <c r="M75">
        <v>2</v>
      </c>
    </row>
    <row r="76" spans="1:13" x14ac:dyDescent="0.25">
      <c r="A76" t="s">
        <v>239</v>
      </c>
      <c r="B76" t="s">
        <v>316</v>
      </c>
      <c r="C76" t="s">
        <v>221</v>
      </c>
      <c r="D76">
        <v>5</v>
      </c>
      <c r="E76">
        <v>4</v>
      </c>
      <c r="F76">
        <f t="shared" si="2"/>
        <v>20</v>
      </c>
      <c r="K76" s="15" t="s">
        <v>221</v>
      </c>
      <c r="L76">
        <v>2</v>
      </c>
      <c r="M76">
        <v>2</v>
      </c>
    </row>
    <row r="77" spans="1:13" x14ac:dyDescent="0.25">
      <c r="A77" t="s">
        <v>239</v>
      </c>
      <c r="B77" t="s">
        <v>316</v>
      </c>
      <c r="C77" t="s">
        <v>217</v>
      </c>
      <c r="D77">
        <v>5</v>
      </c>
      <c r="E77">
        <v>4</v>
      </c>
      <c r="F77">
        <f t="shared" si="2"/>
        <v>20</v>
      </c>
      <c r="K77" s="9" t="s">
        <v>308</v>
      </c>
      <c r="L77">
        <v>4</v>
      </c>
      <c r="M77">
        <v>4</v>
      </c>
    </row>
    <row r="78" spans="1:13" x14ac:dyDescent="0.25">
      <c r="A78" t="s">
        <v>238</v>
      </c>
      <c r="B78" t="s">
        <v>318</v>
      </c>
      <c r="C78" t="s">
        <v>221</v>
      </c>
      <c r="D78">
        <v>9</v>
      </c>
      <c r="E78">
        <v>4</v>
      </c>
      <c r="F78">
        <f t="shared" si="2"/>
        <v>36</v>
      </c>
      <c r="K78" s="10" t="s">
        <v>261</v>
      </c>
      <c r="L78">
        <v>4</v>
      </c>
      <c r="M78">
        <v>4</v>
      </c>
    </row>
    <row r="79" spans="1:13" x14ac:dyDescent="0.25">
      <c r="A79" t="s">
        <v>238</v>
      </c>
      <c r="B79" t="s">
        <v>318</v>
      </c>
      <c r="C79" t="s">
        <v>217</v>
      </c>
      <c r="D79">
        <v>9</v>
      </c>
      <c r="E79">
        <v>4</v>
      </c>
      <c r="F79">
        <f t="shared" si="2"/>
        <v>36</v>
      </c>
      <c r="K79" s="15" t="s">
        <v>246</v>
      </c>
      <c r="L79">
        <v>2</v>
      </c>
      <c r="M79">
        <v>2</v>
      </c>
    </row>
    <row r="80" spans="1:13" x14ac:dyDescent="0.25">
      <c r="K80" s="15" t="s">
        <v>247</v>
      </c>
      <c r="L80">
        <v>2</v>
      </c>
      <c r="M80">
        <v>2</v>
      </c>
    </row>
    <row r="81" spans="1:13" x14ac:dyDescent="0.25">
      <c r="A81" t="s">
        <v>263</v>
      </c>
      <c r="K81" s="9" t="s">
        <v>314</v>
      </c>
      <c r="L81">
        <v>2</v>
      </c>
      <c r="M81">
        <v>2</v>
      </c>
    </row>
    <row r="82" spans="1:13" x14ac:dyDescent="0.25">
      <c r="A82" t="s">
        <v>264</v>
      </c>
      <c r="K82" s="10" t="s">
        <v>262</v>
      </c>
      <c r="L82">
        <v>2</v>
      </c>
      <c r="M82">
        <v>2</v>
      </c>
    </row>
    <row r="83" spans="1:13" x14ac:dyDescent="0.25">
      <c r="A83" t="s">
        <v>265</v>
      </c>
      <c r="K83" s="15" t="s">
        <v>226</v>
      </c>
      <c r="L83">
        <v>2</v>
      </c>
      <c r="M83">
        <v>2</v>
      </c>
    </row>
    <row r="84" spans="1:13" x14ac:dyDescent="0.25">
      <c r="K84" s="9" t="s">
        <v>316</v>
      </c>
      <c r="L84">
        <v>10</v>
      </c>
      <c r="M84">
        <v>40</v>
      </c>
    </row>
    <row r="85" spans="1:13" x14ac:dyDescent="0.25">
      <c r="K85" s="10" t="s">
        <v>239</v>
      </c>
      <c r="L85">
        <v>10</v>
      </c>
      <c r="M85">
        <v>40</v>
      </c>
    </row>
    <row r="86" spans="1:13" x14ac:dyDescent="0.25">
      <c r="K86" s="15" t="s">
        <v>217</v>
      </c>
      <c r="L86">
        <v>5</v>
      </c>
      <c r="M86">
        <v>20</v>
      </c>
    </row>
    <row r="87" spans="1:13" x14ac:dyDescent="0.25">
      <c r="K87" s="15" t="s">
        <v>221</v>
      </c>
      <c r="L87">
        <v>5</v>
      </c>
      <c r="M87">
        <v>20</v>
      </c>
    </row>
    <row r="88" spans="1:13" x14ac:dyDescent="0.25">
      <c r="K88" s="9" t="s">
        <v>318</v>
      </c>
      <c r="L88">
        <v>18</v>
      </c>
      <c r="M88">
        <v>72</v>
      </c>
    </row>
    <row r="89" spans="1:13" x14ac:dyDescent="0.25">
      <c r="K89" s="10" t="s">
        <v>238</v>
      </c>
      <c r="L89">
        <v>18</v>
      </c>
      <c r="M89">
        <v>72</v>
      </c>
    </row>
    <row r="90" spans="1:13" x14ac:dyDescent="0.25">
      <c r="K90" s="15" t="s">
        <v>217</v>
      </c>
      <c r="L90">
        <v>9</v>
      </c>
      <c r="M90">
        <v>36</v>
      </c>
    </row>
    <row r="91" spans="1:13" x14ac:dyDescent="0.25">
      <c r="K91" s="15" t="s">
        <v>221</v>
      </c>
      <c r="L91">
        <v>9</v>
      </c>
      <c r="M91">
        <v>36</v>
      </c>
    </row>
    <row r="92" spans="1:13" x14ac:dyDescent="0.25">
      <c r="K92" s="9" t="s">
        <v>277</v>
      </c>
      <c r="L92">
        <v>8</v>
      </c>
      <c r="M92">
        <v>8</v>
      </c>
    </row>
    <row r="93" spans="1:13" x14ac:dyDescent="0.25">
      <c r="K93" s="10" t="s">
        <v>248</v>
      </c>
      <c r="L93">
        <v>8</v>
      </c>
      <c r="M93">
        <v>8</v>
      </c>
    </row>
    <row r="94" spans="1:13" x14ac:dyDescent="0.25">
      <c r="K94" s="15" t="s">
        <v>198</v>
      </c>
      <c r="L94">
        <v>4</v>
      </c>
      <c r="M94">
        <v>4</v>
      </c>
    </row>
    <row r="95" spans="1:13" x14ac:dyDescent="0.25">
      <c r="K95" s="15" t="s">
        <v>203</v>
      </c>
      <c r="L95">
        <v>4</v>
      </c>
      <c r="M95">
        <v>4</v>
      </c>
    </row>
    <row r="96" spans="1:13" x14ac:dyDescent="0.25">
      <c r="K96" s="9" t="s">
        <v>280</v>
      </c>
      <c r="L96">
        <v>8</v>
      </c>
      <c r="M96">
        <v>8</v>
      </c>
    </row>
    <row r="97" spans="11:13" x14ac:dyDescent="0.25">
      <c r="K97" s="10" t="s">
        <v>260</v>
      </c>
      <c r="L97">
        <v>8</v>
      </c>
      <c r="M97">
        <v>8</v>
      </c>
    </row>
    <row r="98" spans="11:13" x14ac:dyDescent="0.25">
      <c r="K98" s="15" t="s">
        <v>206</v>
      </c>
      <c r="L98">
        <v>2</v>
      </c>
      <c r="M98">
        <v>2</v>
      </c>
    </row>
    <row r="99" spans="11:13" x14ac:dyDescent="0.25">
      <c r="K99" s="15" t="s">
        <v>213</v>
      </c>
      <c r="L99">
        <v>2</v>
      </c>
      <c r="M99">
        <v>2</v>
      </c>
    </row>
    <row r="100" spans="11:13" x14ac:dyDescent="0.25">
      <c r="K100" s="15" t="s">
        <v>217</v>
      </c>
      <c r="L100">
        <v>2</v>
      </c>
      <c r="M100">
        <v>2</v>
      </c>
    </row>
    <row r="101" spans="11:13" x14ac:dyDescent="0.25">
      <c r="K101" s="15" t="s">
        <v>221</v>
      </c>
      <c r="L101">
        <v>2</v>
      </c>
      <c r="M101">
        <v>2</v>
      </c>
    </row>
    <row r="102" spans="11:13" x14ac:dyDescent="0.25">
      <c r="K102" s="9" t="s">
        <v>281</v>
      </c>
      <c r="L102">
        <v>10</v>
      </c>
      <c r="M102">
        <v>10</v>
      </c>
    </row>
    <row r="103" spans="11:13" x14ac:dyDescent="0.25">
      <c r="K103" s="10" t="s">
        <v>249</v>
      </c>
      <c r="L103">
        <v>10</v>
      </c>
      <c r="M103">
        <v>10</v>
      </c>
    </row>
    <row r="104" spans="11:13" x14ac:dyDescent="0.25">
      <c r="K104" s="15" t="s">
        <v>206</v>
      </c>
      <c r="L104">
        <v>2</v>
      </c>
      <c r="M104">
        <v>2</v>
      </c>
    </row>
    <row r="105" spans="11:13" x14ac:dyDescent="0.25">
      <c r="K105" s="15" t="s">
        <v>213</v>
      </c>
      <c r="L105">
        <v>2</v>
      </c>
      <c r="M105">
        <v>2</v>
      </c>
    </row>
    <row r="106" spans="11:13" x14ac:dyDescent="0.25">
      <c r="K106" s="15" t="s">
        <v>217</v>
      </c>
      <c r="L106">
        <v>2</v>
      </c>
      <c r="M106">
        <v>2</v>
      </c>
    </row>
    <row r="107" spans="11:13" x14ac:dyDescent="0.25">
      <c r="K107" s="15" t="s">
        <v>218</v>
      </c>
      <c r="L107">
        <v>1</v>
      </c>
      <c r="M107">
        <v>1</v>
      </c>
    </row>
    <row r="108" spans="11:13" x14ac:dyDescent="0.25">
      <c r="K108" s="15" t="s">
        <v>221</v>
      </c>
      <c r="L108">
        <v>2</v>
      </c>
      <c r="M108">
        <v>2</v>
      </c>
    </row>
    <row r="109" spans="11:13" x14ac:dyDescent="0.25">
      <c r="K109" s="15" t="s">
        <v>223</v>
      </c>
      <c r="L109">
        <v>1</v>
      </c>
      <c r="M109">
        <v>1</v>
      </c>
    </row>
    <row r="110" spans="11:13" x14ac:dyDescent="0.25">
      <c r="K110" s="9" t="s">
        <v>283</v>
      </c>
      <c r="L110">
        <v>6</v>
      </c>
      <c r="M110">
        <v>6</v>
      </c>
    </row>
    <row r="111" spans="11:13" x14ac:dyDescent="0.25">
      <c r="K111" s="10" t="s">
        <v>245</v>
      </c>
      <c r="L111">
        <v>6</v>
      </c>
      <c r="M111">
        <v>6</v>
      </c>
    </row>
    <row r="112" spans="11:13" x14ac:dyDescent="0.25">
      <c r="K112" s="15" t="s">
        <v>217</v>
      </c>
      <c r="L112">
        <v>2</v>
      </c>
      <c r="M112">
        <v>2</v>
      </c>
    </row>
    <row r="113" spans="11:13" x14ac:dyDescent="0.25">
      <c r="K113" s="15" t="s">
        <v>218</v>
      </c>
      <c r="L113">
        <v>1</v>
      </c>
      <c r="M113">
        <v>1</v>
      </c>
    </row>
    <row r="114" spans="11:13" x14ac:dyDescent="0.25">
      <c r="K114" s="15" t="s">
        <v>221</v>
      </c>
      <c r="L114">
        <v>2</v>
      </c>
      <c r="M114">
        <v>2</v>
      </c>
    </row>
    <row r="115" spans="11:13" x14ac:dyDescent="0.25">
      <c r="K115" s="15" t="s">
        <v>223</v>
      </c>
      <c r="L115">
        <v>1</v>
      </c>
      <c r="M115">
        <v>1</v>
      </c>
    </row>
    <row r="116" spans="11:13" x14ac:dyDescent="0.25">
      <c r="K116" s="9" t="s">
        <v>285</v>
      </c>
      <c r="L116">
        <v>10</v>
      </c>
      <c r="M116">
        <v>20</v>
      </c>
    </row>
    <row r="117" spans="11:13" x14ac:dyDescent="0.25">
      <c r="K117" s="10" t="s">
        <v>240</v>
      </c>
      <c r="L117">
        <v>10</v>
      </c>
      <c r="M117">
        <v>20</v>
      </c>
    </row>
    <row r="118" spans="11:13" x14ac:dyDescent="0.25">
      <c r="K118" s="15" t="s">
        <v>210</v>
      </c>
      <c r="L118">
        <v>4</v>
      </c>
      <c r="M118">
        <v>8</v>
      </c>
    </row>
    <row r="119" spans="11:13" x14ac:dyDescent="0.25">
      <c r="K119" s="15" t="s">
        <v>217</v>
      </c>
      <c r="L119">
        <v>3</v>
      </c>
      <c r="M119">
        <v>6</v>
      </c>
    </row>
    <row r="120" spans="11:13" x14ac:dyDescent="0.25">
      <c r="K120" s="15" t="s">
        <v>221</v>
      </c>
      <c r="L120">
        <v>3</v>
      </c>
      <c r="M120">
        <v>6</v>
      </c>
    </row>
    <row r="121" spans="11:13" x14ac:dyDescent="0.25">
      <c r="K121" s="9" t="s">
        <v>342</v>
      </c>
      <c r="L121">
        <v>18</v>
      </c>
      <c r="M121">
        <v>18</v>
      </c>
    </row>
    <row r="122" spans="11:13" x14ac:dyDescent="0.25">
      <c r="K122" s="10" t="s">
        <v>255</v>
      </c>
      <c r="L122">
        <v>18</v>
      </c>
      <c r="M122">
        <v>18</v>
      </c>
    </row>
    <row r="123" spans="11:13" x14ac:dyDescent="0.25">
      <c r="K123" s="15" t="s">
        <v>212</v>
      </c>
      <c r="L123">
        <v>2</v>
      </c>
      <c r="M123">
        <v>2</v>
      </c>
    </row>
    <row r="124" spans="11:13" x14ac:dyDescent="0.25">
      <c r="K124" s="15" t="s">
        <v>214</v>
      </c>
      <c r="L124">
        <v>2</v>
      </c>
      <c r="M124">
        <v>2</v>
      </c>
    </row>
    <row r="125" spans="11:13" x14ac:dyDescent="0.25">
      <c r="K125" s="15" t="s">
        <v>217</v>
      </c>
      <c r="L125">
        <v>3</v>
      </c>
      <c r="M125">
        <v>3</v>
      </c>
    </row>
    <row r="126" spans="11:13" x14ac:dyDescent="0.25">
      <c r="K126" s="15" t="s">
        <v>218</v>
      </c>
      <c r="L126">
        <v>4</v>
      </c>
      <c r="M126">
        <v>4</v>
      </c>
    </row>
    <row r="127" spans="11:13" x14ac:dyDescent="0.25">
      <c r="K127" s="15" t="s">
        <v>221</v>
      </c>
      <c r="L127">
        <v>3</v>
      </c>
      <c r="M127">
        <v>3</v>
      </c>
    </row>
    <row r="128" spans="11:13" x14ac:dyDescent="0.25">
      <c r="K128" s="15" t="s">
        <v>224</v>
      </c>
      <c r="L128">
        <v>4</v>
      </c>
      <c r="M128">
        <v>4</v>
      </c>
    </row>
  </sheetData>
  <phoneticPr fontId="5" type="noConversion"/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21D81-1068-4EE4-BAFB-D7BBF0F63942}">
  <dimension ref="A1:L33"/>
  <sheetViews>
    <sheetView zoomScale="80" zoomScaleNormal="80" workbookViewId="0">
      <selection activeCell="C20" sqref="C20"/>
    </sheetView>
  </sheetViews>
  <sheetFormatPr defaultRowHeight="15" outlineLevelCol="1" x14ac:dyDescent="0.25"/>
  <cols>
    <col min="1" max="1" width="12.140625" bestFit="1" customWidth="1"/>
    <col min="2" max="2" width="13.85546875" bestFit="1" customWidth="1"/>
    <col min="3" max="3" width="27.85546875" bestFit="1" customWidth="1"/>
    <col min="4" max="4" width="48.7109375" customWidth="1"/>
    <col min="5" max="5" width="11.28515625" bestFit="1" customWidth="1"/>
    <col min="6" max="6" width="11.7109375" bestFit="1" customWidth="1"/>
    <col min="7" max="7" width="20" bestFit="1" customWidth="1"/>
    <col min="8" max="8" width="20.5703125" bestFit="1" customWidth="1"/>
    <col min="9" max="9" width="19.5703125" customWidth="1" outlineLevel="1"/>
    <col min="10" max="10" width="20.140625" customWidth="1" outlineLevel="1"/>
    <col min="11" max="11" width="21.5703125" bestFit="1" customWidth="1"/>
    <col min="12" max="12" width="15.7109375" bestFit="1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266</v>
      </c>
      <c r="E1" s="4" t="s">
        <v>4</v>
      </c>
      <c r="F1" s="4" t="s">
        <v>267</v>
      </c>
      <c r="G1" s="6" t="s">
        <v>6</v>
      </c>
      <c r="H1" s="6" t="s">
        <v>7</v>
      </c>
      <c r="I1" s="6" t="s">
        <v>8</v>
      </c>
      <c r="J1" s="6" t="s">
        <v>9</v>
      </c>
      <c r="K1" s="4" t="s">
        <v>11</v>
      </c>
      <c r="L1" s="4" t="s">
        <v>268</v>
      </c>
    </row>
    <row r="2" spans="1:12" x14ac:dyDescent="0.25">
      <c r="A2" t="s">
        <v>269</v>
      </c>
      <c r="B2" t="s">
        <v>270</v>
      </c>
      <c r="C2" t="s">
        <v>271</v>
      </c>
      <c r="D2" t="s">
        <v>272</v>
      </c>
      <c r="E2">
        <v>1</v>
      </c>
      <c r="F2">
        <v>362</v>
      </c>
      <c r="G2" s="1">
        <f>(F2/1000)*24.99</f>
        <v>9.0463799999999992</v>
      </c>
      <c r="H2" s="1">
        <f>G2*E2</f>
        <v>9.0463799999999992</v>
      </c>
      <c r="I2" s="1">
        <f t="shared" ref="I2:I29" si="0">G2*0.73</f>
        <v>6.603857399999999</v>
      </c>
      <c r="J2" s="1">
        <f t="shared" ref="J2:J29" si="1">H2*0.73</f>
        <v>6.603857399999999</v>
      </c>
      <c r="K2" s="3" t="s">
        <v>273</v>
      </c>
      <c r="L2" t="s">
        <v>274</v>
      </c>
    </row>
    <row r="3" spans="1:12" x14ac:dyDescent="0.25">
      <c r="A3" t="s">
        <v>269</v>
      </c>
      <c r="B3" t="s">
        <v>275</v>
      </c>
      <c r="C3" t="s">
        <v>276</v>
      </c>
      <c r="E3">
        <v>1</v>
      </c>
      <c r="F3">
        <v>44</v>
      </c>
      <c r="G3" s="1">
        <f t="shared" ref="G3:G29" si="2">(F3/1000)*24.99</f>
        <v>1.0995599999999999</v>
      </c>
      <c r="H3" s="1">
        <f t="shared" ref="H3:H29" si="3">G3*E3</f>
        <v>1.0995599999999999</v>
      </c>
      <c r="I3" s="1">
        <f t="shared" si="0"/>
        <v>0.80267879999999991</v>
      </c>
      <c r="J3" s="1">
        <f t="shared" si="1"/>
        <v>0.80267879999999991</v>
      </c>
      <c r="K3" s="3" t="s">
        <v>273</v>
      </c>
      <c r="L3" t="s">
        <v>274</v>
      </c>
    </row>
    <row r="4" spans="1:12" x14ac:dyDescent="0.25">
      <c r="A4" t="s">
        <v>269</v>
      </c>
      <c r="B4" t="s">
        <v>277</v>
      </c>
      <c r="C4" t="s">
        <v>248</v>
      </c>
      <c r="E4">
        <v>1</v>
      </c>
      <c r="F4">
        <v>34</v>
      </c>
      <c r="G4" s="1">
        <f t="shared" si="2"/>
        <v>0.84965999999999997</v>
      </c>
      <c r="H4" s="1">
        <f t="shared" si="3"/>
        <v>0.84965999999999997</v>
      </c>
      <c r="I4" s="1">
        <f t="shared" si="0"/>
        <v>0.62025179999999991</v>
      </c>
      <c r="J4" s="1">
        <f t="shared" si="1"/>
        <v>0.62025179999999991</v>
      </c>
      <c r="K4" s="3" t="s">
        <v>273</v>
      </c>
      <c r="L4" t="s">
        <v>274</v>
      </c>
    </row>
    <row r="5" spans="1:12" x14ac:dyDescent="0.25">
      <c r="A5" t="s">
        <v>269</v>
      </c>
      <c r="B5" t="s">
        <v>278</v>
      </c>
      <c r="C5" t="s">
        <v>279</v>
      </c>
      <c r="E5">
        <v>1</v>
      </c>
      <c r="F5">
        <v>2</v>
      </c>
      <c r="G5" s="1">
        <f t="shared" si="2"/>
        <v>4.9979999999999997E-2</v>
      </c>
      <c r="H5" s="1">
        <f t="shared" si="3"/>
        <v>4.9979999999999997E-2</v>
      </c>
      <c r="I5" s="1">
        <f t="shared" si="0"/>
        <v>3.6485399999999994E-2</v>
      </c>
      <c r="J5" s="1">
        <f t="shared" si="1"/>
        <v>3.6485399999999994E-2</v>
      </c>
      <c r="K5" s="3" t="s">
        <v>273</v>
      </c>
      <c r="L5" t="s">
        <v>274</v>
      </c>
    </row>
    <row r="6" spans="1:12" x14ac:dyDescent="0.25">
      <c r="A6" t="s">
        <v>269</v>
      </c>
      <c r="B6" t="s">
        <v>280</v>
      </c>
      <c r="C6" t="s">
        <v>260</v>
      </c>
      <c r="E6">
        <v>1</v>
      </c>
      <c r="F6">
        <v>11</v>
      </c>
      <c r="G6" s="1">
        <f>(F6/1000)*24.99</f>
        <v>0.27488999999999997</v>
      </c>
      <c r="H6" s="1">
        <f>G6*E6</f>
        <v>0.27488999999999997</v>
      </c>
      <c r="I6" s="1">
        <f>G6*0.73</f>
        <v>0.20066969999999998</v>
      </c>
      <c r="J6" s="1">
        <f>H6*0.73</f>
        <v>0.20066969999999998</v>
      </c>
      <c r="K6" s="3" t="s">
        <v>273</v>
      </c>
      <c r="L6" t="s">
        <v>274</v>
      </c>
    </row>
    <row r="7" spans="1:12" x14ac:dyDescent="0.25">
      <c r="A7" t="s">
        <v>269</v>
      </c>
      <c r="B7" t="s">
        <v>281</v>
      </c>
      <c r="C7" t="s">
        <v>249</v>
      </c>
      <c r="D7" t="s">
        <v>282</v>
      </c>
      <c r="E7">
        <v>1</v>
      </c>
      <c r="F7">
        <v>28</v>
      </c>
      <c r="G7" s="1">
        <f>(F7/1000)*24.99</f>
        <v>0.69972000000000001</v>
      </c>
      <c r="H7" s="1">
        <f>G7*E7</f>
        <v>0.69972000000000001</v>
      </c>
      <c r="I7" s="1">
        <f t="shared" si="0"/>
        <v>0.51079560000000002</v>
      </c>
      <c r="J7" s="1">
        <f t="shared" si="1"/>
        <v>0.51079560000000002</v>
      </c>
      <c r="K7" s="3" t="s">
        <v>273</v>
      </c>
      <c r="L7" t="s">
        <v>274</v>
      </c>
    </row>
    <row r="8" spans="1:12" x14ac:dyDescent="0.25">
      <c r="A8" t="s">
        <v>269</v>
      </c>
      <c r="B8" t="s">
        <v>283</v>
      </c>
      <c r="C8" t="s">
        <v>245</v>
      </c>
      <c r="D8" t="s">
        <v>284</v>
      </c>
      <c r="E8">
        <v>1</v>
      </c>
      <c r="F8">
        <v>16</v>
      </c>
      <c r="G8" s="1">
        <f t="shared" si="2"/>
        <v>0.39983999999999997</v>
      </c>
      <c r="H8" s="1">
        <f t="shared" si="3"/>
        <v>0.39983999999999997</v>
      </c>
      <c r="I8" s="1">
        <f t="shared" si="0"/>
        <v>0.29188319999999995</v>
      </c>
      <c r="J8" s="1">
        <f t="shared" si="1"/>
        <v>0.29188319999999995</v>
      </c>
      <c r="K8" s="3" t="s">
        <v>273</v>
      </c>
      <c r="L8" t="s">
        <v>274</v>
      </c>
    </row>
    <row r="9" spans="1:12" x14ac:dyDescent="0.25">
      <c r="A9" t="s">
        <v>269</v>
      </c>
      <c r="B9" t="s">
        <v>285</v>
      </c>
      <c r="C9" t="s">
        <v>240</v>
      </c>
      <c r="D9" t="s">
        <v>286</v>
      </c>
      <c r="E9">
        <v>2</v>
      </c>
      <c r="F9">
        <v>33</v>
      </c>
      <c r="G9" s="1">
        <f t="shared" si="2"/>
        <v>0.82467000000000001</v>
      </c>
      <c r="H9" s="1">
        <f t="shared" si="3"/>
        <v>1.64934</v>
      </c>
      <c r="I9" s="1">
        <f t="shared" si="0"/>
        <v>0.60200909999999996</v>
      </c>
      <c r="J9" s="1">
        <f t="shared" si="1"/>
        <v>1.2040181999999999</v>
      </c>
      <c r="K9" s="3" t="s">
        <v>273</v>
      </c>
      <c r="L9" t="s">
        <v>274</v>
      </c>
    </row>
    <row r="10" spans="1:12" x14ac:dyDescent="0.25">
      <c r="A10" t="s">
        <v>269</v>
      </c>
      <c r="B10" t="s">
        <v>287</v>
      </c>
      <c r="C10" t="s">
        <v>288</v>
      </c>
      <c r="E10">
        <v>1</v>
      </c>
      <c r="F10">
        <v>20</v>
      </c>
      <c r="G10" s="1">
        <f>(F10/1000)*24.99</f>
        <v>0.49979999999999997</v>
      </c>
      <c r="H10" s="1">
        <f>G10*E10</f>
        <v>0.49979999999999997</v>
      </c>
      <c r="I10" s="1">
        <f t="shared" ref="I10:J14" si="4">G10*0.73</f>
        <v>0.36485399999999996</v>
      </c>
      <c r="J10" s="1">
        <f t="shared" si="4"/>
        <v>0.36485399999999996</v>
      </c>
      <c r="K10" s="7" t="s">
        <v>289</v>
      </c>
      <c r="L10" t="s">
        <v>274</v>
      </c>
    </row>
    <row r="11" spans="1:12" x14ac:dyDescent="0.25">
      <c r="A11" t="s">
        <v>269</v>
      </c>
      <c r="B11" t="s">
        <v>290</v>
      </c>
      <c r="C11" t="s">
        <v>291</v>
      </c>
      <c r="E11">
        <v>1</v>
      </c>
      <c r="F11">
        <v>17</v>
      </c>
      <c r="G11" s="1">
        <f>(F11/1000)*24.99</f>
        <v>0.42482999999999999</v>
      </c>
      <c r="H11" s="1">
        <f>G11*E11</f>
        <v>0.42482999999999999</v>
      </c>
      <c r="I11" s="1">
        <f t="shared" si="4"/>
        <v>0.31012589999999995</v>
      </c>
      <c r="J11" s="1">
        <f t="shared" si="4"/>
        <v>0.31012589999999995</v>
      </c>
      <c r="K11" s="7" t="s">
        <v>289</v>
      </c>
      <c r="L11" t="s">
        <v>274</v>
      </c>
    </row>
    <row r="12" spans="1:12" x14ac:dyDescent="0.25">
      <c r="A12" t="s">
        <v>269</v>
      </c>
      <c r="B12" t="s">
        <v>292</v>
      </c>
      <c r="C12" t="s">
        <v>293</v>
      </c>
      <c r="E12">
        <v>1</v>
      </c>
      <c r="F12">
        <v>19</v>
      </c>
      <c r="G12" s="1">
        <f>(F12/1000)*24.99</f>
        <v>0.47480999999999995</v>
      </c>
      <c r="H12" s="1">
        <f>G12*E12</f>
        <v>0.47480999999999995</v>
      </c>
      <c r="I12" s="1">
        <f t="shared" si="4"/>
        <v>0.34661129999999996</v>
      </c>
      <c r="J12" s="1">
        <f t="shared" si="4"/>
        <v>0.34661129999999996</v>
      </c>
      <c r="K12" s="7" t="s">
        <v>289</v>
      </c>
      <c r="L12" t="s">
        <v>274</v>
      </c>
    </row>
    <row r="13" spans="1:12" x14ac:dyDescent="0.25">
      <c r="A13" t="s">
        <v>269</v>
      </c>
      <c r="B13" t="s">
        <v>294</v>
      </c>
      <c r="C13" t="s">
        <v>295</v>
      </c>
      <c r="E13">
        <v>1</v>
      </c>
      <c r="F13">
        <v>17</v>
      </c>
      <c r="G13" s="1">
        <f>(F13/1000)*24.99</f>
        <v>0.42482999999999999</v>
      </c>
      <c r="H13" s="1">
        <f>G13*E13</f>
        <v>0.42482999999999999</v>
      </c>
      <c r="I13" s="1">
        <f t="shared" si="4"/>
        <v>0.31012589999999995</v>
      </c>
      <c r="J13" s="1">
        <f t="shared" si="4"/>
        <v>0.31012589999999995</v>
      </c>
      <c r="K13" s="7" t="s">
        <v>289</v>
      </c>
      <c r="L13" t="s">
        <v>274</v>
      </c>
    </row>
    <row r="14" spans="1:12" x14ac:dyDescent="0.25">
      <c r="A14" t="s">
        <v>269</v>
      </c>
      <c r="B14" t="s">
        <v>296</v>
      </c>
      <c r="C14" t="s">
        <v>241</v>
      </c>
      <c r="E14">
        <v>1</v>
      </c>
      <c r="F14">
        <v>12</v>
      </c>
      <c r="G14" s="1">
        <f>(F14/1000)*24.99</f>
        <v>0.29987999999999998</v>
      </c>
      <c r="H14" s="1">
        <f>G14*E14</f>
        <v>0.29987999999999998</v>
      </c>
      <c r="I14" s="1">
        <f t="shared" si="4"/>
        <v>0.21891239999999998</v>
      </c>
      <c r="J14" s="1">
        <f t="shared" si="4"/>
        <v>0.21891239999999998</v>
      </c>
      <c r="K14" s="3" t="s">
        <v>273</v>
      </c>
      <c r="L14" t="s">
        <v>274</v>
      </c>
    </row>
    <row r="15" spans="1:12" x14ac:dyDescent="0.25">
      <c r="A15" t="s">
        <v>269</v>
      </c>
      <c r="B15" t="s">
        <v>297</v>
      </c>
      <c r="C15" t="s">
        <v>242</v>
      </c>
      <c r="D15" t="s">
        <v>286</v>
      </c>
      <c r="E15">
        <v>2</v>
      </c>
      <c r="F15">
        <v>48</v>
      </c>
      <c r="G15" s="1">
        <f t="shared" si="2"/>
        <v>1.1995199999999999</v>
      </c>
      <c r="H15" s="1">
        <f t="shared" si="3"/>
        <v>2.3990399999999998</v>
      </c>
      <c r="I15" s="1">
        <f t="shared" si="0"/>
        <v>0.87564959999999992</v>
      </c>
      <c r="J15" s="1">
        <f t="shared" si="1"/>
        <v>1.7512991999999998</v>
      </c>
      <c r="K15" s="3" t="s">
        <v>273</v>
      </c>
      <c r="L15" t="s">
        <v>274</v>
      </c>
    </row>
    <row r="16" spans="1:12" x14ac:dyDescent="0.25">
      <c r="A16" t="s">
        <v>269</v>
      </c>
      <c r="B16" t="s">
        <v>298</v>
      </c>
      <c r="C16" t="s">
        <v>299</v>
      </c>
      <c r="D16" t="s">
        <v>300</v>
      </c>
      <c r="E16">
        <v>1</v>
      </c>
      <c r="F16">
        <v>3</v>
      </c>
      <c r="G16" s="1">
        <f>(F16/1000)*24.99</f>
        <v>7.4969999999999995E-2</v>
      </c>
      <c r="H16" s="1">
        <f>G16*E16</f>
        <v>7.4969999999999995E-2</v>
      </c>
      <c r="I16" s="1">
        <f>G16*0.73</f>
        <v>5.4728099999999995E-2</v>
      </c>
      <c r="J16" s="1">
        <f>H16*0.73</f>
        <v>5.4728099999999995E-2</v>
      </c>
      <c r="K16" s="7" t="s">
        <v>301</v>
      </c>
      <c r="L16" t="s">
        <v>274</v>
      </c>
    </row>
    <row r="17" spans="1:12" x14ac:dyDescent="0.25">
      <c r="A17" t="s">
        <v>269</v>
      </c>
      <c r="B17" t="s">
        <v>302</v>
      </c>
      <c r="C17" t="s">
        <v>237</v>
      </c>
      <c r="E17">
        <v>1</v>
      </c>
      <c r="F17">
        <v>90</v>
      </c>
      <c r="G17" s="1">
        <f t="shared" si="2"/>
        <v>2.2490999999999999</v>
      </c>
      <c r="H17" s="1">
        <f t="shared" si="3"/>
        <v>2.2490999999999999</v>
      </c>
      <c r="I17" s="1">
        <f t="shared" si="0"/>
        <v>1.6418429999999999</v>
      </c>
      <c r="J17" s="1">
        <f t="shared" si="1"/>
        <v>1.6418429999999999</v>
      </c>
      <c r="K17" s="3" t="s">
        <v>273</v>
      </c>
      <c r="L17" t="s">
        <v>274</v>
      </c>
    </row>
    <row r="18" spans="1:12" x14ac:dyDescent="0.25">
      <c r="A18" t="s">
        <v>269</v>
      </c>
      <c r="B18" t="s">
        <v>303</v>
      </c>
      <c r="C18" t="s">
        <v>244</v>
      </c>
      <c r="E18">
        <v>1</v>
      </c>
      <c r="F18">
        <v>86</v>
      </c>
      <c r="G18" s="1">
        <f t="shared" si="2"/>
        <v>2.1491399999999996</v>
      </c>
      <c r="H18" s="1">
        <f t="shared" si="3"/>
        <v>2.1491399999999996</v>
      </c>
      <c r="I18" s="1">
        <f t="shared" si="0"/>
        <v>1.5688721999999997</v>
      </c>
      <c r="J18" s="1">
        <f t="shared" si="1"/>
        <v>1.5688721999999997</v>
      </c>
      <c r="K18" s="3" t="s">
        <v>273</v>
      </c>
      <c r="L18" t="s">
        <v>274</v>
      </c>
    </row>
    <row r="19" spans="1:12" x14ac:dyDescent="0.25">
      <c r="A19" t="s">
        <v>269</v>
      </c>
      <c r="B19" t="s">
        <v>304</v>
      </c>
      <c r="C19" t="s">
        <v>253</v>
      </c>
      <c r="E19">
        <v>1</v>
      </c>
      <c r="F19">
        <v>77</v>
      </c>
      <c r="G19" s="1">
        <f t="shared" ref="G19:G26" si="5">(F19/1000)*24.99</f>
        <v>1.9242299999999999</v>
      </c>
      <c r="H19" s="1">
        <f t="shared" ref="H19:H26" si="6">G19*E19</f>
        <v>1.9242299999999999</v>
      </c>
      <c r="I19" s="1">
        <f t="shared" ref="I19:J26" si="7">G19*0.73</f>
        <v>1.4046878999999999</v>
      </c>
      <c r="J19" s="1">
        <f t="shared" si="7"/>
        <v>1.4046878999999999</v>
      </c>
      <c r="K19" s="3" t="s">
        <v>273</v>
      </c>
      <c r="L19" t="s">
        <v>274</v>
      </c>
    </row>
    <row r="20" spans="1:12" x14ac:dyDescent="0.25">
      <c r="A20" t="s">
        <v>269</v>
      </c>
      <c r="B20" t="s">
        <v>305</v>
      </c>
      <c r="C20" t="s">
        <v>254</v>
      </c>
      <c r="E20">
        <v>1</v>
      </c>
      <c r="F20">
        <v>58</v>
      </c>
      <c r="G20" s="1">
        <f t="shared" si="5"/>
        <v>1.4494199999999999</v>
      </c>
      <c r="H20" s="1">
        <f t="shared" si="6"/>
        <v>1.4494199999999999</v>
      </c>
      <c r="I20" s="1">
        <f t="shared" si="7"/>
        <v>1.0580765999999999</v>
      </c>
      <c r="J20" s="1">
        <f t="shared" si="7"/>
        <v>1.0580765999999999</v>
      </c>
      <c r="K20" s="3" t="s">
        <v>273</v>
      </c>
      <c r="L20" t="s">
        <v>274</v>
      </c>
    </row>
    <row r="21" spans="1:12" x14ac:dyDescent="0.25">
      <c r="A21" t="s">
        <v>269</v>
      </c>
      <c r="B21" t="s">
        <v>306</v>
      </c>
      <c r="C21" t="s">
        <v>348</v>
      </c>
      <c r="E21">
        <v>1</v>
      </c>
      <c r="F21">
        <v>13</v>
      </c>
      <c r="G21" s="1">
        <f t="shared" si="5"/>
        <v>0.32486999999999999</v>
      </c>
      <c r="H21" s="1">
        <f t="shared" si="6"/>
        <v>0.32486999999999999</v>
      </c>
      <c r="I21" s="1">
        <f t="shared" si="7"/>
        <v>0.23715509999999998</v>
      </c>
      <c r="J21" s="1">
        <f t="shared" si="7"/>
        <v>0.23715509999999998</v>
      </c>
      <c r="K21" s="3" t="s">
        <v>273</v>
      </c>
      <c r="L21" t="s">
        <v>274</v>
      </c>
    </row>
    <row r="22" spans="1:12" x14ac:dyDescent="0.25">
      <c r="A22" t="s">
        <v>269</v>
      </c>
      <c r="B22" t="s">
        <v>307</v>
      </c>
      <c r="C22" t="s">
        <v>349</v>
      </c>
      <c r="E22">
        <v>1</v>
      </c>
      <c r="F22">
        <v>98</v>
      </c>
      <c r="G22" s="1">
        <f t="shared" si="5"/>
        <v>2.44902</v>
      </c>
      <c r="H22" s="1">
        <f t="shared" si="6"/>
        <v>2.44902</v>
      </c>
      <c r="I22" s="1">
        <f t="shared" si="7"/>
        <v>1.7877845999999999</v>
      </c>
      <c r="J22" s="1">
        <f t="shared" si="7"/>
        <v>1.7877845999999999</v>
      </c>
      <c r="K22" s="3" t="s">
        <v>273</v>
      </c>
      <c r="L22" t="s">
        <v>274</v>
      </c>
    </row>
    <row r="23" spans="1:12" x14ac:dyDescent="0.25">
      <c r="A23" t="s">
        <v>269</v>
      </c>
      <c r="B23" t="s">
        <v>308</v>
      </c>
      <c r="C23" t="s">
        <v>261</v>
      </c>
      <c r="E23">
        <v>1</v>
      </c>
      <c r="F23">
        <v>208</v>
      </c>
      <c r="G23" s="1">
        <f t="shared" si="5"/>
        <v>5.1979199999999999</v>
      </c>
      <c r="H23" s="1">
        <f t="shared" si="6"/>
        <v>5.1979199999999999</v>
      </c>
      <c r="I23" s="1">
        <f t="shared" si="7"/>
        <v>3.7944815999999997</v>
      </c>
      <c r="J23" s="1">
        <f t="shared" si="7"/>
        <v>3.7944815999999997</v>
      </c>
      <c r="K23" s="3" t="s">
        <v>273</v>
      </c>
      <c r="L23" t="s">
        <v>274</v>
      </c>
    </row>
    <row r="24" spans="1:12" x14ac:dyDescent="0.25">
      <c r="A24" t="s">
        <v>269</v>
      </c>
      <c r="B24" t="s">
        <v>309</v>
      </c>
      <c r="C24" t="s">
        <v>310</v>
      </c>
      <c r="D24" t="s">
        <v>311</v>
      </c>
      <c r="E24">
        <v>2</v>
      </c>
      <c r="F24">
        <v>1</v>
      </c>
      <c r="G24" s="1">
        <f t="shared" si="5"/>
        <v>2.4989999999999998E-2</v>
      </c>
      <c r="H24" s="1">
        <f t="shared" si="6"/>
        <v>4.9979999999999997E-2</v>
      </c>
      <c r="I24" s="1">
        <f t="shared" si="7"/>
        <v>1.8242699999999997E-2</v>
      </c>
      <c r="J24" s="1">
        <f t="shared" si="7"/>
        <v>3.6485399999999994E-2</v>
      </c>
      <c r="K24" s="3" t="s">
        <v>273</v>
      </c>
      <c r="L24" t="s">
        <v>274</v>
      </c>
    </row>
    <row r="25" spans="1:12" x14ac:dyDescent="0.25">
      <c r="A25" t="s">
        <v>269</v>
      </c>
      <c r="B25" t="s">
        <v>312</v>
      </c>
      <c r="C25" t="s">
        <v>313</v>
      </c>
      <c r="E25">
        <v>2</v>
      </c>
      <c r="F25">
        <v>1</v>
      </c>
      <c r="G25" s="1">
        <f t="shared" si="5"/>
        <v>2.4989999999999998E-2</v>
      </c>
      <c r="H25" s="1">
        <f t="shared" si="6"/>
        <v>4.9979999999999997E-2</v>
      </c>
      <c r="I25" s="1">
        <f t="shared" si="7"/>
        <v>1.8242699999999997E-2</v>
      </c>
      <c r="J25" s="1">
        <f t="shared" si="7"/>
        <v>3.6485399999999994E-2</v>
      </c>
      <c r="K25" s="3" t="s">
        <v>273</v>
      </c>
      <c r="L25" t="s">
        <v>274</v>
      </c>
    </row>
    <row r="26" spans="1:12" x14ac:dyDescent="0.25">
      <c r="A26" t="s">
        <v>269</v>
      </c>
      <c r="B26" t="s">
        <v>314</v>
      </c>
      <c r="C26" t="s">
        <v>315</v>
      </c>
      <c r="E26">
        <v>1</v>
      </c>
      <c r="F26">
        <v>13</v>
      </c>
      <c r="G26" s="1">
        <f t="shared" si="5"/>
        <v>0.32486999999999999</v>
      </c>
      <c r="H26" s="1">
        <f t="shared" si="6"/>
        <v>0.32486999999999999</v>
      </c>
      <c r="I26" s="1">
        <f t="shared" si="7"/>
        <v>0.23715509999999998</v>
      </c>
      <c r="J26" s="1">
        <f t="shared" si="7"/>
        <v>0.23715509999999998</v>
      </c>
      <c r="K26" s="3" t="s">
        <v>273</v>
      </c>
      <c r="L26" t="s">
        <v>274</v>
      </c>
    </row>
    <row r="27" spans="1:12" x14ac:dyDescent="0.25">
      <c r="A27" t="s">
        <v>269</v>
      </c>
      <c r="B27" t="s">
        <v>316</v>
      </c>
      <c r="C27" t="s">
        <v>317</v>
      </c>
      <c r="E27">
        <v>4</v>
      </c>
      <c r="F27">
        <v>12</v>
      </c>
      <c r="G27" s="1">
        <f t="shared" si="2"/>
        <v>0.29987999999999998</v>
      </c>
      <c r="H27" s="1">
        <f t="shared" si="3"/>
        <v>1.1995199999999999</v>
      </c>
      <c r="I27" s="1">
        <f t="shared" si="0"/>
        <v>0.21891239999999998</v>
      </c>
      <c r="J27" s="1">
        <f t="shared" si="1"/>
        <v>0.87564959999999992</v>
      </c>
      <c r="K27" s="7" t="s">
        <v>301</v>
      </c>
      <c r="L27" t="s">
        <v>274</v>
      </c>
    </row>
    <row r="28" spans="1:12" x14ac:dyDescent="0.25">
      <c r="A28" t="s">
        <v>269</v>
      </c>
      <c r="B28" t="s">
        <v>318</v>
      </c>
      <c r="C28" t="s">
        <v>238</v>
      </c>
      <c r="E28">
        <v>4</v>
      </c>
      <c r="F28">
        <v>40</v>
      </c>
      <c r="G28" s="1">
        <f t="shared" si="2"/>
        <v>0.99959999999999993</v>
      </c>
      <c r="H28" s="1">
        <f t="shared" si="3"/>
        <v>3.9983999999999997</v>
      </c>
      <c r="I28" s="1">
        <f t="shared" si="0"/>
        <v>0.72970799999999991</v>
      </c>
      <c r="J28" s="1">
        <f t="shared" si="1"/>
        <v>2.9188319999999996</v>
      </c>
      <c r="K28" s="7" t="s">
        <v>301</v>
      </c>
      <c r="L28" t="s">
        <v>274</v>
      </c>
    </row>
    <row r="29" spans="1:12" x14ac:dyDescent="0.25">
      <c r="A29" t="s">
        <v>269</v>
      </c>
      <c r="B29" t="s">
        <v>319</v>
      </c>
      <c r="C29" t="s">
        <v>320</v>
      </c>
      <c r="D29" t="s">
        <v>321</v>
      </c>
      <c r="E29">
        <v>10</v>
      </c>
      <c r="F29">
        <v>1</v>
      </c>
      <c r="G29" s="1">
        <f t="shared" si="2"/>
        <v>2.4989999999999998E-2</v>
      </c>
      <c r="H29" s="1">
        <f t="shared" si="3"/>
        <v>0.24989999999999998</v>
      </c>
      <c r="I29" s="1">
        <f t="shared" si="0"/>
        <v>1.8242699999999997E-2</v>
      </c>
      <c r="J29" s="1">
        <f t="shared" si="1"/>
        <v>0.18242699999999998</v>
      </c>
      <c r="K29" s="7" t="s">
        <v>301</v>
      </c>
      <c r="L29" t="s">
        <v>274</v>
      </c>
    </row>
    <row r="30" spans="1:12" x14ac:dyDescent="0.25">
      <c r="A30" t="s">
        <v>269</v>
      </c>
      <c r="B30" t="s">
        <v>322</v>
      </c>
      <c r="C30" t="s">
        <v>323</v>
      </c>
      <c r="D30" t="s">
        <v>324</v>
      </c>
      <c r="E30">
        <v>2</v>
      </c>
      <c r="F30">
        <v>7</v>
      </c>
      <c r="G30" s="1">
        <f>(F30/1000)*24.99</f>
        <v>0.17493</v>
      </c>
      <c r="H30" s="1">
        <f>G30*E30</f>
        <v>0.34986</v>
      </c>
      <c r="I30" s="1">
        <f>G30*0.73</f>
        <v>0.1276989</v>
      </c>
      <c r="J30" s="1">
        <f>H30*0.73</f>
        <v>0.25539780000000001</v>
      </c>
      <c r="K30" s="7" t="s">
        <v>301</v>
      </c>
      <c r="L30" t="s">
        <v>274</v>
      </c>
    </row>
    <row r="31" spans="1:12" x14ac:dyDescent="0.25">
      <c r="A31" t="s">
        <v>269</v>
      </c>
      <c r="B31" t="s">
        <v>325</v>
      </c>
      <c r="C31" t="s">
        <v>326</v>
      </c>
      <c r="D31" t="s">
        <v>324</v>
      </c>
      <c r="E31">
        <v>2</v>
      </c>
      <c r="F31">
        <v>6</v>
      </c>
      <c r="G31" s="1">
        <f>(F31/1000)*24.99</f>
        <v>0.14993999999999999</v>
      </c>
      <c r="H31" s="1">
        <f>G31*E31</f>
        <v>0.29987999999999998</v>
      </c>
      <c r="I31" s="1">
        <f>G31*0.73</f>
        <v>0.10945619999999999</v>
      </c>
      <c r="J31" s="1">
        <f>H31*0.73</f>
        <v>0.21891239999999998</v>
      </c>
      <c r="K31" s="7" t="s">
        <v>301</v>
      </c>
      <c r="L31" t="s">
        <v>274</v>
      </c>
    </row>
    <row r="32" spans="1:12" ht="15.75" thickBot="1" x14ac:dyDescent="0.3">
      <c r="A32" s="12" t="s">
        <v>227</v>
      </c>
      <c r="B32" s="5"/>
      <c r="C32" s="5"/>
      <c r="D32" s="5"/>
      <c r="E32" s="5"/>
      <c r="F32" s="5">
        <f>SUM(F2:F29)</f>
        <v>1364</v>
      </c>
      <c r="G32" s="11"/>
      <c r="H32" s="11">
        <f>SUM(H2:H29)</f>
        <v>40.283879999999989</v>
      </c>
      <c r="I32" s="11"/>
      <c r="J32" s="11">
        <f>SUM(J2:J29)</f>
        <v>29.407232399999991</v>
      </c>
      <c r="K32" s="5"/>
      <c r="L32" s="5"/>
    </row>
    <row r="33" ht="15.75" thickTop="1" x14ac:dyDescent="0.25"/>
  </sheetData>
  <autoFilter ref="A1:L1" xr:uid="{B6C21D81-1068-4EE4-BAFB-D7BBF0F63942}"/>
  <phoneticPr fontId="5" type="noConversion"/>
  <hyperlinks>
    <hyperlink ref="K10" r:id="rId1" display="https://github.com/rolohaun/SimpleCore/tree/main/CAD" xr:uid="{296E2482-0A60-4F4F-BFEF-0C51E127CC24}"/>
    <hyperlink ref="K30" r:id="rId2" display="https://www.thingiverse.com/thing:5903898/files" xr:uid="{40C4DC94-0F68-4B77-B1AC-807018715771}"/>
    <hyperlink ref="K31" r:id="rId3" display="https://www.thingiverse.com/thing:5903898/files" xr:uid="{6605940A-4019-4A35-94CD-9EBBF403B149}"/>
    <hyperlink ref="K27" r:id="rId4" display="https://www.thingiverse.com/thing:2503622/files" xr:uid="{7E3F4B57-DDE5-4C6E-B376-253D2FF067AD}"/>
    <hyperlink ref="K28" r:id="rId5" display="https://www.thingiverse.com/thing:2655498" xr:uid="{8D74364D-9478-492E-8C35-ED5FDC53988D}"/>
    <hyperlink ref="K16" r:id="rId6" display="https://www.thingiverse.com/thing:3014508/files" xr:uid="{95F5A652-8BE8-47E8-BC0E-481A3DF00E28}"/>
    <hyperlink ref="K29" r:id="rId7" display="https://www.thingiverse.com/thing:4612080/files" xr:uid="{2725E5C8-633E-4A54-A357-7DCAB12144E9}"/>
    <hyperlink ref="K2" r:id="rId8" xr:uid="{A792A676-ADA9-4AB2-93BE-DF9D8835DEE0}"/>
    <hyperlink ref="K3:K26" r:id="rId9" display="GitHub OpticalModule" xr:uid="{D06B3B7F-7480-4CB7-A97D-58B7423C0D3F}"/>
    <hyperlink ref="K6" r:id="rId10" xr:uid="{B611B4E5-8736-4C97-B9B3-4B80B24BD539}"/>
    <hyperlink ref="K11" r:id="rId11" display="https://github.com/rolohaun/SimpleCore/tree/main/CAD" xr:uid="{C7DF958D-75B2-4757-873D-ACD69CB2A76D}"/>
    <hyperlink ref="K12" r:id="rId12" display="https://github.com/rolohaun/SimpleCore/tree/main/CAD" xr:uid="{782DD07D-8AC2-440D-96EC-7C1BF89D7C81}"/>
    <hyperlink ref="K13" r:id="rId13" display="https://github.com/rolohaun/SimpleCore/tree/main/CAD" xr:uid="{C714C3BB-546D-40CD-A36E-2E92A34EBC8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FEE1E-CBCB-47C9-9A07-8EAC5ABAFA15}">
  <dimension ref="A1:C11"/>
  <sheetViews>
    <sheetView zoomScale="80" zoomScaleNormal="80" workbookViewId="0">
      <pane ySplit="1" topLeftCell="A2" activePane="bottomLeft" state="frozen"/>
      <selection pane="bottomLeft" activeCell="B20" sqref="B20"/>
    </sheetView>
  </sheetViews>
  <sheetFormatPr defaultRowHeight="15" x14ac:dyDescent="0.25"/>
  <cols>
    <col min="1" max="1" width="15.7109375" bestFit="1" customWidth="1"/>
    <col min="2" max="2" width="24" bestFit="1" customWidth="1"/>
    <col min="3" max="3" width="62.5703125" bestFit="1" customWidth="1"/>
  </cols>
  <sheetData>
    <row r="1" spans="1:3" x14ac:dyDescent="0.25">
      <c r="A1" s="4" t="s">
        <v>0</v>
      </c>
      <c r="B1" s="4" t="s">
        <v>2</v>
      </c>
      <c r="C1" s="4" t="s">
        <v>266</v>
      </c>
    </row>
    <row r="2" spans="1:3" x14ac:dyDescent="0.25">
      <c r="A2" t="s">
        <v>327</v>
      </c>
      <c r="B2" t="s">
        <v>328</v>
      </c>
    </row>
    <row r="3" spans="1:3" x14ac:dyDescent="0.25">
      <c r="A3" t="s">
        <v>327</v>
      </c>
      <c r="B3" t="s">
        <v>329</v>
      </c>
    </row>
    <row r="4" spans="1:3" x14ac:dyDescent="0.25">
      <c r="A4" t="s">
        <v>327</v>
      </c>
      <c r="B4" t="s">
        <v>330</v>
      </c>
    </row>
    <row r="5" spans="1:3" x14ac:dyDescent="0.25">
      <c r="A5" t="s">
        <v>327</v>
      </c>
      <c r="B5" t="s">
        <v>331</v>
      </c>
    </row>
    <row r="6" spans="1:3" x14ac:dyDescent="0.25">
      <c r="A6" t="s">
        <v>327</v>
      </c>
      <c r="B6" t="s">
        <v>332</v>
      </c>
    </row>
    <row r="7" spans="1:3" x14ac:dyDescent="0.25">
      <c r="A7" t="s">
        <v>333</v>
      </c>
      <c r="B7" t="s">
        <v>334</v>
      </c>
      <c r="C7" t="s">
        <v>335</v>
      </c>
    </row>
    <row r="8" spans="1:3" x14ac:dyDescent="0.25">
      <c r="A8" t="s">
        <v>333</v>
      </c>
      <c r="B8" t="s">
        <v>336</v>
      </c>
      <c r="C8" t="s">
        <v>335</v>
      </c>
    </row>
    <row r="9" spans="1:3" x14ac:dyDescent="0.25">
      <c r="A9" t="s">
        <v>333</v>
      </c>
      <c r="B9" t="s">
        <v>337</v>
      </c>
      <c r="C9" t="s">
        <v>338</v>
      </c>
    </row>
    <row r="10" spans="1:3" x14ac:dyDescent="0.25">
      <c r="A10" t="s">
        <v>333</v>
      </c>
      <c r="B10" t="s">
        <v>339</v>
      </c>
      <c r="C10" t="s">
        <v>340</v>
      </c>
    </row>
    <row r="11" spans="1:3" x14ac:dyDescent="0.25">
      <c r="A11" t="s">
        <v>333</v>
      </c>
      <c r="B11" t="s">
        <v>341</v>
      </c>
      <c r="C11" t="s">
        <v>340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58e1e6-288a-43ec-a132-a1b2211b0602">
      <Terms xmlns="http://schemas.microsoft.com/office/infopath/2007/PartnerControls"/>
    </lcf76f155ced4ddcb4097134ff3c332f>
    <TaxCatchAll xmlns="53974bf4-1688-41c6-9fc9-158ee2e3207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94CFF8E98BB44995FFDC42C88547FB" ma:contentTypeVersion="14" ma:contentTypeDescription="Create a new document." ma:contentTypeScope="" ma:versionID="2edd173af022ec9f4cabb12b74af787f">
  <xsd:schema xmlns:xsd="http://www.w3.org/2001/XMLSchema" xmlns:xs="http://www.w3.org/2001/XMLSchema" xmlns:p="http://schemas.microsoft.com/office/2006/metadata/properties" xmlns:ns2="0458e1e6-288a-43ec-a132-a1b2211b0602" xmlns:ns3="53974bf4-1688-41c6-9fc9-158ee2e3207f" targetNamespace="http://schemas.microsoft.com/office/2006/metadata/properties" ma:root="true" ma:fieldsID="b9b0c1805e15f24afdf219704a516f41" ns2:_="" ns3:_="">
    <xsd:import namespace="0458e1e6-288a-43ec-a132-a1b2211b0602"/>
    <xsd:import namespace="53974bf4-1688-41c6-9fc9-158ee2e320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8e1e6-288a-43ec-a132-a1b2211b06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974bf4-1688-41c6-9fc9-158ee2e3207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e4422e1-e5ac-445a-ba0a-4ab3490f97eb}" ma:internalName="TaxCatchAll" ma:showField="CatchAllData" ma:web="53974bf4-1688-41c6-9fc9-158ee2e320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717715-3543-489C-82B9-B154092B6B48}">
  <ds:schemaRefs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53974bf4-1688-41c6-9fc9-158ee2e3207f"/>
    <ds:schemaRef ds:uri="0458e1e6-288a-43ec-a132-a1b2211b0602"/>
  </ds:schemaRefs>
</ds:datastoreItem>
</file>

<file path=customXml/itemProps2.xml><?xml version="1.0" encoding="utf-8"?>
<ds:datastoreItem xmlns:ds="http://schemas.openxmlformats.org/officeDocument/2006/customXml" ds:itemID="{2C0F87D8-700D-4D46-BEA2-C8B8749179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4F4EAA-B313-4B25-B1E9-CA25E968E0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58e1e6-288a-43ec-a132-a1b2211b0602"/>
    <ds:schemaRef ds:uri="53974bf4-1688-41c6-9fc9-158ee2e320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Fasteners</vt:lpstr>
      <vt:lpstr>3D Printed Parts</vt:lpstr>
      <vt:lpstr>Tools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smonagan@student.ubc.ca</dc:creator>
  <cp:keywords/>
  <dc:description/>
  <cp:lastModifiedBy>smonagan@student.ubc.ca</cp:lastModifiedBy>
  <cp:revision/>
  <dcterms:created xsi:type="dcterms:W3CDTF">2025-05-27T10:19:42Z</dcterms:created>
  <dcterms:modified xsi:type="dcterms:W3CDTF">2025-07-08T09:19:26Z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0x0101008194CFF8E98BB44995FFDC42C88547FB</vt:lpwstr>
  </property>
  <property fmtid="{D5CDD505-2E9C-101B-9397-08002B2CF9AE}" pid="3" name="MediaServiceImageTags">
    <vt:lpwstr/>
  </property>
</Properties>
</file>