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nue\Desktop\Presupuesto\"/>
    </mc:Choice>
  </mc:AlternateContent>
  <xr:revisionPtr revIDLastSave="0" documentId="13_ncr:1_{D627616C-EB9A-47BA-A2C1-2E85470E4757}" xr6:coauthVersionLast="47" xr6:coauthVersionMax="47" xr10:uidLastSave="{00000000-0000-0000-0000-000000000000}"/>
  <bookViews>
    <workbookView xWindow="28680" yWindow="-73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9" i="1" l="1"/>
  <c r="J79" i="1"/>
  <c r="Q34" i="1"/>
  <c r="Q24" i="1"/>
  <c r="I55" i="1"/>
  <c r="Q49" i="1"/>
  <c r="Q50" i="1"/>
  <c r="Q51" i="1"/>
  <c r="Q52" i="1"/>
  <c r="Q53" i="1"/>
  <c r="Q54" i="1"/>
  <c r="S54" i="1" s="1"/>
  <c r="Q55" i="1"/>
  <c r="Q56" i="1"/>
  <c r="Q57" i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Q66" i="1"/>
  <c r="Q67" i="1"/>
  <c r="Q68" i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Q48" i="1"/>
  <c r="S48" i="1" s="1"/>
  <c r="S68" i="1"/>
  <c r="S67" i="1"/>
  <c r="S66" i="1"/>
  <c r="S65" i="1"/>
  <c r="S57" i="1"/>
  <c r="S56" i="1"/>
  <c r="S55" i="1"/>
  <c r="S53" i="1"/>
  <c r="S52" i="1"/>
  <c r="S51" i="1"/>
  <c r="S50" i="1"/>
  <c r="S49" i="1"/>
  <c r="I49" i="1"/>
  <c r="I50" i="1"/>
  <c r="I51" i="1"/>
  <c r="I52" i="1"/>
  <c r="K52" i="1" s="1"/>
  <c r="I53" i="1"/>
  <c r="K53" i="1" s="1"/>
  <c r="I54" i="1"/>
  <c r="K54" i="1" s="1"/>
  <c r="K55" i="1"/>
  <c r="I56" i="1"/>
  <c r="I57" i="1"/>
  <c r="I58" i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I66" i="1"/>
  <c r="I67" i="1"/>
  <c r="I68" i="1"/>
  <c r="I69" i="1"/>
  <c r="K69" i="1" s="1"/>
  <c r="I70" i="1"/>
  <c r="K70" i="1" s="1"/>
  <c r="I71" i="1"/>
  <c r="K71" i="1" s="1"/>
  <c r="I72" i="1"/>
  <c r="I73" i="1"/>
  <c r="I74" i="1"/>
  <c r="I75" i="1"/>
  <c r="I76" i="1"/>
  <c r="K76" i="1" s="1"/>
  <c r="I77" i="1"/>
  <c r="K77" i="1" s="1"/>
  <c r="I78" i="1"/>
  <c r="K78" i="1" s="1"/>
  <c r="I79" i="1"/>
  <c r="I48" i="1"/>
  <c r="K75" i="1"/>
  <c r="K74" i="1"/>
  <c r="K73" i="1"/>
  <c r="K72" i="1"/>
  <c r="K68" i="1"/>
  <c r="K67" i="1"/>
  <c r="K66" i="1"/>
  <c r="K65" i="1"/>
  <c r="K58" i="1"/>
  <c r="K57" i="1"/>
  <c r="K56" i="1"/>
  <c r="K51" i="1"/>
  <c r="K50" i="1"/>
  <c r="K49" i="1"/>
  <c r="K48" i="1"/>
  <c r="R41" i="1"/>
  <c r="Q11" i="1"/>
  <c r="Q12" i="1"/>
  <c r="Q13" i="1"/>
  <c r="Q14" i="1"/>
  <c r="Q15" i="1"/>
  <c r="S15" i="1" s="1"/>
  <c r="Q16" i="1"/>
  <c r="S16" i="1" s="1"/>
  <c r="Q17" i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5" i="1"/>
  <c r="Q26" i="1"/>
  <c r="S26" i="1" s="1"/>
  <c r="Q27" i="1"/>
  <c r="Q28" i="1"/>
  <c r="Q29" i="1"/>
  <c r="Q30" i="1"/>
  <c r="Q31" i="1"/>
  <c r="Q32" i="1"/>
  <c r="Q33" i="1"/>
  <c r="S34" i="1"/>
  <c r="Q35" i="1"/>
  <c r="S35" i="1" s="1"/>
  <c r="Q36" i="1"/>
  <c r="S36" i="1" s="1"/>
  <c r="Q37" i="1"/>
  <c r="S37" i="1" s="1"/>
  <c r="Q38" i="1"/>
  <c r="S38" i="1" s="1"/>
  <c r="Q39" i="1"/>
  <c r="S39" i="1" s="1"/>
  <c r="Q40" i="1"/>
  <c r="Q41" i="1"/>
  <c r="Q10" i="1"/>
  <c r="S40" i="1"/>
  <c r="S33" i="1"/>
  <c r="S32" i="1"/>
  <c r="S31" i="1"/>
  <c r="S30" i="1"/>
  <c r="S29" i="1"/>
  <c r="S28" i="1"/>
  <c r="S27" i="1"/>
  <c r="S25" i="1"/>
  <c r="S24" i="1"/>
  <c r="S17" i="1"/>
  <c r="S14" i="1"/>
  <c r="S13" i="1"/>
  <c r="S12" i="1"/>
  <c r="S11" i="1"/>
  <c r="S10" i="1"/>
  <c r="K44" i="1"/>
  <c r="K43" i="1"/>
  <c r="J41" i="1"/>
  <c r="K11" i="1"/>
  <c r="K12" i="1"/>
  <c r="K13" i="1"/>
  <c r="K14" i="1"/>
  <c r="K15" i="1"/>
  <c r="K20" i="1"/>
  <c r="K40" i="1"/>
  <c r="K10" i="1"/>
  <c r="I41" i="1"/>
  <c r="I11" i="1"/>
  <c r="I12" i="1"/>
  <c r="I13" i="1"/>
  <c r="I14" i="1"/>
  <c r="I15" i="1"/>
  <c r="I16" i="1"/>
  <c r="K16" i="1" s="1"/>
  <c r="I17" i="1"/>
  <c r="K17" i="1" s="1"/>
  <c r="I18" i="1"/>
  <c r="K18" i="1" s="1"/>
  <c r="I19" i="1"/>
  <c r="K19" i="1" s="1"/>
  <c r="I20" i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10" i="1"/>
  <c r="S81" i="1" l="1"/>
  <c r="S82" i="1" s="1"/>
  <c r="K81" i="1"/>
  <c r="K82" i="1" s="1"/>
  <c r="S43" i="1"/>
  <c r="S44" i="1" s="1"/>
</calcChain>
</file>

<file path=xl/sharedStrings.xml><?xml version="1.0" encoding="utf-8"?>
<sst xmlns="http://schemas.openxmlformats.org/spreadsheetml/2006/main" count="408" uniqueCount="105">
  <si>
    <t>Producto</t>
  </si>
  <si>
    <t>Enlace</t>
  </si>
  <si>
    <t>Descripción</t>
  </si>
  <si>
    <t>Precio por unidad</t>
  </si>
  <si>
    <t>Cantidad por PCB</t>
  </si>
  <si>
    <t>x10</t>
  </si>
  <si>
    <t>x50</t>
  </si>
  <si>
    <t>x1000</t>
  </si>
  <si>
    <t>x20000</t>
  </si>
  <si>
    <t>Total</t>
  </si>
  <si>
    <t>https://www.mouser.es/ProductDetail/Diodes-Incorporated/1N4148WT-7?qs=FITO%2F%2FQgYDlMYETivVNccQ%3D%3D&amp;srsltid=AfmBOoou_yJnZpDgmPF8lyJYvVQjLXj10ciJGzHpk-AjsCirV3GD92uh</t>
  </si>
  <si>
    <t>https://www.mouser.es/ProductDetail/Diodes-Incorporated/1N4002-T?qs=rGAXPo9uwV21tVJRR%252BhxrQ%3D%3D&amp;srsltid=AfmBOorgoRISs7AysqSenf86rY_uic1OQ-ctlDZdBzbqsNDCSOH4MkoH</t>
  </si>
  <si>
    <t>https://www.mouser.es/ProductDetail/Taiwan-Semiconductor/BZV55C6V2?qs=tHU%2FlV7kTyT6aGdLZjLeJA%3D%3D&amp;srsltid=AfmBOoqlTfyvElshAJGKEOnokCJH7DD2SI9rdq-b15Bw82J5balxlpyx</t>
  </si>
  <si>
    <t>https://www.digikey.com/en/products/detail/adam-tech/PH1-01-UA/9830231</t>
  </si>
  <si>
    <t>https://www.digikey.com/en/products/detail/w%C3%BCrth-elektronik/61300211121/4846823</t>
  </si>
  <si>
    <t>https://www.digikey.com/en/products/detail/harwin-inc/M20-9990345/3728227</t>
  </si>
  <si>
    <t>https://www.digikey.com/en/products/detail/w%C3%BCrth-elektronik/61300611121/4846833</t>
  </si>
  <si>
    <t>https://www.digikey.com/en/products/detail/phoenix-contact/1729128/260615</t>
  </si>
  <si>
    <t>https://www.digikey.com/en/products/detail/phoenix-contact/1729131/260616</t>
  </si>
  <si>
    <t>https://www.mouser.es/ProductDetail/TE-Connectivity-PB/RT314012?qs=h4sDRd%2FXttjfRhAgOQMm4w%3D%3D&amp;srsltid=AfmBOopdF7YzNaaU_lIqXwQFE3O8Wtd6nW0APCk7J3Q2hti2xpCqZaIA</t>
  </si>
  <si>
    <t>https://www.digikey.es/es/products/detail/central-semiconductor-corp/2N2222-PBFREE/4806844?srsltid=AfmBOopbMWPTTw3-6tQ3mkBI2d-5vu9RYMKABsMoJXEqe7_SeGSs3M0XfSY&amp;gQT=2</t>
  </si>
  <si>
    <t>https://www.digikey.es/es/products/detail/c-k/PTS526SK15SMTR2-LFS/10056626</t>
  </si>
  <si>
    <t>https://www.mouser.es/ProductDetail/Microchip-Technology/PIC18F2580-I-SO?qs=5Wx0vN22rFLg5k%2FqM4Xm9A%3D%3D&amp;srsltid=AfmBOopCAz-k-Pcm96D1DimOK-DAeT0rb1iuXtPFH-JnCEKCt6lwyihF</t>
  </si>
  <si>
    <t>https://www.mouser.es/ProductDetail/Texas-Instruments/HDC2010YPAR?qs=EU6FO9ffTwc2CasHMLP4bA%3D%3D&amp;srsltid=AfmBOoqXnaFTWXcZMyG4580DNzW-HCuocmkeqHf7p0Yc_BGwz0CBEdvv</t>
  </si>
  <si>
    <t>https://www.mouser.es/ProductDetail/Analog-Devices/LT1716IS5TRMPBF?qs=ytflclh7QUVIaNMG%252B3EIxQ%3D%3D&amp;srsltid=AfmBOoq8gcvRJ8MITYHWTtR5SiE7qXkDBCw41GFqOJ_Iaz3cPW7-2qFa</t>
  </si>
  <si>
    <t>https://www.mouser.es/ProductDetail/Texas-Instruments/TXS0108EPWR?qs=IUbkBnfnSQLgiWtCbWtYOw%3D%3D&amp;srsltid=AfmBOorpltmT2LoS2himdQ8eZQyarWwArbwweY4R5QsDvRHS2dPtGP4s</t>
  </si>
  <si>
    <t>https://www.digikey.com/es/products/detail/texas-instruments/DRV8871DDA/6110574</t>
  </si>
  <si>
    <t>https://www.mouser.es/ProductDetail/Microchip-Technology/MCP2551-E-SN?qs=Vn0zuzr35GHkGDCgnw0F9A%3D%3D&amp;srsltid=AfmBOorUxPGCqbiA2v1h7c9zpkI60JspWLsxdac_1OPreP3_HaUwRlyo</t>
  </si>
  <si>
    <t>https://www.digikey.es/es/products/detail/l-com/SD9S/21288632</t>
  </si>
  <si>
    <t>Cristal</t>
  </si>
  <si>
    <t>https://www.digikey.es/es/products/detail/citizen-finedevice-co-ltd/HC-49-U-S16384000ABJB/284225?srsltid=AfmBOorZN38nb31CXjwxmnUM6iXshl_QxuvCV62Bbzu7u5iEPdrACuPH</t>
  </si>
  <si>
    <t>HC-49/U</t>
  </si>
  <si>
    <t>https://cart.jlcpcb.com/quote?orderType=1&amp;stencilLayer=1&amp;stencilWidth=100&amp;stencilLength=100&amp;stencilCounts=2000&amp;spm=Jlcpcb.Homepage.1010</t>
  </si>
  <si>
    <t>PCB</t>
  </si>
  <si>
    <r>
      <t>Resistencia 4.7K</t>
    </r>
    <r>
      <rPr>
        <sz val="11"/>
        <color theme="1"/>
        <rFont val="Aptos Narrow"/>
        <family val="2"/>
      </rPr>
      <t>Ω</t>
    </r>
  </si>
  <si>
    <r>
      <t>Resistencia 3K</t>
    </r>
    <r>
      <rPr>
        <sz val="11"/>
        <color theme="1"/>
        <rFont val="Aptos Narrow"/>
        <family val="2"/>
      </rPr>
      <t>Ω</t>
    </r>
  </si>
  <si>
    <r>
      <t>Resistencia 2K</t>
    </r>
    <r>
      <rPr>
        <sz val="11"/>
        <color theme="1"/>
        <rFont val="Aptos Narrow"/>
        <family val="2"/>
      </rPr>
      <t>Ω</t>
    </r>
  </si>
  <si>
    <r>
      <t>Resistencia 1K</t>
    </r>
    <r>
      <rPr>
        <sz val="11"/>
        <color theme="1"/>
        <rFont val="Aptos Narrow"/>
        <family val="2"/>
      </rPr>
      <t>Ω</t>
    </r>
  </si>
  <si>
    <r>
      <t>Resistencia 300</t>
    </r>
    <r>
      <rPr>
        <sz val="11"/>
        <color theme="1"/>
        <rFont val="Aptos Narrow"/>
        <family val="2"/>
      </rPr>
      <t>Ω</t>
    </r>
  </si>
  <si>
    <t>https://www.mouser.es/ProductDetail/ROHM-Semiconductor/SFR10EZPF3000?qs=sGAEpiMZZMvdGkrng054t2cqbZCzJY7NtZHdPqBIKeE8Rcx7querPw%3D%3D</t>
  </si>
  <si>
    <t>https://www.mouser.es/ProductDetail/Vishay-Beyschlag/MCU08050C6809FP500?qs=sGAEpiMZZMvdGkrng054t%252B6peQZGboBpqQ93DIj2ESU%3D</t>
  </si>
  <si>
    <t>MCU08050C6809FP500</t>
  </si>
  <si>
    <t>SFR10EZPF3000</t>
  </si>
  <si>
    <t>https://www.mouser.es/ProductDetail/Panasonic/ERA-6AED102V?qs=sGAEpiMZZMvdGkrng054t5mej2KPdPuFdGR0mNxKO%252B4%3D</t>
  </si>
  <si>
    <t>ERA-6AED102V</t>
  </si>
  <si>
    <t>https://www.mouser.es/ProductDetail/Panasonic/ERJ-UP6D2001V?qs=sGAEpiMZZMvdGkrng054t2cqbZCzJY7N%2FpbMobjExh5jkutYX4oq7A%3D%3D</t>
  </si>
  <si>
    <t>ERJ-UP6D2001V</t>
  </si>
  <si>
    <t>Cantidad total</t>
  </si>
  <si>
    <t>https://www.mouser.es/ProductDetail/Vishay-Dale/TNPW08053K00FEEA?qs=sGAEpiMZZMvdGkrng054t4HUbP1SNLfZFxqDJfeX1Vw%3D</t>
  </si>
  <si>
    <r>
      <t>Resistencia 68</t>
    </r>
    <r>
      <rPr>
        <sz val="11"/>
        <color theme="1"/>
        <rFont val="Aptos Narrow"/>
        <family val="2"/>
      </rPr>
      <t>Ω</t>
    </r>
  </si>
  <si>
    <t>TNPW08053K00FEEA</t>
  </si>
  <si>
    <t>https://www.mouser.es/ProductDetail/Panasonic/ERA-6VEB4701V?qs=sGAEpiMZZMvdGkrng054twKDKoBh%252BscnWyenyX2PUMdK9PH%2F98VUxQ%3D%3D</t>
  </si>
  <si>
    <t>ERA-6VEB4701V</t>
  </si>
  <si>
    <t>Capacitor 1uF</t>
  </si>
  <si>
    <t>Capacitor 100nF</t>
  </si>
  <si>
    <t>https://www.mouser.es/ProductDetail/Vishay-Vitramon/VJ0805Y104KXBAT?qs=ZB8tH5z5N7bogYVWlZJLKw%3D%3D</t>
  </si>
  <si>
    <t>Capacitor 100pF</t>
  </si>
  <si>
    <t>Capacitor 33pF</t>
  </si>
  <si>
    <t>VJ0805Y104KXBAT</t>
  </si>
  <si>
    <t>https://www.mouser.es/ProductDetail/KYOCERA-AVX/KGM21AR71C105JU?qs=Jm2GQyTW%2FbgRn%252Bi87%2FZsQQ%3D%3D</t>
  </si>
  <si>
    <t>KGM21AR71C105JU</t>
  </si>
  <si>
    <t>Diodo 1N4148</t>
  </si>
  <si>
    <t>1N4148WT-7</t>
  </si>
  <si>
    <t>08052U330JAT2A</t>
  </si>
  <si>
    <t>https://www.mouser.es/ProductDetail/KYOCERA-AVX/08052U330JAT2A?qs=PWqgEMkqndQIleO2EF3Tsw%3D%3D</t>
  </si>
  <si>
    <t>08051C101JAT2A</t>
  </si>
  <si>
    <t>https://www.mouser.es/ProductDetail/KYOCERA-AVX/08051C101JAT2A?qs=LzfKPbejVBU01Un%2F7H3NFQ%3D%3D</t>
  </si>
  <si>
    <t>Diodo 1N4002</t>
  </si>
  <si>
    <t>1N4002-T</t>
  </si>
  <si>
    <t>BZV55C6V2</t>
  </si>
  <si>
    <t>RT314012</t>
  </si>
  <si>
    <t>HDC2010YPAR</t>
  </si>
  <si>
    <t>TXS0108EPWR</t>
  </si>
  <si>
    <t>Diodo BZV55C6V2</t>
  </si>
  <si>
    <t>Regulador de tensión</t>
  </si>
  <si>
    <t>LM1117T</t>
  </si>
  <si>
    <t>Conector 1x1</t>
  </si>
  <si>
    <t>Conector 1x2</t>
  </si>
  <si>
    <t>Conector 1x3</t>
  </si>
  <si>
    <t>Conector 1x6</t>
  </si>
  <si>
    <t>M20-9990345</t>
  </si>
  <si>
    <t>PTS526SK15SMTR2-LFS</t>
  </si>
  <si>
    <t>PH1-01-UA</t>
  </si>
  <si>
    <t>DRV8871DDA</t>
  </si>
  <si>
    <t>SD9S</t>
  </si>
  <si>
    <t>Conector BLK 1x2</t>
  </si>
  <si>
    <t>Conector BLK 1x3</t>
  </si>
  <si>
    <t>Relé</t>
  </si>
  <si>
    <t>2N2222</t>
  </si>
  <si>
    <t>Transistor BJT</t>
  </si>
  <si>
    <t>Botón</t>
  </si>
  <si>
    <t>Microcontrolador</t>
  </si>
  <si>
    <t>PIC18F2580-I/SO</t>
  </si>
  <si>
    <t>Sensor de lluvia</t>
  </si>
  <si>
    <t>Amplificador Operacional</t>
  </si>
  <si>
    <t>LT1716</t>
  </si>
  <si>
    <t>MCP2551</t>
  </si>
  <si>
    <t>Puente H</t>
  </si>
  <si>
    <t>Controlador CAN</t>
  </si>
  <si>
    <t>Conector DB9</t>
  </si>
  <si>
    <t>Transceptor de Voltaje</t>
  </si>
  <si>
    <t>Total:</t>
  </si>
  <si>
    <t>Total por placa:</t>
  </si>
  <si>
    <t>https://www.mouser.es/ProductDetail/Texas-Instruments/LM1117T-3.3-NOPB?qs=X1J7HmVL2ZF7RIQB6O0mNg%3D%3D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</si>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</sst>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ptos Narrow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es/products/detail/texas-instruments/DRV8871DDA/6110574" TargetMode="External"/><Relationship Id="rId117" Type="http://schemas.openxmlformats.org/officeDocument/2006/relationships/hyperlink" Target="https://www.mouser.es/ProductDetail/Microchip-Technology/MCP2551-E-SN?qs=Vn0zuzr35GHkGDCgnw0F9A%3D%3D&amp;srsltid=AfmBOorUxPGCqbiA2v1h7c9zpkI60JspWLsxdac_1OPreP3_HaUwRlyo" TargetMode="External"/><Relationship Id="rId21" Type="http://schemas.openxmlformats.org/officeDocument/2006/relationships/hyperlink" Target="https://www.mouser.es/ProductDetail/Microchip-Technology/PIC18F2580-I-SO?qs=5Wx0vN22rFLg5k%2FqM4Xm9A%3D%3D&amp;srsltid=AfmBOopCAz-k-Pcm96D1DimOK-DAeT0rb1iuXtPFH-JnCEKCt6lwyihF" TargetMode="External"/><Relationship Id="rId42" Type="http://schemas.openxmlformats.org/officeDocument/2006/relationships/hyperlink" Target="https://www.mouser.es/ProductDetail/Taiwan-Semiconductor/BZV55C6V2?qs=tHU%2FlV7kTyT6aGdLZjLeJA%3D%3D&amp;srsltid=AfmBOoqlTfyvElshAJGKEOnokCJH7DD2SI9rdq-b15Bw82J5balxlpyx" TargetMode="External"/><Relationship Id="rId47" Type="http://schemas.openxmlformats.org/officeDocument/2006/relationships/hyperlink" Target="https://www.digikey.com/en/products/detail/phoenix-contact/1729128/260615" TargetMode="External"/><Relationship Id="rId63" Type="http://schemas.openxmlformats.org/officeDocument/2006/relationships/hyperlink" Target="https://www.mouser.es/ProductDetail/Panasonic/ERA-6AED102V?qs=sGAEpiMZZMvdGkrng054t5mej2KPdPuFdGR0mNxKO%252B4%3D" TargetMode="External"/><Relationship Id="rId68" Type="http://schemas.openxmlformats.org/officeDocument/2006/relationships/hyperlink" Target="https://www.mouser.es/ProductDetail/Diodes-Incorporated/1N4148WT-7?qs=FITO%2F%2FQgYDlMYETivVNccQ%3D%3D&amp;srsltid=AfmBOoou_yJnZpDgmPF8lyJYvVQjLXj10ciJGzHpk-AjsCirV3GD92uh" TargetMode="External"/><Relationship Id="rId84" Type="http://schemas.openxmlformats.org/officeDocument/2006/relationships/hyperlink" Target="https://www.mouser.es/ProductDetail/Analog-Devices/LT1716IS5TRMPBF?qs=ytflclh7QUVIaNMG%252B3EIxQ%3D%3D&amp;srsltid=AfmBOoq8gcvRJ8MITYHWTtR5SiE7qXkDBCw41GFqOJ_Iaz3cPW7-2qFa" TargetMode="External"/><Relationship Id="rId89" Type="http://schemas.openxmlformats.org/officeDocument/2006/relationships/hyperlink" Target="https://www.digikey.es/es/products/detail/citizen-finedevice-co-ltd/HC-49-U-S16384000ABJB/284225?srsltid=AfmBOorZN38nb31CXjwxmnUM6iXshl_QxuvCV62Bbzu7u5iEPdrACuPH" TargetMode="External"/><Relationship Id="rId112" Type="http://schemas.openxmlformats.org/officeDocument/2006/relationships/hyperlink" Target="https://www.digikey.es/es/products/detail/c-k/PTS526SK15SMTR2-LFS/10056626" TargetMode="External"/><Relationship Id="rId16" Type="http://schemas.openxmlformats.org/officeDocument/2006/relationships/hyperlink" Target="https://www.digikey.com/en/products/detail/w%C3%BCrth-elektronik/61300611121/4846833" TargetMode="External"/><Relationship Id="rId107" Type="http://schemas.openxmlformats.org/officeDocument/2006/relationships/hyperlink" Target="https://www.digikey.com/en/products/detail/phoenix-contact/1729128/260615" TargetMode="External"/><Relationship Id="rId11" Type="http://schemas.openxmlformats.org/officeDocument/2006/relationships/hyperlink" Target="https://www.mouser.es/ProductDetail/Diodes-Incorporated/1N4002-T?qs=rGAXPo9uwV21tVJRR%252BhxrQ%3D%3D&amp;srsltid=AfmBOorgoRISs7AysqSenf86rY_uic1OQ-ctlDZdBzbqsNDCSOH4MkoH" TargetMode="External"/><Relationship Id="rId32" Type="http://schemas.openxmlformats.org/officeDocument/2006/relationships/hyperlink" Target="https://www.mouser.es/ProductDetail/Vishay-Dale/TNPW08053K00FEEA?qs=sGAEpiMZZMvdGkrng054t4HUbP1SNLfZFxqDJfeX1Vw%3D" TargetMode="External"/><Relationship Id="rId37" Type="http://schemas.openxmlformats.org/officeDocument/2006/relationships/hyperlink" Target="https://www.mouser.es/ProductDetail/Vishay-Vitramon/VJ0805Y104KXBAT?qs=ZB8tH5z5N7bogYVWlZJLKw%3D%3D" TargetMode="External"/><Relationship Id="rId53" Type="http://schemas.openxmlformats.org/officeDocument/2006/relationships/hyperlink" Target="https://www.mouser.es/ProductDetail/Texas-Instruments/HDC2010YPAR?qs=EU6FO9ffTwc2CasHMLP4bA%3D%3D&amp;srsltid=AfmBOoqXnaFTWXcZMyG4580DNzW-HCuocmkeqHf7p0Yc_BGwz0CBEdvv" TargetMode="External"/><Relationship Id="rId58" Type="http://schemas.openxmlformats.org/officeDocument/2006/relationships/hyperlink" Target="https://www.digikey.es/es/products/detail/l-com/SD9S/21288632" TargetMode="External"/><Relationship Id="rId74" Type="http://schemas.openxmlformats.org/officeDocument/2006/relationships/hyperlink" Target="https://www.digikey.com/en/products/detail/w%C3%BCrth-elektronik/61300211121/4846823" TargetMode="External"/><Relationship Id="rId79" Type="http://schemas.openxmlformats.org/officeDocument/2006/relationships/hyperlink" Target="https://www.mouser.es/ProductDetail/TE-Connectivity-PB/RT314012?qs=h4sDRd%2FXttjfRhAgOQMm4w%3D%3D&amp;srsltid=AfmBOopdF7YzNaaU_lIqXwQFE3O8Wtd6nW0APCk7J3Q2hti2xpCqZaIA" TargetMode="External"/><Relationship Id="rId102" Type="http://schemas.openxmlformats.org/officeDocument/2006/relationships/hyperlink" Target="https://www.mouser.es/ProductDetail/Taiwan-Semiconductor/BZV55C6V2?qs=tHU%2FlV7kTyT6aGdLZjLeJA%3D%3D&amp;srsltid=AfmBOoqlTfyvElshAJGKEOnokCJH7DD2SI9rdq-b15Bw82J5balxlpyx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mouser.es/ProductDetail/Vishay-Beyschlag/MCU08050C6809FP500?qs=sGAEpiMZZMvdGkrng054t%252B6peQZGboBpqQ93DIj2ESU%3D" TargetMode="External"/><Relationship Id="rId90" Type="http://schemas.openxmlformats.org/officeDocument/2006/relationships/hyperlink" Target="https://cart.jlcpcb.com/quote?orderType=1&amp;stencilLayer=1&amp;stencilWidth=100&amp;stencilLength=100&amp;stencilCounts=2000&amp;spm=Jlcpcb.Homepage.1010" TargetMode="External"/><Relationship Id="rId95" Type="http://schemas.openxmlformats.org/officeDocument/2006/relationships/hyperlink" Target="https://www.mouser.es/ProductDetail/Vishay-Beyschlag/MCU08050C6809FP500?qs=sGAEpiMZZMvdGkrng054t%252B6peQZGboBpqQ93DIj2ESU%3D" TargetMode="External"/><Relationship Id="rId22" Type="http://schemas.openxmlformats.org/officeDocument/2006/relationships/hyperlink" Target="https://www.digikey.es/es/products/detail/c-k/PTS526SK15SMTR2-LFS/10056626" TargetMode="External"/><Relationship Id="rId27" Type="http://schemas.openxmlformats.org/officeDocument/2006/relationships/hyperlink" Target="https://www.mouser.es/ProductDetail/Microchip-Technology/MCP2551-E-SN?qs=Vn0zuzr35GHkGDCgnw0F9A%3D%3D&amp;srsltid=AfmBOorUxPGCqbiA2v1h7c9zpkI60JspWLsxdac_1OPreP3_HaUwRlyo" TargetMode="External"/><Relationship Id="rId43" Type="http://schemas.openxmlformats.org/officeDocument/2006/relationships/hyperlink" Target="https://www.digikey.com/en/products/detail/adam-tech/PH1-01-UA/9830231" TargetMode="External"/><Relationship Id="rId48" Type="http://schemas.openxmlformats.org/officeDocument/2006/relationships/hyperlink" Target="https://www.digikey.com/en/products/detail/phoenix-contact/1729131/260616" TargetMode="External"/><Relationship Id="rId64" Type="http://schemas.openxmlformats.org/officeDocument/2006/relationships/hyperlink" Target="https://www.mouser.es/ProductDetail/ROHM-Semiconductor/SFR10EZPF3000?qs=sGAEpiMZZMvdGkrng054t2cqbZCzJY7NtZHdPqBIKeE8Rcx7querPw%3D%3D" TargetMode="External"/><Relationship Id="rId69" Type="http://schemas.openxmlformats.org/officeDocument/2006/relationships/hyperlink" Target="https://www.mouser.es/ProductDetail/KYOCERA-AVX/08052U330JAT2A?qs=PWqgEMkqndQIleO2EF3Tsw%3D%3D" TargetMode="External"/><Relationship Id="rId113" Type="http://schemas.openxmlformats.org/officeDocument/2006/relationships/hyperlink" Target="https://www.mouser.es/ProductDetail/Texas-Instruments/HDC2010YPAR?qs=EU6FO9ffTwc2CasHMLP4bA%3D%3D&amp;srsltid=AfmBOoqXnaFTWXcZMyG4580DNzW-HCuocmkeqHf7p0Yc_BGwz0CBEdvv" TargetMode="External"/><Relationship Id="rId118" Type="http://schemas.openxmlformats.org/officeDocument/2006/relationships/hyperlink" Target="https://www.digikey.es/es/products/detail/l-com/SD9S/21288632" TargetMode="External"/><Relationship Id="rId80" Type="http://schemas.openxmlformats.org/officeDocument/2006/relationships/hyperlink" Target="https://www.digikey.es/es/products/detail/central-semiconductor-corp/2N2222-PBFREE/4806844?srsltid=AfmBOopbMWPTTw3-6tQ3mkBI2d-5vu9RYMKABsMoJXEqe7_SeGSs3M0XfSY&amp;gQT=2" TargetMode="External"/><Relationship Id="rId85" Type="http://schemas.openxmlformats.org/officeDocument/2006/relationships/hyperlink" Target="https://www.mouser.es/ProductDetail/Texas-Instruments/TXS0108EPWR?qs=IUbkBnfnSQLgiWtCbWtYOw%3D%3D&amp;srsltid=AfmBOorpltmT2LoS2himdQ8eZQyarWwArbwweY4R5QsDvRHS2dPtGP4s" TargetMode="External"/><Relationship Id="rId12" Type="http://schemas.openxmlformats.org/officeDocument/2006/relationships/hyperlink" Target="https://www.mouser.es/ProductDetail/Taiwan-Semiconductor/BZV55C6V2?qs=tHU%2FlV7kTyT6aGdLZjLeJA%3D%3D&amp;srsltid=AfmBOoqlTfyvElshAJGKEOnokCJH7DD2SI9rdq-b15Bw82J5balxlpyx" TargetMode="External"/><Relationship Id="rId17" Type="http://schemas.openxmlformats.org/officeDocument/2006/relationships/hyperlink" Target="https://www.digikey.com/en/products/detail/phoenix-contact/1729128/260615" TargetMode="External"/><Relationship Id="rId33" Type="http://schemas.openxmlformats.org/officeDocument/2006/relationships/hyperlink" Target="https://www.mouser.es/ProductDetail/Panasonic/ERA-6AED102V?qs=sGAEpiMZZMvdGkrng054t5mej2KPdPuFdGR0mNxKO%252B4%3D" TargetMode="External"/><Relationship Id="rId38" Type="http://schemas.openxmlformats.org/officeDocument/2006/relationships/hyperlink" Target="https://www.mouser.es/ProductDetail/Diodes-Incorporated/1N4148WT-7?qs=FITO%2F%2FQgYDlMYETivVNccQ%3D%3D&amp;srsltid=AfmBOoou_yJnZpDgmPF8lyJYvVQjLXj10ciJGzHpk-AjsCirV3GD92uh" TargetMode="External"/><Relationship Id="rId59" Type="http://schemas.openxmlformats.org/officeDocument/2006/relationships/hyperlink" Target="https://www.digikey.es/es/products/detail/citizen-finedevice-co-ltd/HC-49-U-S16384000ABJB/284225?srsltid=AfmBOorZN38nb31CXjwxmnUM6iXshl_QxuvCV62Bbzu7u5iEPdrACuPH" TargetMode="External"/><Relationship Id="rId103" Type="http://schemas.openxmlformats.org/officeDocument/2006/relationships/hyperlink" Target="https://www.digikey.com/en/products/detail/adam-tech/PH1-01-UA/9830231" TargetMode="External"/><Relationship Id="rId108" Type="http://schemas.openxmlformats.org/officeDocument/2006/relationships/hyperlink" Target="https://www.digikey.com/en/products/detail/phoenix-contact/1729131/260616" TargetMode="External"/><Relationship Id="rId54" Type="http://schemas.openxmlformats.org/officeDocument/2006/relationships/hyperlink" Target="https://www.mouser.es/ProductDetail/Analog-Devices/LT1716IS5TRMPBF?qs=ytflclh7QUVIaNMG%252B3EIxQ%3D%3D&amp;srsltid=AfmBOoq8gcvRJ8MITYHWTtR5SiE7qXkDBCw41GFqOJ_Iaz3cPW7-2qFa" TargetMode="External"/><Relationship Id="rId70" Type="http://schemas.openxmlformats.org/officeDocument/2006/relationships/hyperlink" Target="https://www.mouser.es/ProductDetail/KYOCERA-AVX/08051C101JAT2A?qs=LzfKPbejVBU01Un%2F7H3NFQ%3D%3D" TargetMode="External"/><Relationship Id="rId75" Type="http://schemas.openxmlformats.org/officeDocument/2006/relationships/hyperlink" Target="https://www.digikey.com/en/products/detail/harwin-inc/M20-9990345/3728227" TargetMode="External"/><Relationship Id="rId91" Type="http://schemas.openxmlformats.org/officeDocument/2006/relationships/hyperlink" Target="https://www.mouser.es/ProductDetail/Panasonic/ERJ-UP6D2001V?qs=sGAEpiMZZMvdGkrng054t2cqbZCzJY7N%2FpbMobjExh5jkutYX4oq7A%3D%3D" TargetMode="External"/><Relationship Id="rId96" Type="http://schemas.openxmlformats.org/officeDocument/2006/relationships/hyperlink" Target="https://www.mouser.es/ProductDetail/Panasonic/ERA-6VEB4701V?qs=sGAEpiMZZMvdGkrng054twKDKoBh%252BscnWyenyX2PUMdK9PH%2F98VUxQ%3D%3D" TargetMode="External"/><Relationship Id="rId1" Type="http://schemas.openxmlformats.org/officeDocument/2006/relationships/hyperlink" Target="https://www.mouser.es/ProductDetail/Panasonic/ERJ-UP6D2001V?qs=sGAEpiMZZMvdGkrng054t2cqbZCzJY7N%2FpbMobjExh5jkutYX4oq7A%3D%3D" TargetMode="External"/><Relationship Id="rId6" Type="http://schemas.openxmlformats.org/officeDocument/2006/relationships/hyperlink" Target="https://www.mouser.es/ProductDetail/Panasonic/ERA-6VEB4701V?qs=sGAEpiMZZMvdGkrng054twKDKoBh%252BscnWyenyX2PUMdK9PH%2F98VUxQ%3D%3D" TargetMode="External"/><Relationship Id="rId23" Type="http://schemas.openxmlformats.org/officeDocument/2006/relationships/hyperlink" Target="https://www.mouser.es/ProductDetail/Texas-Instruments/HDC2010YPAR?qs=EU6FO9ffTwc2CasHMLP4bA%3D%3D&amp;srsltid=AfmBOoqXnaFTWXcZMyG4580DNzW-HCuocmkeqHf7p0Yc_BGwz0CBEdvv" TargetMode="External"/><Relationship Id="rId28" Type="http://schemas.openxmlformats.org/officeDocument/2006/relationships/hyperlink" Target="https://www.digikey.es/es/products/detail/l-com/SD9S/21288632" TargetMode="External"/><Relationship Id="rId49" Type="http://schemas.openxmlformats.org/officeDocument/2006/relationships/hyperlink" Target="https://www.mouser.es/ProductDetail/TE-Connectivity-PB/RT314012?qs=h4sDRd%2FXttjfRhAgOQMm4w%3D%3D&amp;srsltid=AfmBOopdF7YzNaaU_lIqXwQFE3O8Wtd6nW0APCk7J3Q2hti2xpCqZaIA" TargetMode="External"/><Relationship Id="rId114" Type="http://schemas.openxmlformats.org/officeDocument/2006/relationships/hyperlink" Target="https://www.mouser.es/ProductDetail/Analog-Devices/LT1716IS5TRMPBF?qs=ytflclh7QUVIaNMG%252B3EIxQ%3D%3D&amp;srsltid=AfmBOoq8gcvRJ8MITYHWTtR5SiE7qXkDBCw41GFqOJ_Iaz3cPW7-2qFa" TargetMode="External"/><Relationship Id="rId119" Type="http://schemas.openxmlformats.org/officeDocument/2006/relationships/hyperlink" Target="https://www.digikey.es/es/products/detail/citizen-finedevice-co-ltd/HC-49-U-S16384000ABJB/284225?srsltid=AfmBOorZN38nb31CXjwxmnUM6iXshl_QxuvCV62Bbzu7u5iEPdrACuPH" TargetMode="External"/><Relationship Id="rId44" Type="http://schemas.openxmlformats.org/officeDocument/2006/relationships/hyperlink" Target="https://www.digikey.com/en/products/detail/w%C3%BCrth-elektronik/61300211121/4846823" TargetMode="External"/><Relationship Id="rId60" Type="http://schemas.openxmlformats.org/officeDocument/2006/relationships/hyperlink" Target="https://cart.jlcpcb.com/quote?orderType=1&amp;stencilLayer=1&amp;stencilWidth=100&amp;stencilLength=100&amp;stencilCounts=2000&amp;spm=Jlcpcb.Homepage.1010" TargetMode="External"/><Relationship Id="rId65" Type="http://schemas.openxmlformats.org/officeDocument/2006/relationships/hyperlink" Target="https://www.mouser.es/ProductDetail/Vishay-Beyschlag/MCU08050C6809FP500?qs=sGAEpiMZZMvdGkrng054t%252B6peQZGboBpqQ93DIj2ESU%3D" TargetMode="External"/><Relationship Id="rId81" Type="http://schemas.openxmlformats.org/officeDocument/2006/relationships/hyperlink" Target="https://www.mouser.es/ProductDetail/Microchip-Technology/PIC18F2580-I-SO?qs=5Wx0vN22rFLg5k%2FqM4Xm9A%3D%3D&amp;srsltid=AfmBOopCAz-k-Pcm96D1DimOK-DAeT0rb1iuXtPFH-JnCEKCt6lwyihF" TargetMode="External"/><Relationship Id="rId86" Type="http://schemas.openxmlformats.org/officeDocument/2006/relationships/hyperlink" Target="https://www.digikey.com/es/products/detail/texas-instruments/DRV8871DDA/6110574" TargetMode="External"/><Relationship Id="rId4" Type="http://schemas.openxmlformats.org/officeDocument/2006/relationships/hyperlink" Target="https://www.mouser.es/ProductDetail/ROHM-Semiconductor/SFR10EZPF3000?qs=sGAEpiMZZMvdGkrng054t2cqbZCzJY7NtZHdPqBIKeE8Rcx7querPw%3D%3D" TargetMode="External"/><Relationship Id="rId9" Type="http://schemas.openxmlformats.org/officeDocument/2006/relationships/hyperlink" Target="https://www.mouser.es/ProductDetail/KYOCERA-AVX/08052U330JAT2A?qs=PWqgEMkqndQIleO2EF3Tsw%3D%3D" TargetMode="External"/><Relationship Id="rId13" Type="http://schemas.openxmlformats.org/officeDocument/2006/relationships/hyperlink" Target="https://www.digikey.com/en/products/detail/adam-tech/PH1-01-UA/9830231" TargetMode="External"/><Relationship Id="rId18" Type="http://schemas.openxmlformats.org/officeDocument/2006/relationships/hyperlink" Target="https://www.digikey.com/en/products/detail/phoenix-contact/1729131/260616" TargetMode="External"/><Relationship Id="rId39" Type="http://schemas.openxmlformats.org/officeDocument/2006/relationships/hyperlink" Target="https://www.mouser.es/ProductDetail/KYOCERA-AVX/08052U330JAT2A?qs=PWqgEMkqndQIleO2EF3Tsw%3D%3D" TargetMode="External"/><Relationship Id="rId109" Type="http://schemas.openxmlformats.org/officeDocument/2006/relationships/hyperlink" Target="https://www.mouser.es/ProductDetail/TE-Connectivity-PB/RT314012?qs=h4sDRd%2FXttjfRhAgOQMm4w%3D%3D&amp;srsltid=AfmBOopdF7YzNaaU_lIqXwQFE3O8Wtd6nW0APCk7J3Q2hti2xpCqZaIA" TargetMode="External"/><Relationship Id="rId34" Type="http://schemas.openxmlformats.org/officeDocument/2006/relationships/hyperlink" Target="https://www.mouser.es/ProductDetail/ROHM-Semiconductor/SFR10EZPF3000?qs=sGAEpiMZZMvdGkrng054t2cqbZCzJY7NtZHdPqBIKeE8Rcx7querPw%3D%3D" TargetMode="External"/><Relationship Id="rId50" Type="http://schemas.openxmlformats.org/officeDocument/2006/relationships/hyperlink" Target="https://www.digikey.es/es/products/detail/central-semiconductor-corp/2N2222-PBFREE/4806844?srsltid=AfmBOopbMWPTTw3-6tQ3mkBI2d-5vu9RYMKABsMoJXEqe7_SeGSs3M0XfSY&amp;gQT=2" TargetMode="External"/><Relationship Id="rId55" Type="http://schemas.openxmlformats.org/officeDocument/2006/relationships/hyperlink" Target="https://www.mouser.es/ProductDetail/Texas-Instruments/TXS0108EPWR?qs=IUbkBnfnSQLgiWtCbWtYOw%3D%3D&amp;srsltid=AfmBOorpltmT2LoS2himdQ8eZQyarWwArbwweY4R5QsDvRHS2dPtGP4s" TargetMode="External"/><Relationship Id="rId76" Type="http://schemas.openxmlformats.org/officeDocument/2006/relationships/hyperlink" Target="https://www.digikey.com/en/products/detail/w%C3%BCrth-elektronik/61300611121/4846833" TargetMode="External"/><Relationship Id="rId97" Type="http://schemas.openxmlformats.org/officeDocument/2006/relationships/hyperlink" Target="https://www.mouser.es/ProductDetail/Vishay-Vitramon/VJ0805Y104KXBAT?qs=ZB8tH5z5N7bogYVWlZJLKw%3D%3D" TargetMode="External"/><Relationship Id="rId104" Type="http://schemas.openxmlformats.org/officeDocument/2006/relationships/hyperlink" Target="https://www.digikey.com/en/products/detail/w%C3%BCrth-elektronik/61300211121/4846823" TargetMode="External"/><Relationship Id="rId120" Type="http://schemas.openxmlformats.org/officeDocument/2006/relationships/hyperlink" Target="https://cart.jlcpcb.com/quote?orderType=1&amp;stencilLayer=1&amp;stencilWidth=100&amp;stencilLength=100&amp;stencilCounts=2000&amp;spm=Jlcpcb.Homepage.1010" TargetMode="External"/><Relationship Id="rId7" Type="http://schemas.openxmlformats.org/officeDocument/2006/relationships/hyperlink" Target="https://www.mouser.es/ProductDetail/Vishay-Vitramon/VJ0805Y104KXBAT?qs=ZB8tH5z5N7bogYVWlZJLKw%3D%3D" TargetMode="External"/><Relationship Id="rId71" Type="http://schemas.openxmlformats.org/officeDocument/2006/relationships/hyperlink" Target="https://www.mouser.es/ProductDetail/Diodes-Incorporated/1N4002-T?qs=rGAXPo9uwV21tVJRR%252BhxrQ%3D%3D&amp;srsltid=AfmBOorgoRISs7AysqSenf86rY_uic1OQ-ctlDZdBzbqsNDCSOH4MkoH" TargetMode="External"/><Relationship Id="rId92" Type="http://schemas.openxmlformats.org/officeDocument/2006/relationships/hyperlink" Target="https://www.mouser.es/ProductDetail/Vishay-Dale/TNPW08053K00FEEA?qs=sGAEpiMZZMvdGkrng054t4HUbP1SNLfZFxqDJfeX1Vw%3D" TargetMode="External"/><Relationship Id="rId2" Type="http://schemas.openxmlformats.org/officeDocument/2006/relationships/hyperlink" Target="https://www.mouser.es/ProductDetail/Vishay-Dale/TNPW08053K00FEEA?qs=sGAEpiMZZMvdGkrng054t4HUbP1SNLfZFxqDJfeX1Vw%3D" TargetMode="External"/><Relationship Id="rId29" Type="http://schemas.openxmlformats.org/officeDocument/2006/relationships/hyperlink" Target="https://www.digikey.es/es/products/detail/citizen-finedevice-co-ltd/HC-49-U-S16384000ABJB/284225?srsltid=AfmBOorZN38nb31CXjwxmnUM6iXshl_QxuvCV62Bbzu7u5iEPdrACuPH" TargetMode="External"/><Relationship Id="rId24" Type="http://schemas.openxmlformats.org/officeDocument/2006/relationships/hyperlink" Target="https://www.mouser.es/ProductDetail/Analog-Devices/LT1716IS5TRMPBF?qs=ytflclh7QUVIaNMG%252B3EIxQ%3D%3D&amp;srsltid=AfmBOoq8gcvRJ8MITYHWTtR5SiE7qXkDBCw41GFqOJ_Iaz3cPW7-2qFa" TargetMode="External"/><Relationship Id="rId40" Type="http://schemas.openxmlformats.org/officeDocument/2006/relationships/hyperlink" Target="https://www.mouser.es/ProductDetail/KYOCERA-AVX/08051C101JAT2A?qs=LzfKPbejVBU01Un%2F7H3NFQ%3D%3D" TargetMode="External"/><Relationship Id="rId45" Type="http://schemas.openxmlformats.org/officeDocument/2006/relationships/hyperlink" Target="https://www.digikey.com/en/products/detail/harwin-inc/M20-9990345/3728227" TargetMode="External"/><Relationship Id="rId66" Type="http://schemas.openxmlformats.org/officeDocument/2006/relationships/hyperlink" Target="https://www.mouser.es/ProductDetail/Panasonic/ERA-6VEB4701V?qs=sGAEpiMZZMvdGkrng054twKDKoBh%252BscnWyenyX2PUMdK9PH%2F98VUxQ%3D%3D" TargetMode="External"/><Relationship Id="rId87" Type="http://schemas.openxmlformats.org/officeDocument/2006/relationships/hyperlink" Target="https://www.mouser.es/ProductDetail/Microchip-Technology/MCP2551-E-SN?qs=Vn0zuzr35GHkGDCgnw0F9A%3D%3D&amp;srsltid=AfmBOorUxPGCqbiA2v1h7c9zpkI60JspWLsxdac_1OPreP3_HaUwRlyo" TargetMode="External"/><Relationship Id="rId110" Type="http://schemas.openxmlformats.org/officeDocument/2006/relationships/hyperlink" Target="https://www.digikey.es/es/products/detail/central-semiconductor-corp/2N2222-PBFREE/4806844?srsltid=AfmBOopbMWPTTw3-6tQ3mkBI2d-5vu9RYMKABsMoJXEqe7_SeGSs3M0XfSY&amp;gQT=2" TargetMode="External"/><Relationship Id="rId115" Type="http://schemas.openxmlformats.org/officeDocument/2006/relationships/hyperlink" Target="https://www.mouser.es/ProductDetail/Texas-Instruments/TXS0108EPWR?qs=IUbkBnfnSQLgiWtCbWtYOw%3D%3D&amp;srsltid=AfmBOorpltmT2LoS2himdQ8eZQyarWwArbwweY4R5QsDvRHS2dPtGP4s" TargetMode="External"/><Relationship Id="rId61" Type="http://schemas.openxmlformats.org/officeDocument/2006/relationships/hyperlink" Target="https://www.mouser.es/ProductDetail/Panasonic/ERJ-UP6D2001V?qs=sGAEpiMZZMvdGkrng054t2cqbZCzJY7N%2FpbMobjExh5jkutYX4oq7A%3D%3D" TargetMode="External"/><Relationship Id="rId82" Type="http://schemas.openxmlformats.org/officeDocument/2006/relationships/hyperlink" Target="https://www.digikey.es/es/products/detail/c-k/PTS526SK15SMTR2-LFS/10056626" TargetMode="External"/><Relationship Id="rId19" Type="http://schemas.openxmlformats.org/officeDocument/2006/relationships/hyperlink" Target="https://www.mouser.es/ProductDetail/TE-Connectivity-PB/RT314012?qs=h4sDRd%2FXttjfRhAgOQMm4w%3D%3D&amp;srsltid=AfmBOopdF7YzNaaU_lIqXwQFE3O8Wtd6nW0APCk7J3Q2hti2xpCqZaIA" TargetMode="External"/><Relationship Id="rId14" Type="http://schemas.openxmlformats.org/officeDocument/2006/relationships/hyperlink" Target="https://www.digikey.com/en/products/detail/w%C3%BCrth-elektronik/61300211121/4846823" TargetMode="External"/><Relationship Id="rId30" Type="http://schemas.openxmlformats.org/officeDocument/2006/relationships/hyperlink" Target="https://cart.jlcpcb.com/quote?orderType=1&amp;stencilLayer=1&amp;stencilWidth=100&amp;stencilLength=100&amp;stencilCounts=2000&amp;spm=Jlcpcb.Homepage.1010" TargetMode="External"/><Relationship Id="rId35" Type="http://schemas.openxmlformats.org/officeDocument/2006/relationships/hyperlink" Target="https://www.mouser.es/ProductDetail/Vishay-Beyschlag/MCU08050C6809FP500?qs=sGAEpiMZZMvdGkrng054t%252B6peQZGboBpqQ93DIj2ESU%3D" TargetMode="External"/><Relationship Id="rId56" Type="http://schemas.openxmlformats.org/officeDocument/2006/relationships/hyperlink" Target="https://www.digikey.com/es/products/detail/texas-instruments/DRV8871DDA/6110574" TargetMode="External"/><Relationship Id="rId77" Type="http://schemas.openxmlformats.org/officeDocument/2006/relationships/hyperlink" Target="https://www.digikey.com/en/products/detail/phoenix-contact/1729128/260615" TargetMode="External"/><Relationship Id="rId100" Type="http://schemas.openxmlformats.org/officeDocument/2006/relationships/hyperlink" Target="https://www.mouser.es/ProductDetail/KYOCERA-AVX/08051C101JAT2A?qs=LzfKPbejVBU01Un%2F7H3NFQ%3D%3D" TargetMode="External"/><Relationship Id="rId105" Type="http://schemas.openxmlformats.org/officeDocument/2006/relationships/hyperlink" Target="https://www.digikey.com/en/products/detail/harwin-inc/M20-9990345/3728227" TargetMode="External"/><Relationship Id="rId8" Type="http://schemas.openxmlformats.org/officeDocument/2006/relationships/hyperlink" Target="https://www.mouser.es/ProductDetail/Diodes-Incorporated/1N4148WT-7?qs=FITO%2F%2FQgYDlMYETivVNccQ%3D%3D&amp;srsltid=AfmBOoou_yJnZpDgmPF8lyJYvVQjLXj10ciJGzHpk-AjsCirV3GD92uh" TargetMode="External"/><Relationship Id="rId51" Type="http://schemas.openxmlformats.org/officeDocument/2006/relationships/hyperlink" Target="https://www.mouser.es/ProductDetail/Microchip-Technology/PIC18F2580-I-SO?qs=5Wx0vN22rFLg5k%2FqM4Xm9A%3D%3D&amp;srsltid=AfmBOopCAz-k-Pcm96D1DimOK-DAeT0rb1iuXtPFH-JnCEKCt6lwyihF" TargetMode="External"/><Relationship Id="rId72" Type="http://schemas.openxmlformats.org/officeDocument/2006/relationships/hyperlink" Target="https://www.mouser.es/ProductDetail/Taiwan-Semiconductor/BZV55C6V2?qs=tHU%2FlV7kTyT6aGdLZjLeJA%3D%3D&amp;srsltid=AfmBOoqlTfyvElshAJGKEOnokCJH7DD2SI9rdq-b15Bw82J5balxlpyx" TargetMode="External"/><Relationship Id="rId93" Type="http://schemas.openxmlformats.org/officeDocument/2006/relationships/hyperlink" Target="https://www.mouser.es/ProductDetail/Panasonic/ERA-6AED102V?qs=sGAEpiMZZMvdGkrng054t5mej2KPdPuFdGR0mNxKO%252B4%3D" TargetMode="External"/><Relationship Id="rId98" Type="http://schemas.openxmlformats.org/officeDocument/2006/relationships/hyperlink" Target="https://www.mouser.es/ProductDetail/Diodes-Incorporated/1N4148WT-7?qs=FITO%2F%2FQgYDlMYETivVNccQ%3D%3D&amp;srsltid=AfmBOoou_yJnZpDgmPF8lyJYvVQjLXj10ciJGzHpk-AjsCirV3GD92uh" TargetMode="External"/><Relationship Id="rId121" Type="http://schemas.openxmlformats.org/officeDocument/2006/relationships/hyperlink" Target="https://www.mouser.es/ProductDetail/KYOCERA-AVX/KGM21AR71C105JU?qs=Jm2GQyTW%2FbgRn%252Bi87%2FZsQQ%3D%3D" TargetMode="External"/><Relationship Id="rId3" Type="http://schemas.openxmlformats.org/officeDocument/2006/relationships/hyperlink" Target="https://www.mouser.es/ProductDetail/Panasonic/ERA-6AED102V?qs=sGAEpiMZZMvdGkrng054t5mej2KPdPuFdGR0mNxKO%252B4%3D" TargetMode="External"/><Relationship Id="rId25" Type="http://schemas.openxmlformats.org/officeDocument/2006/relationships/hyperlink" Target="https://www.mouser.es/ProductDetail/Texas-Instruments/TXS0108EPWR?qs=IUbkBnfnSQLgiWtCbWtYOw%3D%3D&amp;srsltid=AfmBOorpltmT2LoS2himdQ8eZQyarWwArbwweY4R5QsDvRHS2dPtGP4s" TargetMode="External"/><Relationship Id="rId46" Type="http://schemas.openxmlformats.org/officeDocument/2006/relationships/hyperlink" Target="https://www.digikey.com/en/products/detail/w%C3%BCrth-elektronik/61300611121/4846833" TargetMode="External"/><Relationship Id="rId67" Type="http://schemas.openxmlformats.org/officeDocument/2006/relationships/hyperlink" Target="https://www.mouser.es/ProductDetail/Vishay-Vitramon/VJ0805Y104KXBAT?qs=ZB8tH5z5N7bogYVWlZJLKw%3D%3D" TargetMode="External"/><Relationship Id="rId116" Type="http://schemas.openxmlformats.org/officeDocument/2006/relationships/hyperlink" Target="https://www.digikey.com/es/products/detail/texas-instruments/DRV8871DDA/6110574" TargetMode="External"/><Relationship Id="rId20" Type="http://schemas.openxmlformats.org/officeDocument/2006/relationships/hyperlink" Target="https://www.digikey.es/es/products/detail/central-semiconductor-corp/2N2222-PBFREE/4806844?srsltid=AfmBOopbMWPTTw3-6tQ3mkBI2d-5vu9RYMKABsMoJXEqe7_SeGSs3M0XfSY&amp;gQT=2" TargetMode="External"/><Relationship Id="rId41" Type="http://schemas.openxmlformats.org/officeDocument/2006/relationships/hyperlink" Target="https://www.mouser.es/ProductDetail/Diodes-Incorporated/1N4002-T?qs=rGAXPo9uwV21tVJRR%252BhxrQ%3D%3D&amp;srsltid=AfmBOorgoRISs7AysqSenf86rY_uic1OQ-ctlDZdBzbqsNDCSOH4MkoH" TargetMode="External"/><Relationship Id="rId62" Type="http://schemas.openxmlformats.org/officeDocument/2006/relationships/hyperlink" Target="https://www.mouser.es/ProductDetail/Vishay-Dale/TNPW08053K00FEEA?qs=sGAEpiMZZMvdGkrng054t4HUbP1SNLfZFxqDJfeX1Vw%3D" TargetMode="External"/><Relationship Id="rId83" Type="http://schemas.openxmlformats.org/officeDocument/2006/relationships/hyperlink" Target="https://www.mouser.es/ProductDetail/Texas-Instruments/HDC2010YPAR?qs=EU6FO9ffTwc2CasHMLP4bA%3D%3D&amp;srsltid=AfmBOoqXnaFTWXcZMyG4580DNzW-HCuocmkeqHf7p0Yc_BGwz0CBEdvv" TargetMode="External"/><Relationship Id="rId88" Type="http://schemas.openxmlformats.org/officeDocument/2006/relationships/hyperlink" Target="https://www.digikey.es/es/products/detail/l-com/SD9S/21288632" TargetMode="External"/><Relationship Id="rId111" Type="http://schemas.openxmlformats.org/officeDocument/2006/relationships/hyperlink" Target="https://www.mouser.es/ProductDetail/Microchip-Technology/PIC18F2580-I-SO?qs=5Wx0vN22rFLg5k%2FqM4Xm9A%3D%3D&amp;srsltid=AfmBOopCAz-k-Pcm96D1DimOK-DAeT0rb1iuXtPFH-JnCEKCt6lwyihF" TargetMode="External"/><Relationship Id="rId15" Type="http://schemas.openxmlformats.org/officeDocument/2006/relationships/hyperlink" Target="https://www.digikey.com/en/products/detail/harwin-inc/M20-9990345/3728227" TargetMode="External"/><Relationship Id="rId36" Type="http://schemas.openxmlformats.org/officeDocument/2006/relationships/hyperlink" Target="https://www.mouser.es/ProductDetail/Panasonic/ERA-6VEB4701V?qs=sGAEpiMZZMvdGkrng054twKDKoBh%252BscnWyenyX2PUMdK9PH%2F98VUxQ%3D%3D" TargetMode="External"/><Relationship Id="rId57" Type="http://schemas.openxmlformats.org/officeDocument/2006/relationships/hyperlink" Target="https://www.mouser.es/ProductDetail/Microchip-Technology/MCP2551-E-SN?qs=Vn0zuzr35GHkGDCgnw0F9A%3D%3D&amp;srsltid=AfmBOorUxPGCqbiA2v1h7c9zpkI60JspWLsxdac_1OPreP3_HaUwRlyo" TargetMode="External"/><Relationship Id="rId106" Type="http://schemas.openxmlformats.org/officeDocument/2006/relationships/hyperlink" Target="https://www.digikey.com/en/products/detail/w%C3%BCrth-elektronik/61300611121/4846833" TargetMode="External"/><Relationship Id="rId10" Type="http://schemas.openxmlformats.org/officeDocument/2006/relationships/hyperlink" Target="https://www.mouser.es/ProductDetail/KYOCERA-AVX/08051C101JAT2A?qs=LzfKPbejVBU01Un%2F7H3NFQ%3D%3D" TargetMode="External"/><Relationship Id="rId31" Type="http://schemas.openxmlformats.org/officeDocument/2006/relationships/hyperlink" Target="https://www.mouser.es/ProductDetail/Panasonic/ERJ-UP6D2001V?qs=sGAEpiMZZMvdGkrng054t2cqbZCzJY7N%2FpbMobjExh5jkutYX4oq7A%3D%3D" TargetMode="External"/><Relationship Id="rId52" Type="http://schemas.openxmlformats.org/officeDocument/2006/relationships/hyperlink" Target="https://www.digikey.es/es/products/detail/c-k/PTS526SK15SMTR2-LFS/10056626" TargetMode="External"/><Relationship Id="rId73" Type="http://schemas.openxmlformats.org/officeDocument/2006/relationships/hyperlink" Target="https://www.digikey.com/en/products/detail/adam-tech/PH1-01-UA/9830231" TargetMode="External"/><Relationship Id="rId78" Type="http://schemas.openxmlformats.org/officeDocument/2006/relationships/hyperlink" Target="https://www.digikey.com/en/products/detail/phoenix-contact/1729131/260616" TargetMode="External"/><Relationship Id="rId94" Type="http://schemas.openxmlformats.org/officeDocument/2006/relationships/hyperlink" Target="https://www.mouser.es/ProductDetail/ROHM-Semiconductor/SFR10EZPF3000?qs=sGAEpiMZZMvdGkrng054t2cqbZCzJY7NtZHdPqBIKeE8Rcx7querPw%3D%3D" TargetMode="External"/><Relationship Id="rId99" Type="http://schemas.openxmlformats.org/officeDocument/2006/relationships/hyperlink" Target="https://www.mouser.es/ProductDetail/KYOCERA-AVX/08052U330JAT2A?qs=PWqgEMkqndQIleO2EF3Tsw%3D%3D" TargetMode="External"/><Relationship Id="rId101" Type="http://schemas.openxmlformats.org/officeDocument/2006/relationships/hyperlink" Target="https://www.mouser.es/ProductDetail/Diodes-Incorporated/1N4002-T?qs=rGAXPo9uwV21tVJRR%252BhxrQ%3D%3D&amp;srsltid=AfmBOorgoRISs7AysqSenf86rY_uic1OQ-ctlDZdBzbqsNDCSOH4MkoH" TargetMode="External"/><Relationship Id="rId122" Type="http://schemas.openxmlformats.org/officeDocument/2006/relationships/hyperlink" Target="https://www.mouser.es/ProductDetail/Texas-Instruments/LM1117T-3.3-NOPB?qs=X1J7HmVL2ZF7RIQB6O0mN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AF82"/>
  <sheetViews>
    <sheetView tabSelected="1" topLeftCell="B12" zoomScale="55" zoomScaleNormal="55" workbookViewId="0">
      <selection activeCell="F79" sqref="F79"/>
    </sheetView>
  </sheetViews>
  <sheetFormatPr baseColWidth="10" defaultColWidth="8.88671875" defaultRowHeight="14.4" x14ac:dyDescent="0.3"/>
  <cols>
    <col min="5" max="5" width="25.6640625" customWidth="1"/>
    <col min="6" max="6" width="21.21875" customWidth="1"/>
    <col min="7" max="9" width="36.77734375" style="1" customWidth="1"/>
    <col min="10" max="10" width="27.77734375" style="2" customWidth="1"/>
    <col min="11" max="11" width="23.88671875" style="2" customWidth="1"/>
    <col min="12" max="12" width="46.5546875" customWidth="1"/>
    <col min="13" max="13" width="23.44140625" customWidth="1"/>
    <col min="14" max="14" width="27.33203125" customWidth="1"/>
    <col min="15" max="15" width="42.77734375" customWidth="1"/>
    <col min="16" max="16" width="18.33203125" customWidth="1"/>
    <col min="17" max="17" width="18.6640625" customWidth="1"/>
    <col min="18" max="18" width="25.77734375" customWidth="1"/>
    <col min="19" max="19" width="23.77734375" customWidth="1"/>
  </cols>
  <sheetData>
    <row r="5" spans="3:32" x14ac:dyDescent="0.3">
      <c r="C5" s="4"/>
      <c r="D5" s="4"/>
      <c r="E5" s="4"/>
      <c r="F5" s="4"/>
      <c r="G5" s="4"/>
      <c r="H5" s="4"/>
      <c r="I5" s="4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3:32" x14ac:dyDescent="0.3">
      <c r="C6" s="4"/>
      <c r="D6" s="4"/>
      <c r="E6" s="4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3:32" x14ac:dyDescent="0.3">
      <c r="C7" s="4"/>
      <c r="D7" s="4"/>
      <c r="E7" s="4"/>
      <c r="F7" s="4"/>
      <c r="G7" s="4"/>
      <c r="H7" s="4"/>
      <c r="I7" s="4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3:32" ht="18" x14ac:dyDescent="0.3">
      <c r="C8" s="4"/>
      <c r="D8" s="4"/>
      <c r="E8" s="7" t="s">
        <v>5</v>
      </c>
      <c r="F8" s="7"/>
      <c r="G8" s="7"/>
      <c r="H8" s="7"/>
      <c r="I8" s="7"/>
      <c r="J8" s="7"/>
      <c r="K8" s="7"/>
      <c r="L8" s="4"/>
      <c r="M8" s="7" t="s">
        <v>6</v>
      </c>
      <c r="N8" s="7"/>
      <c r="O8" s="7"/>
      <c r="P8" s="7"/>
      <c r="Q8" s="7"/>
      <c r="R8" s="7"/>
      <c r="S8" s="7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3:32" ht="18" x14ac:dyDescent="0.3">
      <c r="C9" s="4"/>
      <c r="D9" s="4"/>
      <c r="E9" s="3" t="s">
        <v>0</v>
      </c>
      <c r="F9" s="3" t="s">
        <v>2</v>
      </c>
      <c r="G9" s="3" t="s">
        <v>1</v>
      </c>
      <c r="H9" s="3" t="s">
        <v>4</v>
      </c>
      <c r="I9" s="3" t="s">
        <v>47</v>
      </c>
      <c r="J9" s="8" t="s">
        <v>3</v>
      </c>
      <c r="K9" s="8" t="s">
        <v>9</v>
      </c>
      <c r="L9" s="4"/>
      <c r="M9" s="3" t="s">
        <v>0</v>
      </c>
      <c r="N9" s="3" t="s">
        <v>2</v>
      </c>
      <c r="O9" s="3" t="s">
        <v>1</v>
      </c>
      <c r="P9" s="3" t="s">
        <v>4</v>
      </c>
      <c r="Q9" s="3" t="s">
        <v>47</v>
      </c>
      <c r="R9" s="8" t="s">
        <v>3</v>
      </c>
      <c r="S9" s="8" t="s">
        <v>9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3:32" x14ac:dyDescent="0.3">
      <c r="C10" s="4"/>
      <c r="D10" s="4"/>
      <c r="E10" s="4" t="s">
        <v>34</v>
      </c>
      <c r="F10" s="4" t="s">
        <v>52</v>
      </c>
      <c r="G10" s="6" t="s">
        <v>51</v>
      </c>
      <c r="H10" s="4">
        <v>4</v>
      </c>
      <c r="I10" s="4">
        <f>H10*10</f>
        <v>40</v>
      </c>
      <c r="J10" s="5">
        <v>0.24</v>
      </c>
      <c r="K10" s="5">
        <f>I10*J10</f>
        <v>9.6</v>
      </c>
      <c r="L10" s="4"/>
      <c r="M10" s="4" t="s">
        <v>34</v>
      </c>
      <c r="N10" s="4" t="s">
        <v>52</v>
      </c>
      <c r="O10" s="6" t="s">
        <v>51</v>
      </c>
      <c r="P10" s="4">
        <v>4</v>
      </c>
      <c r="Q10" s="4">
        <f>P10*50</f>
        <v>200</v>
      </c>
      <c r="R10" s="5">
        <v>0.21</v>
      </c>
      <c r="S10" s="5">
        <f>Q10*R10</f>
        <v>42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3:32" x14ac:dyDescent="0.3">
      <c r="C11" s="4"/>
      <c r="D11" s="4"/>
      <c r="E11" s="4" t="s">
        <v>35</v>
      </c>
      <c r="F11" s="4" t="s">
        <v>50</v>
      </c>
      <c r="G11" s="6" t="s">
        <v>48</v>
      </c>
      <c r="H11" s="4">
        <v>2</v>
      </c>
      <c r="I11" s="4">
        <f t="shared" ref="I11:I40" si="0">H11*10</f>
        <v>20</v>
      </c>
      <c r="J11" s="5">
        <v>0.124</v>
      </c>
      <c r="K11" s="5">
        <f t="shared" ref="K11:K41" si="1">I11*J11</f>
        <v>2.48</v>
      </c>
      <c r="L11" s="4"/>
      <c r="M11" s="4" t="s">
        <v>35</v>
      </c>
      <c r="N11" s="4" t="s">
        <v>50</v>
      </c>
      <c r="O11" s="6" t="s">
        <v>48</v>
      </c>
      <c r="P11" s="4">
        <v>2</v>
      </c>
      <c r="Q11" s="4">
        <f t="shared" ref="Q11:Q41" si="2">P11*50</f>
        <v>100</v>
      </c>
      <c r="R11" s="5">
        <v>0.10299999999999999</v>
      </c>
      <c r="S11" s="5">
        <f t="shared" ref="S11:S41" si="3">Q11*R11</f>
        <v>10.299999999999999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3:32" x14ac:dyDescent="0.3">
      <c r="C12" s="4"/>
      <c r="D12" s="4"/>
      <c r="E12" s="4" t="s">
        <v>36</v>
      </c>
      <c r="F12" s="4" t="s">
        <v>46</v>
      </c>
      <c r="G12" s="6" t="s">
        <v>45</v>
      </c>
      <c r="H12" s="4">
        <v>2</v>
      </c>
      <c r="I12" s="4">
        <f t="shared" si="0"/>
        <v>20</v>
      </c>
      <c r="J12" s="5">
        <v>0.13600000000000001</v>
      </c>
      <c r="K12" s="5">
        <f t="shared" si="1"/>
        <v>2.72</v>
      </c>
      <c r="L12" s="4"/>
      <c r="M12" s="4" t="s">
        <v>36</v>
      </c>
      <c r="N12" s="4" t="s">
        <v>46</v>
      </c>
      <c r="O12" s="6" t="s">
        <v>45</v>
      </c>
      <c r="P12" s="4">
        <v>2</v>
      </c>
      <c r="Q12" s="4">
        <f t="shared" si="2"/>
        <v>100</v>
      </c>
      <c r="R12" s="5">
        <v>7.9000000000000001E-2</v>
      </c>
      <c r="S12" s="5">
        <f t="shared" si="3"/>
        <v>7.9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3:32" x14ac:dyDescent="0.3">
      <c r="C13" s="4"/>
      <c r="D13" s="4"/>
      <c r="E13" s="4" t="s">
        <v>37</v>
      </c>
      <c r="F13" s="4" t="s">
        <v>44</v>
      </c>
      <c r="G13" s="6" t="s">
        <v>43</v>
      </c>
      <c r="H13" s="4">
        <v>6</v>
      </c>
      <c r="I13" s="4">
        <f t="shared" si="0"/>
        <v>60</v>
      </c>
      <c r="J13" s="5">
        <v>0.17799999999999999</v>
      </c>
      <c r="K13" s="5">
        <f t="shared" si="1"/>
        <v>10.68</v>
      </c>
      <c r="L13" s="4"/>
      <c r="M13" s="4" t="s">
        <v>37</v>
      </c>
      <c r="N13" s="4" t="s">
        <v>44</v>
      </c>
      <c r="O13" s="6" t="s">
        <v>43</v>
      </c>
      <c r="P13" s="4">
        <v>6</v>
      </c>
      <c r="Q13" s="4">
        <f t="shared" si="2"/>
        <v>300</v>
      </c>
      <c r="R13" s="5">
        <v>0.105</v>
      </c>
      <c r="S13" s="5">
        <f t="shared" si="3"/>
        <v>31.5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3:32" x14ac:dyDescent="0.3">
      <c r="C14" s="4"/>
      <c r="D14" s="4"/>
      <c r="E14" s="4" t="s">
        <v>38</v>
      </c>
      <c r="F14" s="4" t="s">
        <v>42</v>
      </c>
      <c r="G14" s="6" t="s">
        <v>39</v>
      </c>
      <c r="H14" s="4">
        <v>1</v>
      </c>
      <c r="I14" s="4">
        <f t="shared" si="0"/>
        <v>10</v>
      </c>
      <c r="J14" s="5">
        <v>8.8999999999999996E-2</v>
      </c>
      <c r="K14" s="5">
        <f t="shared" si="1"/>
        <v>0.8899999999999999</v>
      </c>
      <c r="L14" s="4"/>
      <c r="M14" s="4" t="s">
        <v>38</v>
      </c>
      <c r="N14" s="4" t="s">
        <v>42</v>
      </c>
      <c r="O14" s="6" t="s">
        <v>39</v>
      </c>
      <c r="P14" s="4">
        <v>1</v>
      </c>
      <c r="Q14" s="4">
        <f t="shared" si="2"/>
        <v>50</v>
      </c>
      <c r="R14" s="5">
        <v>8.8999999999999996E-2</v>
      </c>
      <c r="S14" s="5">
        <f t="shared" si="3"/>
        <v>4.45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3:32" x14ac:dyDescent="0.3">
      <c r="C15" s="4"/>
      <c r="D15" s="4"/>
      <c r="E15" s="4" t="s">
        <v>49</v>
      </c>
      <c r="F15" s="4" t="s">
        <v>41</v>
      </c>
      <c r="G15" s="6" t="s">
        <v>40</v>
      </c>
      <c r="H15" s="4">
        <v>1</v>
      </c>
      <c r="I15" s="4">
        <f t="shared" si="0"/>
        <v>10</v>
      </c>
      <c r="J15" s="5">
        <v>0.16200000000000001</v>
      </c>
      <c r="K15" s="5">
        <f t="shared" si="1"/>
        <v>1.62</v>
      </c>
      <c r="L15" s="4"/>
      <c r="M15" s="4" t="s">
        <v>49</v>
      </c>
      <c r="N15" s="4" t="s">
        <v>41</v>
      </c>
      <c r="O15" s="6" t="s">
        <v>40</v>
      </c>
      <c r="P15" s="4">
        <v>1</v>
      </c>
      <c r="Q15" s="4">
        <f t="shared" si="2"/>
        <v>50</v>
      </c>
      <c r="R15" s="5">
        <v>0.16200000000000001</v>
      </c>
      <c r="S15" s="5">
        <f t="shared" si="3"/>
        <v>8.1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3:32" x14ac:dyDescent="0.3">
      <c r="C16" s="4"/>
      <c r="D16" s="4"/>
      <c r="E16" s="4" t="s">
        <v>53</v>
      </c>
      <c r="F16" s="4" t="s">
        <v>60</v>
      </c>
      <c r="G16" s="6" t="s">
        <v>59</v>
      </c>
      <c r="H16" s="4">
        <v>2</v>
      </c>
      <c r="I16" s="4">
        <f t="shared" si="0"/>
        <v>20</v>
      </c>
      <c r="J16" s="5">
        <v>0.157</v>
      </c>
      <c r="K16" s="5">
        <f t="shared" si="1"/>
        <v>3.14</v>
      </c>
      <c r="L16" s="4"/>
      <c r="M16" s="4" t="s">
        <v>53</v>
      </c>
      <c r="N16" s="4" t="s">
        <v>60</v>
      </c>
      <c r="O16" s="6" t="s">
        <v>59</v>
      </c>
      <c r="P16" s="4">
        <v>2</v>
      </c>
      <c r="Q16" s="4">
        <f t="shared" si="2"/>
        <v>100</v>
      </c>
      <c r="R16" s="5">
        <v>9.2999999999999999E-2</v>
      </c>
      <c r="S16" s="5">
        <f t="shared" si="3"/>
        <v>9.3000000000000007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3:32" x14ac:dyDescent="0.3">
      <c r="C17" s="4"/>
      <c r="D17" s="4"/>
      <c r="E17" s="4" t="s">
        <v>54</v>
      </c>
      <c r="F17" s="4" t="s">
        <v>58</v>
      </c>
      <c r="G17" s="6" t="s">
        <v>55</v>
      </c>
      <c r="H17" s="4">
        <v>11</v>
      </c>
      <c r="I17" s="4">
        <f t="shared" si="0"/>
        <v>110</v>
      </c>
      <c r="J17" s="5">
        <v>0.22</v>
      </c>
      <c r="K17" s="5">
        <f t="shared" si="1"/>
        <v>24.2</v>
      </c>
      <c r="L17" s="4"/>
      <c r="M17" s="4" t="s">
        <v>54</v>
      </c>
      <c r="N17" s="4" t="s">
        <v>58</v>
      </c>
      <c r="O17" s="6" t="s">
        <v>55</v>
      </c>
      <c r="P17" s="4">
        <v>11</v>
      </c>
      <c r="Q17" s="4">
        <f t="shared" si="2"/>
        <v>550</v>
      </c>
      <c r="R17" s="5">
        <v>0.18</v>
      </c>
      <c r="S17" s="5">
        <f t="shared" si="3"/>
        <v>99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3:32" x14ac:dyDescent="0.3">
      <c r="C18" s="4"/>
      <c r="D18" s="4"/>
      <c r="E18" s="4" t="s">
        <v>56</v>
      </c>
      <c r="F18" s="4" t="s">
        <v>65</v>
      </c>
      <c r="G18" s="6" t="s">
        <v>66</v>
      </c>
      <c r="H18" s="4">
        <v>1</v>
      </c>
      <c r="I18" s="4">
        <f t="shared" si="0"/>
        <v>10</v>
      </c>
      <c r="J18" s="5">
        <v>0.114</v>
      </c>
      <c r="K18" s="5">
        <f t="shared" si="1"/>
        <v>1.1400000000000001</v>
      </c>
      <c r="L18" s="4"/>
      <c r="M18" s="4" t="s">
        <v>56</v>
      </c>
      <c r="N18" s="4" t="s">
        <v>65</v>
      </c>
      <c r="O18" s="6" t="s">
        <v>66</v>
      </c>
      <c r="P18" s="4">
        <v>1</v>
      </c>
      <c r="Q18" s="4">
        <f t="shared" si="2"/>
        <v>50</v>
      </c>
      <c r="R18" s="5">
        <v>0.114</v>
      </c>
      <c r="S18" s="5">
        <f t="shared" si="3"/>
        <v>5.7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3:32" x14ac:dyDescent="0.3">
      <c r="C19" s="4"/>
      <c r="D19" s="4"/>
      <c r="E19" s="4" t="s">
        <v>57</v>
      </c>
      <c r="F19" s="4" t="s">
        <v>63</v>
      </c>
      <c r="G19" s="6" t="s">
        <v>64</v>
      </c>
      <c r="H19" s="4">
        <v>2</v>
      </c>
      <c r="I19" s="4">
        <f t="shared" si="0"/>
        <v>20</v>
      </c>
      <c r="J19" s="5">
        <v>0.192</v>
      </c>
      <c r="K19" s="5">
        <f t="shared" si="1"/>
        <v>3.84</v>
      </c>
      <c r="L19" s="4"/>
      <c r="M19" s="4" t="s">
        <v>57</v>
      </c>
      <c r="N19" s="4" t="s">
        <v>63</v>
      </c>
      <c r="O19" s="6" t="s">
        <v>64</v>
      </c>
      <c r="P19" s="4">
        <v>2</v>
      </c>
      <c r="Q19" s="4">
        <f t="shared" si="2"/>
        <v>100</v>
      </c>
      <c r="R19" s="5">
        <v>0.109</v>
      </c>
      <c r="S19" s="5">
        <f t="shared" si="3"/>
        <v>10.9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3:32" x14ac:dyDescent="0.3">
      <c r="C20" s="4"/>
      <c r="D20" s="4"/>
      <c r="E20" s="4" t="s">
        <v>61</v>
      </c>
      <c r="F20" s="4" t="s">
        <v>62</v>
      </c>
      <c r="G20" s="6" t="s">
        <v>10</v>
      </c>
      <c r="H20" s="4">
        <v>2</v>
      </c>
      <c r="I20" s="4">
        <f t="shared" si="0"/>
        <v>20</v>
      </c>
      <c r="J20" s="5">
        <v>5.7000000000000002E-2</v>
      </c>
      <c r="K20" s="5">
        <f t="shared" si="1"/>
        <v>1.1400000000000001</v>
      </c>
      <c r="L20" s="4"/>
      <c r="M20" s="4" t="s">
        <v>61</v>
      </c>
      <c r="N20" s="4" t="s">
        <v>62</v>
      </c>
      <c r="O20" s="6" t="s">
        <v>10</v>
      </c>
      <c r="P20" s="4">
        <v>2</v>
      </c>
      <c r="Q20" s="4">
        <f t="shared" si="2"/>
        <v>100</v>
      </c>
      <c r="R20" s="5">
        <v>5.2999999999999999E-2</v>
      </c>
      <c r="S20" s="5">
        <f t="shared" si="3"/>
        <v>5.3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3:32" x14ac:dyDescent="0.3">
      <c r="C21" s="4"/>
      <c r="D21" s="4"/>
      <c r="E21" s="4" t="s">
        <v>67</v>
      </c>
      <c r="F21" s="4" t="s">
        <v>68</v>
      </c>
      <c r="G21" s="6" t="s">
        <v>11</v>
      </c>
      <c r="H21" s="4">
        <v>1</v>
      </c>
      <c r="I21" s="4">
        <f t="shared" si="0"/>
        <v>10</v>
      </c>
      <c r="J21" s="5">
        <v>0.11899999999999999</v>
      </c>
      <c r="K21" s="5">
        <f t="shared" si="1"/>
        <v>1.19</v>
      </c>
      <c r="L21" s="4"/>
      <c r="M21" s="4" t="s">
        <v>67</v>
      </c>
      <c r="N21" s="4" t="s">
        <v>68</v>
      </c>
      <c r="O21" s="6" t="s">
        <v>11</v>
      </c>
      <c r="P21" s="4">
        <v>1</v>
      </c>
      <c r="Q21" s="4">
        <f t="shared" si="2"/>
        <v>50</v>
      </c>
      <c r="R21" s="5">
        <v>0.11899999999999999</v>
      </c>
      <c r="S21" s="5">
        <f t="shared" si="3"/>
        <v>5.9499999999999993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3:32" x14ac:dyDescent="0.3">
      <c r="C22" s="4"/>
      <c r="D22" s="4"/>
      <c r="E22" s="4" t="s">
        <v>73</v>
      </c>
      <c r="F22" s="4" t="s">
        <v>69</v>
      </c>
      <c r="G22" s="6" t="s">
        <v>12</v>
      </c>
      <c r="H22" s="4">
        <v>1</v>
      </c>
      <c r="I22" s="4">
        <f t="shared" si="0"/>
        <v>10</v>
      </c>
      <c r="J22" s="5">
        <v>0.13200000000000001</v>
      </c>
      <c r="K22" s="5">
        <f t="shared" si="1"/>
        <v>1.32</v>
      </c>
      <c r="L22" s="4"/>
      <c r="M22" s="4" t="s">
        <v>73</v>
      </c>
      <c r="N22" s="4" t="s">
        <v>69</v>
      </c>
      <c r="O22" s="6" t="s">
        <v>12</v>
      </c>
      <c r="P22" s="4">
        <v>1</v>
      </c>
      <c r="Q22" s="4">
        <f t="shared" si="2"/>
        <v>50</v>
      </c>
      <c r="R22" s="5">
        <v>0.13200000000000001</v>
      </c>
      <c r="S22" s="5">
        <f t="shared" si="3"/>
        <v>6.6000000000000005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3:32" x14ac:dyDescent="0.3">
      <c r="C23" s="4"/>
      <c r="D23" s="4"/>
      <c r="E23" s="4" t="s">
        <v>74</v>
      </c>
      <c r="F23" s="4" t="s">
        <v>75</v>
      </c>
      <c r="G23" s="6" t="s">
        <v>103</v>
      </c>
      <c r="H23" s="4">
        <v>1</v>
      </c>
      <c r="I23" s="4">
        <f t="shared" si="0"/>
        <v>10</v>
      </c>
      <c r="J23" s="5">
        <v>1.1000000000000001</v>
      </c>
      <c r="K23" s="5">
        <f t="shared" si="1"/>
        <v>11</v>
      </c>
      <c r="L23" s="4"/>
      <c r="M23" s="4" t="s">
        <v>74</v>
      </c>
      <c r="N23" s="4" t="s">
        <v>75</v>
      </c>
      <c r="O23" s="6" t="s">
        <v>103</v>
      </c>
      <c r="P23" s="4">
        <v>1</v>
      </c>
      <c r="Q23" s="4">
        <f t="shared" si="2"/>
        <v>50</v>
      </c>
      <c r="R23" s="5">
        <v>0.94899999999999995</v>
      </c>
      <c r="S23" s="5">
        <f t="shared" si="3"/>
        <v>47.449999999999996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3:32" x14ac:dyDescent="0.3">
      <c r="C24" s="4"/>
      <c r="D24" s="4"/>
      <c r="E24" s="4" t="s">
        <v>76</v>
      </c>
      <c r="F24" s="4" t="s">
        <v>82</v>
      </c>
      <c r="G24" s="6" t="s">
        <v>13</v>
      </c>
      <c r="H24" s="4">
        <v>1</v>
      </c>
      <c r="I24" s="4">
        <f t="shared" si="0"/>
        <v>10</v>
      </c>
      <c r="J24" s="5">
        <v>1.7999999999999999E-2</v>
      </c>
      <c r="K24" s="5">
        <f t="shared" si="1"/>
        <v>0.18</v>
      </c>
      <c r="L24" s="4"/>
      <c r="M24" s="4" t="s">
        <v>76</v>
      </c>
      <c r="N24" s="4" t="s">
        <v>82</v>
      </c>
      <c r="O24" s="6" t="s">
        <v>13</v>
      </c>
      <c r="P24" s="4">
        <v>1</v>
      </c>
      <c r="Q24" s="4">
        <f>P24*50</f>
        <v>50</v>
      </c>
      <c r="R24" s="5">
        <v>1.7999999999999999E-2</v>
      </c>
      <c r="S24" s="5">
        <f t="shared" si="3"/>
        <v>0.89999999999999991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3:32" x14ac:dyDescent="0.3">
      <c r="C25" s="4"/>
      <c r="D25" s="4"/>
      <c r="E25" s="4" t="s">
        <v>77</v>
      </c>
      <c r="F25" s="4">
        <v>61300211121</v>
      </c>
      <c r="G25" s="6" t="s">
        <v>14</v>
      </c>
      <c r="H25" s="4">
        <v>5</v>
      </c>
      <c r="I25" s="4">
        <f t="shared" si="0"/>
        <v>50</v>
      </c>
      <c r="J25" s="5">
        <v>0.08</v>
      </c>
      <c r="K25" s="5">
        <f t="shared" si="1"/>
        <v>4</v>
      </c>
      <c r="L25" s="4"/>
      <c r="M25" s="4" t="s">
        <v>77</v>
      </c>
      <c r="N25" s="4">
        <v>61300211121</v>
      </c>
      <c r="O25" s="6" t="s">
        <v>14</v>
      </c>
      <c r="P25" s="4">
        <v>5</v>
      </c>
      <c r="Q25" s="4">
        <f t="shared" si="2"/>
        <v>250</v>
      </c>
      <c r="R25" s="5">
        <v>6.3899999999999998E-2</v>
      </c>
      <c r="S25" s="5">
        <f t="shared" si="3"/>
        <v>15.975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3:32" x14ac:dyDescent="0.3">
      <c r="C26" s="4"/>
      <c r="D26" s="4"/>
      <c r="E26" s="4" t="s">
        <v>78</v>
      </c>
      <c r="F26" s="4" t="s">
        <v>80</v>
      </c>
      <c r="G26" s="6" t="s">
        <v>15</v>
      </c>
      <c r="H26" s="4">
        <v>1</v>
      </c>
      <c r="I26" s="4">
        <f t="shared" si="0"/>
        <v>10</v>
      </c>
      <c r="J26" s="5">
        <v>0.123</v>
      </c>
      <c r="K26" s="5">
        <f t="shared" si="1"/>
        <v>1.23</v>
      </c>
      <c r="L26" s="4"/>
      <c r="M26" s="4" t="s">
        <v>78</v>
      </c>
      <c r="N26" s="4" t="s">
        <v>80</v>
      </c>
      <c r="O26" s="6" t="s">
        <v>15</v>
      </c>
      <c r="P26" s="4">
        <v>1</v>
      </c>
      <c r="Q26" s="4">
        <f t="shared" si="2"/>
        <v>50</v>
      </c>
      <c r="R26" s="5">
        <v>0.124</v>
      </c>
      <c r="S26" s="5">
        <f t="shared" si="3"/>
        <v>6.2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3:32" x14ac:dyDescent="0.3">
      <c r="C27" s="4"/>
      <c r="D27" s="4"/>
      <c r="E27" s="4" t="s">
        <v>79</v>
      </c>
      <c r="F27" s="4">
        <v>61300611121</v>
      </c>
      <c r="G27" s="6" t="s">
        <v>16</v>
      </c>
      <c r="H27" s="4">
        <v>1</v>
      </c>
      <c r="I27" s="4">
        <f t="shared" si="0"/>
        <v>10</v>
      </c>
      <c r="J27" s="5">
        <v>0.26800000000000002</v>
      </c>
      <c r="K27" s="5">
        <f t="shared" si="1"/>
        <v>2.68</v>
      </c>
      <c r="L27" s="4"/>
      <c r="M27" s="4" t="s">
        <v>79</v>
      </c>
      <c r="N27" s="4">
        <v>61300611121</v>
      </c>
      <c r="O27" s="6" t="s">
        <v>16</v>
      </c>
      <c r="P27" s="4">
        <v>1</v>
      </c>
      <c r="Q27" s="4">
        <f t="shared" si="2"/>
        <v>50</v>
      </c>
      <c r="R27" s="5">
        <v>0.186</v>
      </c>
      <c r="S27" s="5">
        <f t="shared" si="3"/>
        <v>9.3000000000000007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3:32" x14ac:dyDescent="0.3">
      <c r="C28" s="4"/>
      <c r="D28" s="4"/>
      <c r="E28" s="4" t="s">
        <v>85</v>
      </c>
      <c r="F28" s="4">
        <v>1729128</v>
      </c>
      <c r="G28" s="6" t="s">
        <v>17</v>
      </c>
      <c r="H28" s="4">
        <v>2</v>
      </c>
      <c r="I28" s="4">
        <f t="shared" si="0"/>
        <v>20</v>
      </c>
      <c r="J28" s="5">
        <v>0.95</v>
      </c>
      <c r="K28" s="5">
        <f t="shared" si="1"/>
        <v>19</v>
      </c>
      <c r="L28" s="4"/>
      <c r="M28" s="4" t="s">
        <v>85</v>
      </c>
      <c r="N28" s="4">
        <v>1729128</v>
      </c>
      <c r="O28" s="6" t="s">
        <v>17</v>
      </c>
      <c r="P28" s="4">
        <v>2</v>
      </c>
      <c r="Q28" s="4">
        <f t="shared" si="2"/>
        <v>100</v>
      </c>
      <c r="R28" s="5">
        <v>0.84</v>
      </c>
      <c r="S28" s="5">
        <f t="shared" si="3"/>
        <v>84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3:32" x14ac:dyDescent="0.3">
      <c r="C29" s="4"/>
      <c r="D29" s="4"/>
      <c r="E29" s="4" t="s">
        <v>86</v>
      </c>
      <c r="F29" s="4">
        <v>1729131</v>
      </c>
      <c r="G29" s="6" t="s">
        <v>18</v>
      </c>
      <c r="H29" s="4">
        <v>2</v>
      </c>
      <c r="I29" s="4">
        <f t="shared" si="0"/>
        <v>20</v>
      </c>
      <c r="J29" s="5">
        <v>1.379</v>
      </c>
      <c r="K29" s="5">
        <f t="shared" si="1"/>
        <v>27.58</v>
      </c>
      <c r="L29" s="4"/>
      <c r="M29" s="4" t="s">
        <v>86</v>
      </c>
      <c r="N29" s="4">
        <v>1729131</v>
      </c>
      <c r="O29" s="6" t="s">
        <v>18</v>
      </c>
      <c r="P29" s="4">
        <v>2</v>
      </c>
      <c r="Q29" s="4">
        <f t="shared" si="2"/>
        <v>100</v>
      </c>
      <c r="R29" s="5">
        <v>1.2709999999999999</v>
      </c>
      <c r="S29" s="5">
        <f t="shared" si="3"/>
        <v>127.1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3:32" x14ac:dyDescent="0.3">
      <c r="C30" s="4"/>
      <c r="D30" s="4"/>
      <c r="E30" s="4" t="s">
        <v>87</v>
      </c>
      <c r="F30" s="4" t="s">
        <v>70</v>
      </c>
      <c r="G30" s="6" t="s">
        <v>19</v>
      </c>
      <c r="H30" s="4">
        <v>2</v>
      </c>
      <c r="I30" s="4">
        <f t="shared" si="0"/>
        <v>20</v>
      </c>
      <c r="J30" s="5">
        <v>2.67</v>
      </c>
      <c r="K30" s="5">
        <f t="shared" si="1"/>
        <v>53.4</v>
      </c>
      <c r="L30" s="4"/>
      <c r="M30" s="4" t="s">
        <v>87</v>
      </c>
      <c r="N30" s="4" t="s">
        <v>70</v>
      </c>
      <c r="O30" s="6" t="s">
        <v>19</v>
      </c>
      <c r="P30" s="4">
        <v>2</v>
      </c>
      <c r="Q30" s="4">
        <f t="shared" si="2"/>
        <v>100</v>
      </c>
      <c r="R30" s="5">
        <v>2.6</v>
      </c>
      <c r="S30" s="5">
        <f t="shared" si="3"/>
        <v>260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3:32" x14ac:dyDescent="0.3">
      <c r="C31" s="4"/>
      <c r="D31" s="4"/>
      <c r="E31" s="4" t="s">
        <v>89</v>
      </c>
      <c r="F31" s="4" t="s">
        <v>88</v>
      </c>
      <c r="G31" s="6" t="s">
        <v>20</v>
      </c>
      <c r="H31" s="4">
        <v>2</v>
      </c>
      <c r="I31" s="4">
        <f t="shared" si="0"/>
        <v>20</v>
      </c>
      <c r="J31" s="5">
        <v>1.9039999999999999</v>
      </c>
      <c r="K31" s="5">
        <f t="shared" si="1"/>
        <v>38.08</v>
      </c>
      <c r="L31" s="4"/>
      <c r="M31" s="4" t="s">
        <v>89</v>
      </c>
      <c r="N31" s="4" t="s">
        <v>88</v>
      </c>
      <c r="O31" s="6" t="s">
        <v>20</v>
      </c>
      <c r="P31" s="4">
        <v>2</v>
      </c>
      <c r="Q31" s="4">
        <f t="shared" si="2"/>
        <v>100</v>
      </c>
      <c r="R31" s="5">
        <v>1.32</v>
      </c>
      <c r="S31" s="5">
        <f t="shared" si="3"/>
        <v>132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3:32" x14ac:dyDescent="0.3">
      <c r="C32" s="4"/>
      <c r="D32" s="4"/>
      <c r="E32" s="4" t="s">
        <v>90</v>
      </c>
      <c r="F32" s="4" t="s">
        <v>81</v>
      </c>
      <c r="G32" s="6" t="s">
        <v>21</v>
      </c>
      <c r="H32" s="4">
        <v>4</v>
      </c>
      <c r="I32" s="4">
        <f t="shared" si="0"/>
        <v>40</v>
      </c>
      <c r="J32" s="5">
        <v>0.11899999999999999</v>
      </c>
      <c r="K32" s="5">
        <f t="shared" si="1"/>
        <v>4.76</v>
      </c>
      <c r="L32" s="4"/>
      <c r="M32" s="4" t="s">
        <v>90</v>
      </c>
      <c r="N32" s="4" t="s">
        <v>81</v>
      </c>
      <c r="O32" s="6" t="s">
        <v>21</v>
      </c>
      <c r="P32" s="4">
        <v>4</v>
      </c>
      <c r="Q32" s="4">
        <f t="shared" si="2"/>
        <v>200</v>
      </c>
      <c r="R32" s="5">
        <v>0.107</v>
      </c>
      <c r="S32" s="5">
        <f t="shared" si="3"/>
        <v>21.4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3:32" x14ac:dyDescent="0.3">
      <c r="C33" s="4"/>
      <c r="D33" s="4"/>
      <c r="E33" s="4" t="s">
        <v>91</v>
      </c>
      <c r="F33" s="4" t="s">
        <v>92</v>
      </c>
      <c r="G33" s="6" t="s">
        <v>22</v>
      </c>
      <c r="H33" s="4">
        <v>1</v>
      </c>
      <c r="I33" s="4">
        <f t="shared" si="0"/>
        <v>10</v>
      </c>
      <c r="J33" s="5">
        <v>7.72</v>
      </c>
      <c r="K33" s="5">
        <f t="shared" si="1"/>
        <v>77.2</v>
      </c>
      <c r="L33" s="4"/>
      <c r="M33" s="4" t="s">
        <v>91</v>
      </c>
      <c r="N33" s="4" t="s">
        <v>92</v>
      </c>
      <c r="O33" s="6" t="s">
        <v>22</v>
      </c>
      <c r="P33" s="4">
        <v>1</v>
      </c>
      <c r="Q33" s="4">
        <f t="shared" si="2"/>
        <v>50</v>
      </c>
      <c r="R33" s="5">
        <v>7.72</v>
      </c>
      <c r="S33" s="5">
        <f t="shared" si="3"/>
        <v>386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3:32" x14ac:dyDescent="0.3">
      <c r="C34" s="4"/>
      <c r="D34" s="4"/>
      <c r="E34" s="4" t="s">
        <v>93</v>
      </c>
      <c r="F34" s="4" t="s">
        <v>71</v>
      </c>
      <c r="G34" s="6" t="s">
        <v>23</v>
      </c>
      <c r="H34" s="4">
        <v>1</v>
      </c>
      <c r="I34" s="4">
        <f t="shared" si="0"/>
        <v>10</v>
      </c>
      <c r="J34" s="5">
        <v>1.23</v>
      </c>
      <c r="K34" s="5">
        <f t="shared" si="1"/>
        <v>12.3</v>
      </c>
      <c r="L34" s="4"/>
      <c r="M34" s="4" t="s">
        <v>93</v>
      </c>
      <c r="N34" s="4" t="s">
        <v>71</v>
      </c>
      <c r="O34" s="6" t="s">
        <v>23</v>
      </c>
      <c r="P34" s="4">
        <v>1</v>
      </c>
      <c r="Q34" s="4">
        <f>P34*50</f>
        <v>50</v>
      </c>
      <c r="R34" s="5">
        <v>1.18</v>
      </c>
      <c r="S34" s="5">
        <f t="shared" si="3"/>
        <v>59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3:32" x14ac:dyDescent="0.3">
      <c r="C35" s="4"/>
      <c r="D35" s="4"/>
      <c r="E35" s="4" t="s">
        <v>94</v>
      </c>
      <c r="F35" s="4" t="s">
        <v>95</v>
      </c>
      <c r="G35" s="6" t="s">
        <v>24</v>
      </c>
      <c r="H35" s="4">
        <v>2</v>
      </c>
      <c r="I35" s="4">
        <f t="shared" si="0"/>
        <v>20</v>
      </c>
      <c r="J35" s="5">
        <v>2.98</v>
      </c>
      <c r="K35" s="5">
        <f t="shared" si="1"/>
        <v>59.6</v>
      </c>
      <c r="L35" s="4"/>
      <c r="M35" s="4" t="s">
        <v>94</v>
      </c>
      <c r="N35" s="4" t="s">
        <v>95</v>
      </c>
      <c r="O35" s="6" t="s">
        <v>24</v>
      </c>
      <c r="P35" s="4">
        <v>2</v>
      </c>
      <c r="Q35" s="4">
        <f t="shared" si="2"/>
        <v>100</v>
      </c>
      <c r="R35" s="5">
        <v>2.46</v>
      </c>
      <c r="S35" s="5">
        <f t="shared" si="3"/>
        <v>246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3:32" x14ac:dyDescent="0.3">
      <c r="C36" s="4"/>
      <c r="D36" s="4"/>
      <c r="E36" s="4" t="s">
        <v>100</v>
      </c>
      <c r="F36" s="4" t="s">
        <v>72</v>
      </c>
      <c r="G36" s="6" t="s">
        <v>25</v>
      </c>
      <c r="H36" s="4">
        <v>1</v>
      </c>
      <c r="I36" s="4">
        <f t="shared" si="0"/>
        <v>10</v>
      </c>
      <c r="J36" s="5">
        <v>0.86</v>
      </c>
      <c r="K36" s="5">
        <f t="shared" si="1"/>
        <v>8.6</v>
      </c>
      <c r="L36" s="4"/>
      <c r="M36" s="4" t="s">
        <v>100</v>
      </c>
      <c r="N36" s="4" t="s">
        <v>72</v>
      </c>
      <c r="O36" s="6" t="s">
        <v>25</v>
      </c>
      <c r="P36" s="4">
        <v>1</v>
      </c>
      <c r="Q36" s="4">
        <f t="shared" si="2"/>
        <v>50</v>
      </c>
      <c r="R36" s="5">
        <v>0.77900000000000003</v>
      </c>
      <c r="S36" s="5">
        <f t="shared" si="3"/>
        <v>38.950000000000003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3:32" x14ac:dyDescent="0.3">
      <c r="C37" s="4"/>
      <c r="D37" s="4"/>
      <c r="E37" s="4" t="s">
        <v>97</v>
      </c>
      <c r="F37" s="4" t="s">
        <v>83</v>
      </c>
      <c r="G37" s="6" t="s">
        <v>26</v>
      </c>
      <c r="H37" s="4">
        <v>2</v>
      </c>
      <c r="I37" s="4">
        <f t="shared" si="0"/>
        <v>20</v>
      </c>
      <c r="J37" s="5">
        <v>2.4039999999999999</v>
      </c>
      <c r="K37" s="5">
        <f t="shared" si="1"/>
        <v>48.08</v>
      </c>
      <c r="L37" s="4"/>
      <c r="M37" s="4" t="s">
        <v>97</v>
      </c>
      <c r="N37" s="4" t="s">
        <v>83</v>
      </c>
      <c r="O37" s="6" t="s">
        <v>26</v>
      </c>
      <c r="P37" s="4">
        <v>2</v>
      </c>
      <c r="Q37" s="4">
        <f t="shared" si="2"/>
        <v>100</v>
      </c>
      <c r="R37" s="5">
        <v>2.02</v>
      </c>
      <c r="S37" s="5">
        <f t="shared" si="3"/>
        <v>202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3:32" x14ac:dyDescent="0.3">
      <c r="C38" s="4"/>
      <c r="D38" s="4"/>
      <c r="E38" s="4" t="s">
        <v>98</v>
      </c>
      <c r="F38" s="4" t="s">
        <v>96</v>
      </c>
      <c r="G38" s="6" t="s">
        <v>27</v>
      </c>
      <c r="H38" s="4">
        <v>1</v>
      </c>
      <c r="I38" s="4">
        <f t="shared" si="0"/>
        <v>10</v>
      </c>
      <c r="J38" s="5">
        <v>1.51</v>
      </c>
      <c r="K38" s="5">
        <f t="shared" si="1"/>
        <v>15.1</v>
      </c>
      <c r="L38" s="4"/>
      <c r="M38" s="4" t="s">
        <v>98</v>
      </c>
      <c r="N38" s="4" t="s">
        <v>96</v>
      </c>
      <c r="O38" s="6" t="s">
        <v>27</v>
      </c>
      <c r="P38" s="4">
        <v>1</v>
      </c>
      <c r="Q38" s="4">
        <f t="shared" si="2"/>
        <v>50</v>
      </c>
      <c r="R38" s="5">
        <v>1.48</v>
      </c>
      <c r="S38" s="5">
        <f t="shared" si="3"/>
        <v>74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3:32" x14ac:dyDescent="0.3">
      <c r="C39" s="4"/>
      <c r="D39" s="4"/>
      <c r="E39" s="4" t="s">
        <v>99</v>
      </c>
      <c r="F39" s="4" t="s">
        <v>84</v>
      </c>
      <c r="G39" s="6" t="s">
        <v>28</v>
      </c>
      <c r="H39" s="4">
        <v>2</v>
      </c>
      <c r="I39" s="4">
        <f t="shared" si="0"/>
        <v>20</v>
      </c>
      <c r="J39" s="5">
        <v>3.468</v>
      </c>
      <c r="K39" s="5">
        <f t="shared" si="1"/>
        <v>69.36</v>
      </c>
      <c r="L39" s="4"/>
      <c r="M39" s="4" t="s">
        <v>99</v>
      </c>
      <c r="N39" s="4" t="s">
        <v>84</v>
      </c>
      <c r="O39" s="6" t="s">
        <v>28</v>
      </c>
      <c r="P39" s="4">
        <v>2</v>
      </c>
      <c r="Q39" s="4">
        <f t="shared" si="2"/>
        <v>100</v>
      </c>
      <c r="R39" s="5">
        <v>2.94</v>
      </c>
      <c r="S39" s="5">
        <f t="shared" si="3"/>
        <v>294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3:32" x14ac:dyDescent="0.3">
      <c r="C40" s="4"/>
      <c r="D40" s="4"/>
      <c r="E40" s="4" t="s">
        <v>29</v>
      </c>
      <c r="F40" s="4" t="s">
        <v>31</v>
      </c>
      <c r="G40" s="6" t="s">
        <v>30</v>
      </c>
      <c r="H40" s="4">
        <v>1</v>
      </c>
      <c r="I40" s="4">
        <f t="shared" si="0"/>
        <v>10</v>
      </c>
      <c r="J40" s="5">
        <v>0.42799999999999999</v>
      </c>
      <c r="K40" s="5">
        <f t="shared" si="1"/>
        <v>4.28</v>
      </c>
      <c r="L40" s="4"/>
      <c r="M40" s="4" t="s">
        <v>29</v>
      </c>
      <c r="N40" s="4" t="s">
        <v>31</v>
      </c>
      <c r="O40" s="6" t="s">
        <v>30</v>
      </c>
      <c r="P40" s="4">
        <v>1</v>
      </c>
      <c r="Q40" s="4">
        <f t="shared" si="2"/>
        <v>50</v>
      </c>
      <c r="R40" s="5">
        <v>0.38800000000000001</v>
      </c>
      <c r="S40" s="5">
        <f t="shared" si="3"/>
        <v>19.400000000000002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3:32" x14ac:dyDescent="0.3">
      <c r="C41" s="4"/>
      <c r="D41" s="4"/>
      <c r="E41" s="4" t="s">
        <v>33</v>
      </c>
      <c r="F41" s="4" t="s">
        <v>104</v>
      </c>
      <c r="G41" s="6" t="s">
        <v>32</v>
      </c>
      <c r="H41" s="4">
        <v>1</v>
      </c>
      <c r="I41" s="4">
        <f>H41*10</f>
        <v>10</v>
      </c>
      <c r="J41" s="5">
        <f>K41/I41</f>
        <v>1.7899999999999998</v>
      </c>
      <c r="K41" s="5">
        <v>17.899999999999999</v>
      </c>
      <c r="L41" s="4"/>
      <c r="M41" s="4" t="s">
        <v>33</v>
      </c>
      <c r="N41" s="4" t="s">
        <v>104</v>
      </c>
      <c r="O41" s="6" t="s">
        <v>32</v>
      </c>
      <c r="P41" s="4">
        <v>1</v>
      </c>
      <c r="Q41" s="4">
        <f t="shared" si="2"/>
        <v>50</v>
      </c>
      <c r="R41" s="5">
        <f>S41/Q41</f>
        <v>1.0680000000000001</v>
      </c>
      <c r="S41" s="5">
        <v>53.4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3:32" x14ac:dyDescent="0.3">
      <c r="C42" s="4"/>
      <c r="D42" s="4"/>
      <c r="E42" s="4"/>
      <c r="F42" s="4"/>
      <c r="G42" s="4"/>
      <c r="H42" s="4"/>
      <c r="I42" s="4"/>
      <c r="J42" s="5"/>
      <c r="K42" s="5"/>
      <c r="L42" s="4"/>
      <c r="M42" s="4"/>
      <c r="N42" s="4"/>
      <c r="O42" s="4"/>
      <c r="P42" s="4"/>
      <c r="Q42" s="4"/>
      <c r="R42" s="5"/>
      <c r="S42" s="5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3:32" ht="18" x14ac:dyDescent="0.3">
      <c r="C43" s="4"/>
      <c r="D43" s="4"/>
      <c r="E43" s="4"/>
      <c r="F43" s="4"/>
      <c r="G43" s="4"/>
      <c r="H43" s="4"/>
      <c r="I43" s="4"/>
      <c r="J43" s="8" t="s">
        <v>101</v>
      </c>
      <c r="K43" s="8">
        <f>SUM(K10:K41)</f>
        <v>538.29</v>
      </c>
      <c r="L43" s="4"/>
      <c r="M43" s="4"/>
      <c r="N43" s="4"/>
      <c r="O43" s="4"/>
      <c r="P43" s="4"/>
      <c r="Q43" s="4"/>
      <c r="R43" s="8" t="s">
        <v>101</v>
      </c>
      <c r="S43" s="8">
        <f>SUM(S10:S41)</f>
        <v>2324.0749999999998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3:32" ht="18" x14ac:dyDescent="0.3">
      <c r="C44" s="4"/>
      <c r="D44" s="4"/>
      <c r="E44" s="4"/>
      <c r="F44" s="4"/>
      <c r="G44" s="4"/>
      <c r="H44" s="4"/>
      <c r="I44" s="4"/>
      <c r="J44" s="8" t="s">
        <v>102</v>
      </c>
      <c r="K44" s="8">
        <f>K43/10</f>
        <v>53.828999999999994</v>
      </c>
      <c r="L44" s="4"/>
      <c r="M44" s="4"/>
      <c r="N44" s="4"/>
      <c r="O44" s="4"/>
      <c r="P44" s="4"/>
      <c r="Q44" s="4"/>
      <c r="R44" s="8" t="s">
        <v>102</v>
      </c>
      <c r="S44" s="8">
        <f>S43/50</f>
        <v>46.481499999999997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3:32" x14ac:dyDescent="0.3">
      <c r="C45" s="4"/>
      <c r="D45" s="4"/>
      <c r="E45" s="4"/>
      <c r="F45" s="4"/>
      <c r="G45" s="4"/>
      <c r="H45" s="4"/>
      <c r="I45" s="4"/>
      <c r="J45" s="5"/>
      <c r="K45" s="5"/>
      <c r="L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3:32" ht="18" x14ac:dyDescent="0.3">
      <c r="C46" s="4"/>
      <c r="D46" s="4"/>
      <c r="E46" s="7" t="s">
        <v>7</v>
      </c>
      <c r="F46" s="7"/>
      <c r="G46" s="7"/>
      <c r="H46" s="7"/>
      <c r="I46" s="7"/>
      <c r="J46" s="7"/>
      <c r="K46" s="7"/>
      <c r="L46" s="4"/>
      <c r="M46" s="7" t="s">
        <v>8</v>
      </c>
      <c r="N46" s="7"/>
      <c r="O46" s="7"/>
      <c r="P46" s="7"/>
      <c r="Q46" s="7"/>
      <c r="R46" s="7"/>
      <c r="S46" s="7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3:32" ht="18" x14ac:dyDescent="0.3">
      <c r="C47" s="4"/>
      <c r="D47" s="4"/>
      <c r="E47" s="3" t="s">
        <v>0</v>
      </c>
      <c r="F47" s="3" t="s">
        <v>2</v>
      </c>
      <c r="G47" s="3" t="s">
        <v>1</v>
      </c>
      <c r="H47" s="3" t="s">
        <v>4</v>
      </c>
      <c r="I47" s="3" t="s">
        <v>47</v>
      </c>
      <c r="J47" s="8" t="s">
        <v>3</v>
      </c>
      <c r="K47" s="8" t="s">
        <v>9</v>
      </c>
      <c r="L47" s="4"/>
      <c r="M47" s="3" t="s">
        <v>0</v>
      </c>
      <c r="N47" s="3" t="s">
        <v>2</v>
      </c>
      <c r="O47" s="3" t="s">
        <v>1</v>
      </c>
      <c r="P47" s="3" t="s">
        <v>4</v>
      </c>
      <c r="Q47" s="3" t="s">
        <v>47</v>
      </c>
      <c r="R47" s="8" t="s">
        <v>3</v>
      </c>
      <c r="S47" s="8" t="s">
        <v>9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3:32" x14ac:dyDescent="0.3">
      <c r="C48" s="4"/>
      <c r="D48" s="4"/>
      <c r="E48" s="4" t="s">
        <v>34</v>
      </c>
      <c r="F48" s="4" t="s">
        <v>52</v>
      </c>
      <c r="G48" s="6" t="s">
        <v>51</v>
      </c>
      <c r="H48" s="4">
        <v>4</v>
      </c>
      <c r="I48" s="4">
        <f>H48*1000</f>
        <v>4000</v>
      </c>
      <c r="J48" s="5">
        <v>0.19600000000000001</v>
      </c>
      <c r="K48" s="5">
        <f>I48*J48</f>
        <v>784</v>
      </c>
      <c r="L48" s="4"/>
      <c r="M48" s="4" t="s">
        <v>34</v>
      </c>
      <c r="N48" s="4" t="s">
        <v>52</v>
      </c>
      <c r="O48" s="6" t="s">
        <v>51</v>
      </c>
      <c r="P48" s="4">
        <v>4</v>
      </c>
      <c r="Q48" s="4">
        <f>P48*20000</f>
        <v>80000</v>
      </c>
      <c r="R48" s="5">
        <v>0.17</v>
      </c>
      <c r="S48" s="5">
        <f>Q48*R48</f>
        <v>13600.000000000002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3:32" x14ac:dyDescent="0.3">
      <c r="C49" s="4"/>
      <c r="D49" s="4"/>
      <c r="E49" s="4" t="s">
        <v>35</v>
      </c>
      <c r="F49" s="4" t="s">
        <v>50</v>
      </c>
      <c r="G49" s="6" t="s">
        <v>48</v>
      </c>
      <c r="H49" s="4">
        <v>2</v>
      </c>
      <c r="I49" s="4">
        <f t="shared" ref="I49:I79" si="4">H49*1000</f>
        <v>2000</v>
      </c>
      <c r="J49" s="5">
        <v>8.4000000000000005E-2</v>
      </c>
      <c r="K49" s="5">
        <f t="shared" ref="K49:K79" si="5">I49*J49</f>
        <v>168</v>
      </c>
      <c r="L49" s="4"/>
      <c r="M49" s="4" t="s">
        <v>35</v>
      </c>
      <c r="N49" s="4" t="s">
        <v>50</v>
      </c>
      <c r="O49" s="6" t="s">
        <v>48</v>
      </c>
      <c r="P49" s="4">
        <v>2</v>
      </c>
      <c r="Q49" s="4">
        <f t="shared" ref="Q49:Q79" si="6">P49*20000</f>
        <v>40000</v>
      </c>
      <c r="R49" s="5">
        <v>6.2E-2</v>
      </c>
      <c r="S49" s="5">
        <f t="shared" ref="S49:S79" si="7">Q49*R49</f>
        <v>2480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3:32" x14ac:dyDescent="0.3">
      <c r="C50" s="4"/>
      <c r="D50" s="4"/>
      <c r="E50" s="4" t="s">
        <v>36</v>
      </c>
      <c r="F50" s="4" t="s">
        <v>46</v>
      </c>
      <c r="G50" s="6" t="s">
        <v>45</v>
      </c>
      <c r="H50" s="4">
        <v>2</v>
      </c>
      <c r="I50" s="4">
        <f t="shared" si="4"/>
        <v>2000</v>
      </c>
      <c r="J50" s="5">
        <v>5.0999999999999997E-2</v>
      </c>
      <c r="K50" s="5">
        <f t="shared" si="5"/>
        <v>102</v>
      </c>
      <c r="L50" s="4"/>
      <c r="M50" s="4" t="s">
        <v>36</v>
      </c>
      <c r="N50" s="4" t="s">
        <v>46</v>
      </c>
      <c r="O50" s="6" t="s">
        <v>45</v>
      </c>
      <c r="P50" s="4">
        <v>2</v>
      </c>
      <c r="Q50" s="4">
        <f t="shared" si="6"/>
        <v>40000</v>
      </c>
      <c r="R50" s="5">
        <v>3.9E-2</v>
      </c>
      <c r="S50" s="5">
        <f t="shared" si="7"/>
        <v>1560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3:32" x14ac:dyDescent="0.3">
      <c r="C51" s="4"/>
      <c r="D51" s="4"/>
      <c r="E51" s="4" t="s">
        <v>37</v>
      </c>
      <c r="F51" s="4" t="s">
        <v>44</v>
      </c>
      <c r="G51" s="6" t="s">
        <v>43</v>
      </c>
      <c r="H51" s="4">
        <v>6</v>
      </c>
      <c r="I51" s="4">
        <f t="shared" si="4"/>
        <v>6000</v>
      </c>
      <c r="J51" s="5">
        <v>5.6000000000000001E-2</v>
      </c>
      <c r="K51" s="5">
        <f t="shared" si="5"/>
        <v>336</v>
      </c>
      <c r="L51" s="4"/>
      <c r="M51" s="4" t="s">
        <v>37</v>
      </c>
      <c r="N51" s="4" t="s">
        <v>44</v>
      </c>
      <c r="O51" s="6" t="s">
        <v>43</v>
      </c>
      <c r="P51" s="4">
        <v>6</v>
      </c>
      <c r="Q51" s="4">
        <f t="shared" si="6"/>
        <v>120000</v>
      </c>
      <c r="R51" s="5">
        <v>5.0999999999999997E-2</v>
      </c>
      <c r="S51" s="5">
        <f t="shared" si="7"/>
        <v>6120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3:32" x14ac:dyDescent="0.3">
      <c r="C52" s="4"/>
      <c r="D52" s="4"/>
      <c r="E52" s="4" t="s">
        <v>38</v>
      </c>
      <c r="F52" s="4" t="s">
        <v>42</v>
      </c>
      <c r="G52" s="6" t="s">
        <v>39</v>
      </c>
      <c r="H52" s="4">
        <v>1</v>
      </c>
      <c r="I52" s="4">
        <f t="shared" si="4"/>
        <v>1000</v>
      </c>
      <c r="J52" s="5">
        <v>3.1E-2</v>
      </c>
      <c r="K52" s="5">
        <f t="shared" si="5"/>
        <v>31</v>
      </c>
      <c r="L52" s="4"/>
      <c r="M52" s="4" t="s">
        <v>38</v>
      </c>
      <c r="N52" s="4" t="s">
        <v>42</v>
      </c>
      <c r="O52" s="6" t="s">
        <v>39</v>
      </c>
      <c r="P52" s="4">
        <v>1</v>
      </c>
      <c r="Q52" s="4">
        <f t="shared" si="6"/>
        <v>20000</v>
      </c>
      <c r="R52" s="5">
        <v>2.1999999999999999E-2</v>
      </c>
      <c r="S52" s="5">
        <f t="shared" si="7"/>
        <v>440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3:32" x14ac:dyDescent="0.3">
      <c r="C53" s="4"/>
      <c r="D53" s="4"/>
      <c r="E53" s="4" t="s">
        <v>49</v>
      </c>
      <c r="F53" s="4" t="s">
        <v>41</v>
      </c>
      <c r="G53" s="6" t="s">
        <v>40</v>
      </c>
      <c r="H53" s="4">
        <v>1</v>
      </c>
      <c r="I53" s="4">
        <f t="shared" si="4"/>
        <v>1000</v>
      </c>
      <c r="J53" s="5">
        <v>6.4000000000000001E-2</v>
      </c>
      <c r="K53" s="5">
        <f t="shared" si="5"/>
        <v>64</v>
      </c>
      <c r="L53" s="4"/>
      <c r="M53" s="4" t="s">
        <v>49</v>
      </c>
      <c r="N53" s="4" t="s">
        <v>41</v>
      </c>
      <c r="O53" s="6" t="s">
        <v>40</v>
      </c>
      <c r="P53" s="4">
        <v>1</v>
      </c>
      <c r="Q53" s="4">
        <f t="shared" si="6"/>
        <v>20000</v>
      </c>
      <c r="R53" s="5">
        <v>6.4000000000000001E-2</v>
      </c>
      <c r="S53" s="5">
        <f t="shared" si="7"/>
        <v>1280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3:32" x14ac:dyDescent="0.3">
      <c r="C54" s="4"/>
      <c r="D54" s="4"/>
      <c r="E54" s="4" t="s">
        <v>53</v>
      </c>
      <c r="F54" s="4" t="s">
        <v>60</v>
      </c>
      <c r="G54" s="6" t="s">
        <v>59</v>
      </c>
      <c r="H54" s="4">
        <v>2</v>
      </c>
      <c r="I54" s="4">
        <f t="shared" si="4"/>
        <v>2000</v>
      </c>
      <c r="J54" s="5">
        <v>6.7000000000000004E-2</v>
      </c>
      <c r="K54" s="5">
        <f t="shared" si="5"/>
        <v>134</v>
      </c>
      <c r="L54" s="4"/>
      <c r="M54" s="4" t="s">
        <v>53</v>
      </c>
      <c r="N54" s="4" t="s">
        <v>60</v>
      </c>
      <c r="O54" s="6" t="s">
        <v>59</v>
      </c>
      <c r="P54" s="4">
        <v>2</v>
      </c>
      <c r="Q54" s="4">
        <f t="shared" si="6"/>
        <v>40000</v>
      </c>
      <c r="R54" s="5">
        <v>4.9000000000000002E-2</v>
      </c>
      <c r="S54" s="5">
        <f t="shared" si="7"/>
        <v>1960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3:32" x14ac:dyDescent="0.3">
      <c r="C55" s="4"/>
      <c r="D55" s="4"/>
      <c r="E55" s="4" t="s">
        <v>54</v>
      </c>
      <c r="F55" s="4" t="s">
        <v>58</v>
      </c>
      <c r="G55" s="6" t="s">
        <v>55</v>
      </c>
      <c r="H55" s="4">
        <v>11</v>
      </c>
      <c r="I55" s="4">
        <f>H55*1000</f>
        <v>11000</v>
      </c>
      <c r="J55" s="5">
        <v>0.13</v>
      </c>
      <c r="K55" s="5">
        <f t="shared" si="5"/>
        <v>1430</v>
      </c>
      <c r="L55" s="4"/>
      <c r="M55" s="4" t="s">
        <v>54</v>
      </c>
      <c r="N55" s="4" t="s">
        <v>58</v>
      </c>
      <c r="O55" s="6" t="s">
        <v>55</v>
      </c>
      <c r="P55" s="4">
        <v>11</v>
      </c>
      <c r="Q55" s="4">
        <f t="shared" si="6"/>
        <v>220000</v>
      </c>
      <c r="R55" s="5">
        <v>0.12</v>
      </c>
      <c r="S55" s="5">
        <f t="shared" si="7"/>
        <v>26400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3:32" x14ac:dyDescent="0.3">
      <c r="C56" s="4"/>
      <c r="D56" s="4"/>
      <c r="E56" s="4" t="s">
        <v>56</v>
      </c>
      <c r="F56" s="4" t="s">
        <v>65</v>
      </c>
      <c r="G56" s="6" t="s">
        <v>66</v>
      </c>
      <c r="H56" s="4">
        <v>1</v>
      </c>
      <c r="I56" s="4">
        <f t="shared" si="4"/>
        <v>1000</v>
      </c>
      <c r="J56" s="5">
        <v>4.5999999999999999E-2</v>
      </c>
      <c r="K56" s="5">
        <f t="shared" si="5"/>
        <v>46</v>
      </c>
      <c r="L56" s="4"/>
      <c r="M56" s="4" t="s">
        <v>56</v>
      </c>
      <c r="N56" s="4" t="s">
        <v>65</v>
      </c>
      <c r="O56" s="6" t="s">
        <v>66</v>
      </c>
      <c r="P56" s="4">
        <v>1</v>
      </c>
      <c r="Q56" s="4">
        <f t="shared" si="6"/>
        <v>20000</v>
      </c>
      <c r="R56" s="5">
        <v>3.7999999999999999E-2</v>
      </c>
      <c r="S56" s="5">
        <f t="shared" si="7"/>
        <v>760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3:32" x14ac:dyDescent="0.3">
      <c r="C57" s="4"/>
      <c r="D57" s="4"/>
      <c r="E57" s="4" t="s">
        <v>57</v>
      </c>
      <c r="F57" s="4" t="s">
        <v>63</v>
      </c>
      <c r="G57" s="6" t="s">
        <v>64</v>
      </c>
      <c r="H57" s="4">
        <v>2</v>
      </c>
      <c r="I57" s="4">
        <f t="shared" si="4"/>
        <v>2000</v>
      </c>
      <c r="J57" s="5">
        <v>8.8999999999999996E-2</v>
      </c>
      <c r="K57" s="5">
        <f t="shared" si="5"/>
        <v>178</v>
      </c>
      <c r="L57" s="4"/>
      <c r="M57" s="4" t="s">
        <v>57</v>
      </c>
      <c r="N57" s="4" t="s">
        <v>63</v>
      </c>
      <c r="O57" s="6" t="s">
        <v>64</v>
      </c>
      <c r="P57" s="4">
        <v>2</v>
      </c>
      <c r="Q57" s="4">
        <f t="shared" si="6"/>
        <v>40000</v>
      </c>
      <c r="R57" s="5">
        <v>5.2999999999999999E-2</v>
      </c>
      <c r="S57" s="5">
        <f t="shared" si="7"/>
        <v>2120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3:32" x14ac:dyDescent="0.3">
      <c r="C58" s="4"/>
      <c r="D58" s="4"/>
      <c r="E58" s="4" t="s">
        <v>61</v>
      </c>
      <c r="F58" s="4" t="s">
        <v>62</v>
      </c>
      <c r="G58" s="6" t="s">
        <v>10</v>
      </c>
      <c r="H58" s="4">
        <v>2</v>
      </c>
      <c r="I58" s="4">
        <f t="shared" si="4"/>
        <v>2000</v>
      </c>
      <c r="J58" s="5">
        <v>3.9E-2</v>
      </c>
      <c r="K58" s="5">
        <f t="shared" si="5"/>
        <v>78</v>
      </c>
      <c r="L58" s="4"/>
      <c r="M58" s="4" t="s">
        <v>61</v>
      </c>
      <c r="N58" s="4" t="s">
        <v>62</v>
      </c>
      <c r="O58" s="6" t="s">
        <v>10</v>
      </c>
      <c r="P58" s="4">
        <v>2</v>
      </c>
      <c r="Q58" s="4">
        <f t="shared" si="6"/>
        <v>40000</v>
      </c>
      <c r="R58" s="5">
        <v>2.1999999999999999E-2</v>
      </c>
      <c r="S58" s="5">
        <f t="shared" si="7"/>
        <v>880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3:32" x14ac:dyDescent="0.3">
      <c r="C59" s="4"/>
      <c r="D59" s="4"/>
      <c r="E59" s="4" t="s">
        <v>67</v>
      </c>
      <c r="F59" s="4" t="s">
        <v>68</v>
      </c>
      <c r="G59" s="6" t="s">
        <v>11</v>
      </c>
      <c r="H59" s="4">
        <v>1</v>
      </c>
      <c r="I59" s="4">
        <f t="shared" si="4"/>
        <v>1000</v>
      </c>
      <c r="J59" s="5">
        <v>3.4000000000000002E-2</v>
      </c>
      <c r="K59" s="5">
        <f t="shared" si="5"/>
        <v>34</v>
      </c>
      <c r="L59" s="4"/>
      <c r="M59" s="4" t="s">
        <v>67</v>
      </c>
      <c r="N59" s="4" t="s">
        <v>68</v>
      </c>
      <c r="O59" s="6" t="s">
        <v>11</v>
      </c>
      <c r="P59" s="4">
        <v>1</v>
      </c>
      <c r="Q59" s="4">
        <f t="shared" si="6"/>
        <v>20000</v>
      </c>
      <c r="R59" s="5">
        <v>2.8000000000000001E-2</v>
      </c>
      <c r="S59" s="5">
        <f t="shared" si="7"/>
        <v>560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3:32" x14ac:dyDescent="0.3">
      <c r="C60" s="4"/>
      <c r="D60" s="4"/>
      <c r="E60" s="4" t="s">
        <v>73</v>
      </c>
      <c r="F60" s="4" t="s">
        <v>69</v>
      </c>
      <c r="G60" s="6" t="s">
        <v>12</v>
      </c>
      <c r="H60" s="4">
        <v>1</v>
      </c>
      <c r="I60" s="4">
        <f t="shared" si="4"/>
        <v>1000</v>
      </c>
      <c r="J60" s="5">
        <v>3.9E-2</v>
      </c>
      <c r="K60" s="5">
        <f t="shared" si="5"/>
        <v>39</v>
      </c>
      <c r="L60" s="4"/>
      <c r="M60" s="4" t="s">
        <v>73</v>
      </c>
      <c r="N60" s="4" t="s">
        <v>69</v>
      </c>
      <c r="O60" s="6" t="s">
        <v>12</v>
      </c>
      <c r="P60" s="4">
        <v>1</v>
      </c>
      <c r="Q60" s="4">
        <f t="shared" si="6"/>
        <v>20000</v>
      </c>
      <c r="R60" s="5">
        <v>2.5999999999999999E-2</v>
      </c>
      <c r="S60" s="5">
        <f t="shared" si="7"/>
        <v>520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3:32" x14ac:dyDescent="0.3">
      <c r="C61" s="4"/>
      <c r="D61" s="4"/>
      <c r="E61" s="4" t="s">
        <v>74</v>
      </c>
      <c r="F61" s="4" t="s">
        <v>75</v>
      </c>
      <c r="G61" s="6" t="s">
        <v>103</v>
      </c>
      <c r="H61" s="4">
        <v>1</v>
      </c>
      <c r="I61" s="4">
        <f t="shared" si="4"/>
        <v>1000</v>
      </c>
      <c r="J61" s="5">
        <v>0.80100000000000005</v>
      </c>
      <c r="K61" s="5">
        <f t="shared" si="5"/>
        <v>801</v>
      </c>
      <c r="L61" s="4"/>
      <c r="M61" s="4" t="s">
        <v>74</v>
      </c>
      <c r="N61" s="4" t="s">
        <v>75</v>
      </c>
      <c r="O61" s="6" t="s">
        <v>103</v>
      </c>
      <c r="P61" s="4">
        <v>1</v>
      </c>
      <c r="Q61" s="4">
        <f t="shared" si="6"/>
        <v>20000</v>
      </c>
      <c r="R61" s="5">
        <v>0.73299999999999998</v>
      </c>
      <c r="S61" s="5">
        <f t="shared" si="7"/>
        <v>14660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3:32" x14ac:dyDescent="0.3">
      <c r="C62" s="4"/>
      <c r="D62" s="4"/>
      <c r="E62" s="4" t="s">
        <v>76</v>
      </c>
      <c r="F62" s="4" t="s">
        <v>82</v>
      </c>
      <c r="G62" s="6" t="s">
        <v>13</v>
      </c>
      <c r="H62" s="4">
        <v>1</v>
      </c>
      <c r="I62" s="4">
        <f t="shared" si="4"/>
        <v>1000</v>
      </c>
      <c r="J62" s="5">
        <v>1.26E-2</v>
      </c>
      <c r="K62" s="5">
        <f t="shared" si="5"/>
        <v>12.6</v>
      </c>
      <c r="L62" s="4"/>
      <c r="M62" s="4" t="s">
        <v>76</v>
      </c>
      <c r="N62" s="4" t="s">
        <v>82</v>
      </c>
      <c r="O62" s="6" t="s">
        <v>13</v>
      </c>
      <c r="P62" s="4">
        <v>1</v>
      </c>
      <c r="Q62" s="4">
        <f t="shared" si="6"/>
        <v>20000</v>
      </c>
      <c r="R62" s="5">
        <v>1.0699999999999999E-2</v>
      </c>
      <c r="S62" s="5">
        <f t="shared" si="7"/>
        <v>214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3:32" x14ac:dyDescent="0.3">
      <c r="C63" s="4"/>
      <c r="D63" s="4"/>
      <c r="E63" s="4" t="s">
        <v>77</v>
      </c>
      <c r="F63" s="4">
        <v>61300211121</v>
      </c>
      <c r="G63" s="6" t="s">
        <v>14</v>
      </c>
      <c r="H63" s="4">
        <v>5</v>
      </c>
      <c r="I63" s="4">
        <f t="shared" si="4"/>
        <v>5000</v>
      </c>
      <c r="J63" s="5">
        <v>0.06</v>
      </c>
      <c r="K63" s="5">
        <f t="shared" si="5"/>
        <v>300</v>
      </c>
      <c r="L63" s="4"/>
      <c r="M63" s="4" t="s">
        <v>77</v>
      </c>
      <c r="N63" s="4">
        <v>61300211121</v>
      </c>
      <c r="O63" s="6" t="s">
        <v>14</v>
      </c>
      <c r="P63" s="4">
        <v>5</v>
      </c>
      <c r="Q63" s="4">
        <f t="shared" si="6"/>
        <v>100000</v>
      </c>
      <c r="R63" s="5">
        <v>0.06</v>
      </c>
      <c r="S63" s="5">
        <f t="shared" si="7"/>
        <v>6000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3:32" x14ac:dyDescent="0.3">
      <c r="C64" s="4"/>
      <c r="D64" s="4"/>
      <c r="E64" s="4" t="s">
        <v>78</v>
      </c>
      <c r="F64" s="4" t="s">
        <v>80</v>
      </c>
      <c r="G64" s="6" t="s">
        <v>15</v>
      </c>
      <c r="H64" s="4">
        <v>1</v>
      </c>
      <c r="I64" s="4">
        <f t="shared" si="4"/>
        <v>1000</v>
      </c>
      <c r="J64" s="5">
        <v>8.8999999999999996E-2</v>
      </c>
      <c r="K64" s="5">
        <f t="shared" si="5"/>
        <v>89</v>
      </c>
      <c r="L64" s="4"/>
      <c r="M64" s="4" t="s">
        <v>78</v>
      </c>
      <c r="N64" s="4" t="s">
        <v>80</v>
      </c>
      <c r="O64" s="6" t="s">
        <v>15</v>
      </c>
      <c r="P64" s="4">
        <v>1</v>
      </c>
      <c r="Q64" s="4">
        <f t="shared" si="6"/>
        <v>20000</v>
      </c>
      <c r="R64" s="5">
        <v>7.6060000000000003E-2</v>
      </c>
      <c r="S64" s="5">
        <f t="shared" si="7"/>
        <v>1521.2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3:32" x14ac:dyDescent="0.3">
      <c r="C65" s="4"/>
      <c r="D65" s="4"/>
      <c r="E65" s="4" t="s">
        <v>79</v>
      </c>
      <c r="F65" s="4">
        <v>61300611121</v>
      </c>
      <c r="G65" s="6" t="s">
        <v>16</v>
      </c>
      <c r="H65" s="4">
        <v>1</v>
      </c>
      <c r="I65" s="4">
        <f t="shared" si="4"/>
        <v>1000</v>
      </c>
      <c r="J65" s="5">
        <v>0.153</v>
      </c>
      <c r="K65" s="5">
        <f t="shared" si="5"/>
        <v>153</v>
      </c>
      <c r="L65" s="4"/>
      <c r="M65" s="4" t="s">
        <v>79</v>
      </c>
      <c r="N65" s="4">
        <v>61300611121</v>
      </c>
      <c r="O65" s="6" t="s">
        <v>16</v>
      </c>
      <c r="P65" s="4">
        <v>1</v>
      </c>
      <c r="Q65" s="4">
        <f t="shared" si="6"/>
        <v>20000</v>
      </c>
      <c r="R65" s="5">
        <v>0.15390000000000001</v>
      </c>
      <c r="S65" s="5">
        <f t="shared" si="7"/>
        <v>3078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3:32" x14ac:dyDescent="0.3">
      <c r="C66" s="4"/>
      <c r="D66" s="4"/>
      <c r="E66" s="4" t="s">
        <v>85</v>
      </c>
      <c r="F66" s="4">
        <v>1729128</v>
      </c>
      <c r="G66" s="6" t="s">
        <v>17</v>
      </c>
      <c r="H66" s="4">
        <v>2</v>
      </c>
      <c r="I66" s="4">
        <f t="shared" si="4"/>
        <v>2000</v>
      </c>
      <c r="J66" s="5">
        <v>0.84219999999999995</v>
      </c>
      <c r="K66" s="5">
        <f t="shared" si="5"/>
        <v>1684.3999999999999</v>
      </c>
      <c r="L66" s="4"/>
      <c r="M66" s="4" t="s">
        <v>85</v>
      </c>
      <c r="N66" s="4">
        <v>1729128</v>
      </c>
      <c r="O66" s="6" t="s">
        <v>17</v>
      </c>
      <c r="P66" s="4">
        <v>2</v>
      </c>
      <c r="Q66" s="4">
        <f t="shared" si="6"/>
        <v>40000</v>
      </c>
      <c r="R66" s="5">
        <v>0.84219999999999995</v>
      </c>
      <c r="S66" s="5">
        <f t="shared" si="7"/>
        <v>33688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3:32" x14ac:dyDescent="0.3">
      <c r="C67" s="4"/>
      <c r="D67" s="4"/>
      <c r="E67" s="4" t="s">
        <v>86</v>
      </c>
      <c r="F67" s="4">
        <v>1729131</v>
      </c>
      <c r="G67" s="6" t="s">
        <v>18</v>
      </c>
      <c r="H67" s="4">
        <v>2</v>
      </c>
      <c r="I67" s="4">
        <f t="shared" si="4"/>
        <v>2000</v>
      </c>
      <c r="J67" s="5">
        <v>1.2709999999999999</v>
      </c>
      <c r="K67" s="5">
        <f t="shared" si="5"/>
        <v>2542</v>
      </c>
      <c r="L67" s="4"/>
      <c r="M67" s="4" t="s">
        <v>86</v>
      </c>
      <c r="N67" s="4">
        <v>1729131</v>
      </c>
      <c r="O67" s="6" t="s">
        <v>18</v>
      </c>
      <c r="P67" s="4">
        <v>2</v>
      </c>
      <c r="Q67" s="4">
        <f t="shared" si="6"/>
        <v>40000</v>
      </c>
      <c r="R67" s="5">
        <v>1.2709999999999999</v>
      </c>
      <c r="S67" s="5">
        <f t="shared" si="7"/>
        <v>50839.999999999993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3:32" x14ac:dyDescent="0.3">
      <c r="C68" s="4"/>
      <c r="D68" s="4"/>
      <c r="E68" s="4" t="s">
        <v>87</v>
      </c>
      <c r="F68" s="4" t="s">
        <v>70</v>
      </c>
      <c r="G68" s="6" t="s">
        <v>19</v>
      </c>
      <c r="H68" s="4">
        <v>2</v>
      </c>
      <c r="I68" s="4">
        <f t="shared" si="4"/>
        <v>2000</v>
      </c>
      <c r="J68" s="5">
        <v>2.3199999999999998</v>
      </c>
      <c r="K68" s="5">
        <f t="shared" si="5"/>
        <v>4640</v>
      </c>
      <c r="L68" s="4"/>
      <c r="M68" s="4" t="s">
        <v>87</v>
      </c>
      <c r="N68" s="4" t="s">
        <v>70</v>
      </c>
      <c r="O68" s="6" t="s">
        <v>19</v>
      </c>
      <c r="P68" s="4">
        <v>2</v>
      </c>
      <c r="Q68" s="4">
        <f t="shared" si="6"/>
        <v>40000</v>
      </c>
      <c r="R68" s="5">
        <v>2.2799999999999998</v>
      </c>
      <c r="S68" s="5">
        <f t="shared" si="7"/>
        <v>91199.999999999985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3:32" x14ac:dyDescent="0.3">
      <c r="C69" s="4"/>
      <c r="D69" s="4"/>
      <c r="E69" s="4" t="s">
        <v>89</v>
      </c>
      <c r="F69" s="4" t="s">
        <v>88</v>
      </c>
      <c r="G69" s="6" t="s">
        <v>20</v>
      </c>
      <c r="H69" s="4">
        <v>2</v>
      </c>
      <c r="I69" s="4">
        <f t="shared" si="4"/>
        <v>2000</v>
      </c>
      <c r="J69" s="5">
        <v>0.92300000000000004</v>
      </c>
      <c r="K69" s="5">
        <f t="shared" si="5"/>
        <v>1846</v>
      </c>
      <c r="L69" s="4"/>
      <c r="M69" s="4" t="s">
        <v>89</v>
      </c>
      <c r="N69" s="4" t="s">
        <v>88</v>
      </c>
      <c r="O69" s="6" t="s">
        <v>20</v>
      </c>
      <c r="P69" s="4">
        <v>2</v>
      </c>
      <c r="Q69" s="4">
        <f t="shared" si="6"/>
        <v>40000</v>
      </c>
      <c r="R69" s="5">
        <v>0.91300000000000003</v>
      </c>
      <c r="S69" s="5">
        <f t="shared" si="7"/>
        <v>36520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3:32" x14ac:dyDescent="0.3">
      <c r="C70" s="4"/>
      <c r="D70" s="4"/>
      <c r="E70" s="4" t="s">
        <v>90</v>
      </c>
      <c r="F70" s="4" t="s">
        <v>81</v>
      </c>
      <c r="G70" s="6" t="s">
        <v>21</v>
      </c>
      <c r="H70" s="4">
        <v>4</v>
      </c>
      <c r="I70" s="4">
        <f t="shared" si="4"/>
        <v>4000</v>
      </c>
      <c r="J70" s="5">
        <v>8.09E-2</v>
      </c>
      <c r="K70" s="5">
        <f t="shared" si="5"/>
        <v>323.60000000000002</v>
      </c>
      <c r="L70" s="4"/>
      <c r="M70" s="4" t="s">
        <v>90</v>
      </c>
      <c r="N70" s="4" t="s">
        <v>81</v>
      </c>
      <c r="O70" s="6" t="s">
        <v>21</v>
      </c>
      <c r="P70" s="4">
        <v>4</v>
      </c>
      <c r="Q70" s="4">
        <f t="shared" si="6"/>
        <v>80000</v>
      </c>
      <c r="R70" s="5">
        <v>6.991E-2</v>
      </c>
      <c r="S70" s="5">
        <f t="shared" si="7"/>
        <v>5592.8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3:32" x14ac:dyDescent="0.3">
      <c r="C71" s="4"/>
      <c r="D71" s="4"/>
      <c r="E71" s="4" t="s">
        <v>91</v>
      </c>
      <c r="F71" s="4" t="s">
        <v>92</v>
      </c>
      <c r="G71" s="6" t="s">
        <v>22</v>
      </c>
      <c r="H71" s="4">
        <v>1</v>
      </c>
      <c r="I71" s="4">
        <f t="shared" si="4"/>
        <v>1000</v>
      </c>
      <c r="J71" s="5">
        <v>7.72</v>
      </c>
      <c r="K71" s="5">
        <f t="shared" si="5"/>
        <v>7720</v>
      </c>
      <c r="L71" s="4"/>
      <c r="M71" s="4" t="s">
        <v>91</v>
      </c>
      <c r="N71" s="4" t="s">
        <v>92</v>
      </c>
      <c r="O71" s="6" t="s">
        <v>22</v>
      </c>
      <c r="P71" s="4">
        <v>1</v>
      </c>
      <c r="Q71" s="4">
        <f t="shared" si="6"/>
        <v>20000</v>
      </c>
      <c r="R71" s="5">
        <v>7.72</v>
      </c>
      <c r="S71" s="5">
        <f t="shared" si="7"/>
        <v>154400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3:32" x14ac:dyDescent="0.3">
      <c r="C72" s="4"/>
      <c r="D72" s="4"/>
      <c r="E72" s="4" t="s">
        <v>93</v>
      </c>
      <c r="F72" s="4" t="s">
        <v>71</v>
      </c>
      <c r="G72" s="6" t="s">
        <v>23</v>
      </c>
      <c r="H72" s="4">
        <v>1</v>
      </c>
      <c r="I72" s="4">
        <f t="shared" si="4"/>
        <v>1000</v>
      </c>
      <c r="J72" s="5">
        <v>0.98799999999999999</v>
      </c>
      <c r="K72" s="5">
        <f t="shared" si="5"/>
        <v>988</v>
      </c>
      <c r="L72" s="4"/>
      <c r="M72" s="4" t="s">
        <v>93</v>
      </c>
      <c r="N72" s="4" t="s">
        <v>71</v>
      </c>
      <c r="O72" s="6" t="s">
        <v>23</v>
      </c>
      <c r="P72" s="4">
        <v>1</v>
      </c>
      <c r="Q72" s="4">
        <f t="shared" si="6"/>
        <v>20000</v>
      </c>
      <c r="R72" s="5">
        <v>0.90300000000000002</v>
      </c>
      <c r="S72" s="5">
        <f t="shared" si="7"/>
        <v>18060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3:32" x14ac:dyDescent="0.3">
      <c r="C73" s="4"/>
      <c r="D73" s="4"/>
      <c r="E73" s="4" t="s">
        <v>94</v>
      </c>
      <c r="F73" s="4" t="s">
        <v>95</v>
      </c>
      <c r="G73" s="6" t="s">
        <v>24</v>
      </c>
      <c r="H73" s="4">
        <v>2</v>
      </c>
      <c r="I73" s="4">
        <f t="shared" si="4"/>
        <v>2000</v>
      </c>
      <c r="J73" s="5">
        <v>2.06</v>
      </c>
      <c r="K73" s="5">
        <f t="shared" si="5"/>
        <v>4120</v>
      </c>
      <c r="L73" s="4"/>
      <c r="M73" s="4" t="s">
        <v>94</v>
      </c>
      <c r="N73" s="4" t="s">
        <v>95</v>
      </c>
      <c r="O73" s="6" t="s">
        <v>24</v>
      </c>
      <c r="P73" s="4">
        <v>2</v>
      </c>
      <c r="Q73" s="4">
        <f t="shared" si="6"/>
        <v>40000</v>
      </c>
      <c r="R73" s="5">
        <v>2.0499999999999998</v>
      </c>
      <c r="S73" s="5">
        <f t="shared" si="7"/>
        <v>82000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3:32" x14ac:dyDescent="0.3">
      <c r="C74" s="4"/>
      <c r="D74" s="4"/>
      <c r="E74" s="4" t="s">
        <v>100</v>
      </c>
      <c r="F74" s="4" t="s">
        <v>72</v>
      </c>
      <c r="G74" s="6" t="s">
        <v>25</v>
      </c>
      <c r="H74" s="4">
        <v>1</v>
      </c>
      <c r="I74" s="4">
        <f t="shared" si="4"/>
        <v>1000</v>
      </c>
      <c r="J74" s="5">
        <v>0.58099999999999996</v>
      </c>
      <c r="K74" s="5">
        <f t="shared" si="5"/>
        <v>581</v>
      </c>
      <c r="L74" s="4"/>
      <c r="M74" s="4" t="s">
        <v>100</v>
      </c>
      <c r="N74" s="4" t="s">
        <v>72</v>
      </c>
      <c r="O74" s="6" t="s">
        <v>25</v>
      </c>
      <c r="P74" s="4">
        <v>1</v>
      </c>
      <c r="Q74" s="4">
        <f t="shared" si="6"/>
        <v>20000</v>
      </c>
      <c r="R74" s="5">
        <v>0.54100000000000004</v>
      </c>
      <c r="S74" s="5">
        <f t="shared" si="7"/>
        <v>10820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3:32" x14ac:dyDescent="0.3">
      <c r="C75" s="4"/>
      <c r="D75" s="4"/>
      <c r="E75" s="4" t="s">
        <v>97</v>
      </c>
      <c r="F75" s="4" t="s">
        <v>83</v>
      </c>
      <c r="G75" s="6" t="s">
        <v>26</v>
      </c>
      <c r="H75" s="4">
        <v>2</v>
      </c>
      <c r="I75" s="4">
        <f t="shared" si="4"/>
        <v>2000</v>
      </c>
      <c r="J75" s="5">
        <v>1.76</v>
      </c>
      <c r="K75" s="5">
        <f t="shared" si="5"/>
        <v>3520</v>
      </c>
      <c r="L75" s="4"/>
      <c r="M75" s="4" t="s">
        <v>97</v>
      </c>
      <c r="N75" s="4" t="s">
        <v>83</v>
      </c>
      <c r="O75" s="6" t="s">
        <v>26</v>
      </c>
      <c r="P75" s="4">
        <v>2</v>
      </c>
      <c r="Q75" s="4">
        <f t="shared" si="6"/>
        <v>40000</v>
      </c>
      <c r="R75" s="5">
        <v>1.76</v>
      </c>
      <c r="S75" s="5">
        <f t="shared" si="7"/>
        <v>70400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3:32" x14ac:dyDescent="0.3">
      <c r="C76" s="4"/>
      <c r="D76" s="4"/>
      <c r="E76" s="4" t="s">
        <v>98</v>
      </c>
      <c r="F76" s="4" t="s">
        <v>96</v>
      </c>
      <c r="G76" s="6" t="s">
        <v>27</v>
      </c>
      <c r="H76" s="4">
        <v>1</v>
      </c>
      <c r="I76" s="4">
        <f t="shared" si="4"/>
        <v>1000</v>
      </c>
      <c r="J76" s="5">
        <v>1.26</v>
      </c>
      <c r="K76" s="5">
        <f t="shared" si="5"/>
        <v>1260</v>
      </c>
      <c r="L76" s="4"/>
      <c r="M76" s="4" t="s">
        <v>98</v>
      </c>
      <c r="N76" s="4" t="s">
        <v>96</v>
      </c>
      <c r="O76" s="6" t="s">
        <v>27</v>
      </c>
      <c r="P76" s="4">
        <v>1</v>
      </c>
      <c r="Q76" s="4">
        <f t="shared" si="6"/>
        <v>20000</v>
      </c>
      <c r="R76" s="5">
        <v>1.26</v>
      </c>
      <c r="S76" s="5">
        <f t="shared" si="7"/>
        <v>25200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3:32" x14ac:dyDescent="0.3">
      <c r="C77" s="4"/>
      <c r="D77" s="4"/>
      <c r="E77" s="4" t="s">
        <v>99</v>
      </c>
      <c r="F77" s="4" t="s">
        <v>84</v>
      </c>
      <c r="G77" s="6" t="s">
        <v>28</v>
      </c>
      <c r="H77" s="4">
        <v>2</v>
      </c>
      <c r="I77" s="4">
        <f t="shared" si="4"/>
        <v>2000</v>
      </c>
      <c r="J77" s="5">
        <v>2.5</v>
      </c>
      <c r="K77" s="5">
        <f t="shared" si="5"/>
        <v>5000</v>
      </c>
      <c r="L77" s="4"/>
      <c r="M77" s="4" t="s">
        <v>99</v>
      </c>
      <c r="N77" s="4" t="s">
        <v>84</v>
      </c>
      <c r="O77" s="6" t="s">
        <v>28</v>
      </c>
      <c r="P77" s="4">
        <v>2</v>
      </c>
      <c r="Q77" s="4">
        <f t="shared" si="6"/>
        <v>40000</v>
      </c>
      <c r="R77" s="5">
        <v>2.3479999999999999</v>
      </c>
      <c r="S77" s="5">
        <f t="shared" si="7"/>
        <v>93920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3:32" x14ac:dyDescent="0.3">
      <c r="C78" s="4"/>
      <c r="D78" s="4"/>
      <c r="E78" s="4" t="s">
        <v>29</v>
      </c>
      <c r="F78" s="4" t="s">
        <v>31</v>
      </c>
      <c r="G78" s="6" t="s">
        <v>30</v>
      </c>
      <c r="H78" s="4">
        <v>1</v>
      </c>
      <c r="I78" s="4">
        <f t="shared" si="4"/>
        <v>1000</v>
      </c>
      <c r="J78" s="5">
        <v>0.32300000000000001</v>
      </c>
      <c r="K78" s="5">
        <f t="shared" si="5"/>
        <v>323</v>
      </c>
      <c r="L78" s="4"/>
      <c r="M78" s="4" t="s">
        <v>29</v>
      </c>
      <c r="N78" s="4" t="s">
        <v>31</v>
      </c>
      <c r="O78" s="6" t="s">
        <v>30</v>
      </c>
      <c r="P78" s="4">
        <v>1</v>
      </c>
      <c r="Q78" s="4">
        <f t="shared" si="6"/>
        <v>20000</v>
      </c>
      <c r="R78" s="5">
        <v>0.28089999999999998</v>
      </c>
      <c r="S78" s="5">
        <f t="shared" si="7"/>
        <v>5618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3:32" x14ac:dyDescent="0.3">
      <c r="C79" s="4"/>
      <c r="D79" s="4"/>
      <c r="E79" s="4" t="s">
        <v>33</v>
      </c>
      <c r="F79" s="4" t="s">
        <v>104</v>
      </c>
      <c r="G79" s="6" t="s">
        <v>32</v>
      </c>
      <c r="H79" s="4">
        <v>1</v>
      </c>
      <c r="I79" s="4">
        <f t="shared" si="4"/>
        <v>1000</v>
      </c>
      <c r="J79" s="5">
        <f>K79/1000</f>
        <v>0.40560000000000002</v>
      </c>
      <c r="K79" s="5">
        <v>405.6</v>
      </c>
      <c r="L79" s="4"/>
      <c r="M79" s="4" t="s">
        <v>33</v>
      </c>
      <c r="N79" s="4" t="s">
        <v>104</v>
      </c>
      <c r="O79" s="6" t="s">
        <v>32</v>
      </c>
      <c r="P79" s="4">
        <v>1</v>
      </c>
      <c r="Q79" s="4">
        <f t="shared" si="6"/>
        <v>20000</v>
      </c>
      <c r="R79" s="5">
        <f>S79/20000</f>
        <v>0.31564999999999999</v>
      </c>
      <c r="S79" s="5">
        <v>6313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3:32" x14ac:dyDescent="0.3">
      <c r="C80" s="4"/>
      <c r="D80" s="4"/>
      <c r="E80" s="4"/>
      <c r="F80" s="4"/>
      <c r="G80" s="4"/>
      <c r="H80" s="4"/>
      <c r="I80" s="4"/>
      <c r="J80" s="5"/>
      <c r="K80" s="5"/>
      <c r="L80" s="4"/>
      <c r="M80" s="4"/>
      <c r="N80" s="4"/>
      <c r="O80" s="4"/>
      <c r="P80" s="4"/>
      <c r="Q80" s="4"/>
      <c r="R80" s="5"/>
      <c r="S80" s="5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3:32" ht="18" x14ac:dyDescent="0.3">
      <c r="C81" s="4"/>
      <c r="D81" s="4"/>
      <c r="E81" s="4"/>
      <c r="F81" s="4"/>
      <c r="G81" s="4"/>
      <c r="H81" s="4"/>
      <c r="I81" s="4"/>
      <c r="J81" s="8" t="s">
        <v>101</v>
      </c>
      <c r="K81" s="8">
        <f>SUM(K48:K79)</f>
        <v>39733.199999999997</v>
      </c>
      <c r="L81" s="4"/>
      <c r="M81" s="4"/>
      <c r="N81" s="4"/>
      <c r="O81" s="4"/>
      <c r="P81" s="4"/>
      <c r="Q81" s="4"/>
      <c r="R81" s="8" t="s">
        <v>101</v>
      </c>
      <c r="S81" s="8">
        <f>SUM(S48:S79)</f>
        <v>768725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3:32" ht="18" x14ac:dyDescent="0.3">
      <c r="E82" s="4"/>
      <c r="F82" s="4"/>
      <c r="G82" s="4"/>
      <c r="H82" s="4"/>
      <c r="I82" s="4"/>
      <c r="J82" s="8" t="s">
        <v>102</v>
      </c>
      <c r="K82" s="8">
        <f>K81/1000</f>
        <v>39.733199999999997</v>
      </c>
      <c r="M82" s="4"/>
      <c r="N82" s="4"/>
      <c r="O82" s="4"/>
      <c r="P82" s="4"/>
      <c r="Q82" s="4"/>
      <c r="R82" s="8" t="s">
        <v>102</v>
      </c>
      <c r="S82" s="8">
        <f>S81/20000</f>
        <v>38.436250000000001</v>
      </c>
    </row>
  </sheetData>
  <mergeCells count="4">
    <mergeCell ref="E8:K8"/>
    <mergeCell ref="M8:S8"/>
    <mergeCell ref="E46:K46"/>
    <mergeCell ref="M46:S46"/>
  </mergeCells>
  <phoneticPr fontId="4" type="noConversion"/>
  <hyperlinks>
    <hyperlink ref="G12" r:id="rId1" xr:uid="{6443A5C1-55EE-4C77-A708-3AB164C1F634}"/>
    <hyperlink ref="G11" r:id="rId2" xr:uid="{59C64DA2-5743-476F-A129-24FA19CEDB96}"/>
    <hyperlink ref="G13" r:id="rId3" xr:uid="{C0FD64DD-1497-487E-83B5-0272AD72BB64}"/>
    <hyperlink ref="G14" r:id="rId4" xr:uid="{E63B9632-3B23-46F1-9ED6-862ADEF9FD70}"/>
    <hyperlink ref="G15" r:id="rId5" xr:uid="{C0ED4680-AF2C-408F-93C0-39513DFB57DA}"/>
    <hyperlink ref="G10" r:id="rId6" xr:uid="{6BD518E3-05DE-4434-91B6-BDA923F3776B}"/>
    <hyperlink ref="G17" r:id="rId7" xr:uid="{C063A3E9-7FAF-49BE-A6C4-CC11F668CFA7}"/>
    <hyperlink ref="G20" r:id="rId8" xr:uid="{B35EC211-7FBA-4132-B87A-A2C1819614F3}"/>
    <hyperlink ref="G19" r:id="rId9" xr:uid="{211CFE51-24FB-434C-8189-C56FF5085065}"/>
    <hyperlink ref="G18" r:id="rId10" xr:uid="{ACD09D4F-E5CB-46A9-B215-FBB97782C8FD}"/>
    <hyperlink ref="G21" r:id="rId11" xr:uid="{06EA1CD2-D535-4E1A-8594-68F72406EFE0}"/>
    <hyperlink ref="G22" r:id="rId12" xr:uid="{B3EE96A0-DAD3-49B5-86CE-01E28D998CF6}"/>
    <hyperlink ref="G24" r:id="rId13" xr:uid="{811C980D-8113-47C2-889A-48E25FF25688}"/>
    <hyperlink ref="G25" r:id="rId14" xr:uid="{18EB93C5-5162-453C-9D0B-0A5AA8D72DCF}"/>
    <hyperlink ref="G26" r:id="rId15" xr:uid="{2E9C8825-F97E-4353-9FF2-A2764F2815DD}"/>
    <hyperlink ref="G27" r:id="rId16" xr:uid="{8310AC1E-A1BA-4288-81A5-9B7FDF1A8E62}"/>
    <hyperlink ref="G28" r:id="rId17" xr:uid="{CB1DCA61-90BB-461B-9490-4A282D92AF67}"/>
    <hyperlink ref="G29" r:id="rId18" xr:uid="{BFBE2EA9-ACE7-49E7-9B1B-78D9FA47998E}"/>
    <hyperlink ref="G30" r:id="rId19" xr:uid="{C404DA8F-12F3-4B0C-AEA3-177F804F129D}"/>
    <hyperlink ref="G31" r:id="rId20" xr:uid="{52C90F9D-8CEF-4A16-A080-F38C8E4926D6}"/>
    <hyperlink ref="G33" r:id="rId21" xr:uid="{883FBC0F-1061-4369-BDA9-2DAA9B5941C5}"/>
    <hyperlink ref="G32" r:id="rId22" xr:uid="{F997D588-08ED-406B-B9BC-5B12976A640F}"/>
    <hyperlink ref="G34" r:id="rId23" xr:uid="{941C4F82-0CDE-49B4-8595-806D95571197}"/>
    <hyperlink ref="G35" r:id="rId24" xr:uid="{A21628EC-ED20-457F-B62F-B4933DD29570}"/>
    <hyperlink ref="G36" r:id="rId25" xr:uid="{6C914EB9-321E-4951-A7C8-713599B03E3A}"/>
    <hyperlink ref="G37" r:id="rId26" xr:uid="{7FA8EF89-19B4-48AA-905B-050A59992022}"/>
    <hyperlink ref="G38" r:id="rId27" xr:uid="{171EBA3E-63D6-43C6-9736-A6193DE81E5F}"/>
    <hyperlink ref="G39" r:id="rId28" xr:uid="{B206C81A-3F14-499D-BC9C-CC7FD6747CF4}"/>
    <hyperlink ref="G40" r:id="rId29" xr:uid="{C1CC9F17-8C78-444C-AA54-B2344167316F}"/>
    <hyperlink ref="G41" r:id="rId30" xr:uid="{7CD8250C-5247-4304-B71E-95E45A90583D}"/>
    <hyperlink ref="O12" r:id="rId31" xr:uid="{D30E1355-D015-4B9E-987F-4566B3387074}"/>
    <hyperlink ref="O11" r:id="rId32" xr:uid="{125C5F58-EB95-4E8C-8B8F-E73AAB5A71A6}"/>
    <hyperlink ref="O13" r:id="rId33" xr:uid="{17EE0487-6ACC-46B1-BCC8-C7CB1DE432E7}"/>
    <hyperlink ref="O14" r:id="rId34" xr:uid="{D59716C5-1546-43FB-89F8-4F5C389ABB36}"/>
    <hyperlink ref="O15" r:id="rId35" xr:uid="{EE0D5248-9777-4EA1-B29A-2FC3E1515313}"/>
    <hyperlink ref="O10" r:id="rId36" xr:uid="{C66ED63A-2EFA-4402-8F78-BB1F2C77A899}"/>
    <hyperlink ref="O17" r:id="rId37" xr:uid="{237AE696-5301-4221-A449-1A7CD1F68EE9}"/>
    <hyperlink ref="O20" r:id="rId38" xr:uid="{0C64F133-8CD5-434C-B7C2-A9BCE89DE43D}"/>
    <hyperlink ref="O19" r:id="rId39" xr:uid="{9AE0BE9E-A922-4BC3-85D7-A17A484C8E70}"/>
    <hyperlink ref="O18" r:id="rId40" xr:uid="{7BD63DC4-C143-46E5-84C9-943410A26AAC}"/>
    <hyperlink ref="O21" r:id="rId41" xr:uid="{C01E0142-90AE-4C37-9F39-45B327525109}"/>
    <hyperlink ref="O22" r:id="rId42" xr:uid="{7DF2E9DF-95F7-41AC-922D-5D2734129C77}"/>
    <hyperlink ref="O24" r:id="rId43" xr:uid="{B864D932-DD13-4681-B486-D84A0E60A6A3}"/>
    <hyperlink ref="O25" r:id="rId44" xr:uid="{681E02E2-50D6-4DE4-AB7E-60197286E128}"/>
    <hyperlink ref="O26" r:id="rId45" xr:uid="{0669CB27-85B5-4C5D-8821-65CAE23D51CE}"/>
    <hyperlink ref="O27" r:id="rId46" xr:uid="{EE3BF5E4-4BAE-4628-B1DE-4B9F5C6DFA1E}"/>
    <hyperlink ref="O28" r:id="rId47" xr:uid="{94CB37B6-F8CE-4E7A-A71F-778000452EE0}"/>
    <hyperlink ref="O29" r:id="rId48" xr:uid="{2FB00B08-E661-44E9-A317-8F6A490A32E3}"/>
    <hyperlink ref="O30" r:id="rId49" xr:uid="{1CF5AC58-FD9B-4074-91F2-9E3FCC6CAEBF}"/>
    <hyperlink ref="O31" r:id="rId50" xr:uid="{C40303D2-85CE-4F45-8A5A-23D554B945CB}"/>
    <hyperlink ref="O33" r:id="rId51" xr:uid="{1027210F-513D-4FD3-9C66-B6EBCEADF1D6}"/>
    <hyperlink ref="O32" r:id="rId52" xr:uid="{483BE5B2-902B-4539-B340-10F7FB5CEF9D}"/>
    <hyperlink ref="O34" r:id="rId53" xr:uid="{A30A645C-EC67-47A1-A0C7-C8747C152CCF}"/>
    <hyperlink ref="O35" r:id="rId54" xr:uid="{98E95719-2A37-46BD-B800-6533D99DD373}"/>
    <hyperlink ref="O36" r:id="rId55" xr:uid="{41DF8331-73F1-4667-A69B-39627A601F8F}"/>
    <hyperlink ref="O37" r:id="rId56" xr:uid="{057401CD-20D6-4293-AA38-A3FE9EB531A6}"/>
    <hyperlink ref="O38" r:id="rId57" xr:uid="{E0041341-D3AC-4687-81A8-A179A7166A1B}"/>
    <hyperlink ref="O39" r:id="rId58" xr:uid="{7D2D0BBB-1F58-4A54-B0E9-3AD87D7076FF}"/>
    <hyperlink ref="O40" r:id="rId59" xr:uid="{0554FE12-5C56-4831-BACF-09CA8C8FC2BB}"/>
    <hyperlink ref="O41" r:id="rId60" xr:uid="{149B376A-6C9B-4E5D-8626-3AF1E4A94DF2}"/>
    <hyperlink ref="G50" r:id="rId61" xr:uid="{F5FDEEA6-9C20-4043-A637-96D8C29951EE}"/>
    <hyperlink ref="G49" r:id="rId62" xr:uid="{9054EC7C-FF73-4627-9C0D-4EAFF85B35B6}"/>
    <hyperlink ref="G51" r:id="rId63" xr:uid="{2DB3753B-E2DB-48DC-BF07-FA3E2386620D}"/>
    <hyperlink ref="G52" r:id="rId64" xr:uid="{ECD6CAD7-829A-421C-8B90-64D8F4121029}"/>
    <hyperlink ref="G53" r:id="rId65" xr:uid="{E334314A-1FD7-4C01-A93C-C426CA6BF1ED}"/>
    <hyperlink ref="G48" r:id="rId66" xr:uid="{2F89D03A-0E67-443C-AC50-4184EA957FB2}"/>
    <hyperlink ref="G55" r:id="rId67" xr:uid="{74480712-C9CA-40B9-82FF-9AFF0164BE3B}"/>
    <hyperlink ref="G58" r:id="rId68" xr:uid="{A917C4E9-34C4-4C67-8ED7-1D73CC26216E}"/>
    <hyperlink ref="G57" r:id="rId69" xr:uid="{7875E7DB-70B7-4F6C-BD4B-5AFBCDE48073}"/>
    <hyperlink ref="G56" r:id="rId70" xr:uid="{E8A09BC0-0247-47B2-B6B2-593596B50A8C}"/>
    <hyperlink ref="G59" r:id="rId71" xr:uid="{E2F302DA-DECA-485F-B1ED-CB2212B87723}"/>
    <hyperlink ref="G60" r:id="rId72" xr:uid="{63886224-EC11-4C19-884B-0B8104FF6F15}"/>
    <hyperlink ref="G62" r:id="rId73" xr:uid="{57E647C4-D34A-491B-BB27-4AB87EE30776}"/>
    <hyperlink ref="G63" r:id="rId74" xr:uid="{3DE38A84-9CC3-4780-8776-5F108EDB5BF4}"/>
    <hyperlink ref="G64" r:id="rId75" xr:uid="{4107A606-1C3A-4F53-8441-739F430BB8A5}"/>
    <hyperlink ref="G65" r:id="rId76" xr:uid="{1C30534E-99CB-4EE4-9B89-48C532255B41}"/>
    <hyperlink ref="G66" r:id="rId77" xr:uid="{84F81FAF-2577-4955-8C52-AC2A26217AFE}"/>
    <hyperlink ref="G67" r:id="rId78" xr:uid="{39F722BB-7EB5-4E88-9694-402D98D07956}"/>
    <hyperlink ref="G68" r:id="rId79" xr:uid="{B07F3CC6-C205-4E67-809A-CF778056F32D}"/>
    <hyperlink ref="G69" r:id="rId80" xr:uid="{FDC72637-0F0E-4E15-83E2-C6C8D104D4D4}"/>
    <hyperlink ref="G71" r:id="rId81" xr:uid="{B956C951-63CF-4DE4-AE2E-B16FE12E7BB1}"/>
    <hyperlink ref="G70" r:id="rId82" xr:uid="{27531FF0-790F-409A-A8DB-A501AE0180E4}"/>
    <hyperlink ref="G72" r:id="rId83" xr:uid="{D830E81E-8013-4C53-A526-4E0C0EE4ED8E}"/>
    <hyperlink ref="G73" r:id="rId84" xr:uid="{336A0D67-8140-4286-8F3D-BF74BEF7612E}"/>
    <hyperlink ref="G74" r:id="rId85" xr:uid="{E336A937-5348-462E-A3A7-AE4C35AC1FD9}"/>
    <hyperlink ref="G75" r:id="rId86" xr:uid="{0DE6236A-B8FD-4CD1-BEEF-4445EE7D1E46}"/>
    <hyperlink ref="G76" r:id="rId87" xr:uid="{91120EF3-F110-4F16-9F79-C9581D7999EA}"/>
    <hyperlink ref="G77" r:id="rId88" xr:uid="{EB93F92B-57BB-4835-A4B9-8FFF69BA6331}"/>
    <hyperlink ref="G78" r:id="rId89" xr:uid="{D365F38A-D95B-4737-ADF7-71E1CA9C831F}"/>
    <hyperlink ref="G79" r:id="rId90" xr:uid="{9A175BBE-77A1-4B7F-937E-B4D64890EBD4}"/>
    <hyperlink ref="O50" r:id="rId91" xr:uid="{E6312F7E-00F6-4262-8D6A-C26668BF8ABC}"/>
    <hyperlink ref="O49" r:id="rId92" xr:uid="{38B0BC3C-EECA-47C0-9F38-D9583014308E}"/>
    <hyperlink ref="O51" r:id="rId93" xr:uid="{5FBD2397-B1ED-4E8F-847A-EE65A26AAE9B}"/>
    <hyperlink ref="O52" r:id="rId94" xr:uid="{0183D0F2-5277-4C68-A403-534D125AFC37}"/>
    <hyperlink ref="O53" r:id="rId95" xr:uid="{25A654A3-7496-4C88-B6AE-AD0F77187CF2}"/>
    <hyperlink ref="O48" r:id="rId96" xr:uid="{8A3D97A7-12BA-4833-865B-925F920A4E21}"/>
    <hyperlink ref="O55" r:id="rId97" xr:uid="{1AE570BE-F686-4941-8EA9-518C02B2CE59}"/>
    <hyperlink ref="O58" r:id="rId98" xr:uid="{8335B84E-1E2E-4723-8999-6616EFDEDA6A}"/>
    <hyperlink ref="O57" r:id="rId99" xr:uid="{B74A2CE8-BAE0-4A9B-AD7A-F39E19A6CC3E}"/>
    <hyperlink ref="O56" r:id="rId100" xr:uid="{EE85AB2E-6F62-4BD1-ABA4-610639915811}"/>
    <hyperlink ref="O59" r:id="rId101" xr:uid="{EB5AF62B-2C5C-4904-925B-CAFC744B538F}"/>
    <hyperlink ref="O60" r:id="rId102" xr:uid="{6B969248-A839-4131-B2F8-F40B075247AE}"/>
    <hyperlink ref="O62" r:id="rId103" xr:uid="{CF221DB6-24C9-4D6A-AE9F-25E052618961}"/>
    <hyperlink ref="O63" r:id="rId104" xr:uid="{31BC6352-57EA-4C35-AF86-883F7EFC53DC}"/>
    <hyperlink ref="O64" r:id="rId105" xr:uid="{755B31FE-9F6D-455D-A99F-5C3FCC99581C}"/>
    <hyperlink ref="O65" r:id="rId106" xr:uid="{B4692B36-6787-4D12-9641-7B741A08DDAB}"/>
    <hyperlink ref="O66" r:id="rId107" xr:uid="{31095274-C419-4392-BB65-9746046342FC}"/>
    <hyperlink ref="O67" r:id="rId108" xr:uid="{B5AA9460-5FD6-4EF0-BFB8-C90786834F69}"/>
    <hyperlink ref="O68" r:id="rId109" xr:uid="{6D6977FD-7536-4919-8295-996D56E9845B}"/>
    <hyperlink ref="O69" r:id="rId110" xr:uid="{C8519B59-A310-4856-9D06-4AB920640DCF}"/>
    <hyperlink ref="O71" r:id="rId111" xr:uid="{8C10914E-5493-414E-AF38-2268739F7B46}"/>
    <hyperlink ref="O70" r:id="rId112" xr:uid="{D830825C-476F-4F6B-A384-C62438F9A354}"/>
    <hyperlink ref="O72" r:id="rId113" xr:uid="{2F38173F-FC4E-45A8-BE04-1DF0CDAD444A}"/>
    <hyperlink ref="O73" r:id="rId114" xr:uid="{35E1E0B2-9050-409E-A692-D67EE7AE5001}"/>
    <hyperlink ref="O74" r:id="rId115" xr:uid="{B263E72D-7FDD-46FA-B524-A4BA00710A64}"/>
    <hyperlink ref="O75" r:id="rId116" xr:uid="{54C30118-8C9F-42DD-A9B5-C740B5A2A223}"/>
    <hyperlink ref="O76" r:id="rId117" xr:uid="{33951792-58D9-4E6B-8AD9-FD15A9A8952C}"/>
    <hyperlink ref="O77" r:id="rId118" xr:uid="{E0217168-071E-4EC4-8892-DBD3D634FABA}"/>
    <hyperlink ref="O78" r:id="rId119" xr:uid="{901317C6-E355-400F-8AF1-54DD7DF1DCE3}"/>
    <hyperlink ref="O79" r:id="rId120" xr:uid="{5A6EB25B-E4D9-4965-9B4A-7E708CD3EE41}"/>
    <hyperlink ref="O16" r:id="rId121" xr:uid="{81B028A7-3CE2-4DB6-857E-545FCD6C60E5}"/>
    <hyperlink ref="O23" r:id="rId122" xr:uid="{4A06779C-2F1D-4FB8-82E2-BA33E9DC667E}"/>
  </hyperlinks>
  <pageMargins left="0.7" right="0.7" top="0.75" bottom="0.75" header="0.3" footer="0.3"/>
  <pageSetup paperSize="9"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Argibay</dc:creator>
  <cp:lastModifiedBy>Manuel Argibay</cp:lastModifiedBy>
  <dcterms:created xsi:type="dcterms:W3CDTF">2015-06-05T18:19:34Z</dcterms:created>
  <dcterms:modified xsi:type="dcterms:W3CDTF">2025-04-23T21:00:11Z</dcterms:modified>
</cp:coreProperties>
</file>