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0" yWindow="0" windowWidth="25600" windowHeight="15520" activeTab="1"/>
  </bookViews>
  <sheets>
    <sheet name="NORMAL LIKELIHOOD" sheetId="8" r:id="rId1"/>
    <sheet name="NORMAL LIKELIHOOD PLUS PRIOR" sheetId="7" r:id="rId2"/>
  </sheets>
  <definedNames>
    <definedName name="alpha" localSheetId="0">'NORMAL LIKELIHOOD'!$I$2</definedName>
    <definedName name="alpha" localSheetId="1">'NORMAL LIKELIHOOD PLUS PRIOR'!$I$2</definedName>
    <definedName name="alpha">#REF!</definedName>
    <definedName name="c_" localSheetId="0">'NORMAL LIKELIHOOD'!$I$4</definedName>
    <definedName name="c_" localSheetId="1">'NORMAL LIKELIHOOD PLUS PRIOR'!$I$4</definedName>
    <definedName name="c_">#REF!</definedName>
    <definedName name="gamma" localSheetId="0">'NORMAL LIKELIHOOD'!$I$3</definedName>
    <definedName name="gamma" localSheetId="1">'NORMAL LIKELIHOOD PLUS PRIOR'!$I$3</definedName>
    <definedName name="gamma">#REF!</definedName>
    <definedName name="sigma">#REF!</definedName>
    <definedName name="solver_adj" localSheetId="0" hidden="1">'NORMAL LIKELIHOOD'!$I$2:$I$5</definedName>
    <definedName name="solver_adj" localSheetId="1" hidden="1">'NORMAL LIKELIHOOD PLUS PRIOR'!$I$2:$I$4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fs" localSheetId="0" hidden="1">0</definedName>
    <definedName name="solver_ifs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1000</definedName>
    <definedName name="solver_itr" localSheetId="1" hidden="1">1000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da" localSheetId="0" hidden="1">1</definedName>
    <definedName name="solver_mda" localSheetId="1" hidden="1">1</definedName>
    <definedName name="solver_mip" localSheetId="0" hidden="1">5000</definedName>
    <definedName name="solver_mip" localSheetId="1" hidden="1">5000</definedName>
    <definedName name="solver_mod" localSheetId="0" hidden="1">5</definedName>
    <definedName name="solver_mod" localSheetId="1" hidden="1">5</definedName>
    <definedName name="solver_msl" localSheetId="0" hidden="1">2</definedName>
    <definedName name="solver_msl" localSheetId="1" hidden="1">2</definedName>
    <definedName name="solver_mtr" localSheetId="0" hidden="1">0</definedName>
    <definedName name="solver_mtr" localSheetId="1" hidden="1">0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tr" localSheetId="0" hidden="1">0</definedName>
    <definedName name="solver_ntr" localSheetId="1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1" hidden="1">'NORMAL LIKELIHOOD PLUS PRIOR'!#REF!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p" localSheetId="0" hidden="1">2</definedName>
    <definedName name="solver_rep" localSheetId="1" hidden="1">2</definedName>
    <definedName name="solver_rlx" localSheetId="0" hidden="1">2</definedName>
    <definedName name="solver_rlx" localSheetId="1" hidden="1">2</definedName>
    <definedName name="solver_rtr" localSheetId="0" hidden="1">0</definedName>
    <definedName name="solver_rtr" localSheetId="1" hidden="1">0</definedName>
    <definedName name="solver_scl" localSheetId="0" hidden="1">2</definedName>
    <definedName name="solver_scl" localSheetId="1" hidden="1">2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6</definedName>
    <definedName name="solver_vir" localSheetId="0" hidden="1">1</definedName>
    <definedName name="solver_vir" localSheetId="1" hidden="1">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8" l="1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2" i="8"/>
  <c r="F2" i="8"/>
  <c r="E3" i="8"/>
  <c r="F3" i="8"/>
  <c r="E4" i="8"/>
  <c r="F4" i="8"/>
  <c r="K2" i="8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I5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K2" i="7"/>
  <c r="K3" i="7"/>
  <c r="K4" i="7"/>
</calcChain>
</file>

<file path=xl/sharedStrings.xml><?xml version="1.0" encoding="utf-8"?>
<sst xmlns="http://schemas.openxmlformats.org/spreadsheetml/2006/main" count="35" uniqueCount="18">
  <si>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</si>
  <si>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</si>
  <si>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</si>
  <si>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</si>
  <si>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</si>
  <si>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</si>
  <si>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</si>
  <si>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</si>
  <si>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</si>
  <si>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</si>
  <si>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</si>
  <si>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</si>
  <si>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alpha_mu</t>
  </si>
  <si>
    <t>alpha_sigma</t>
  </si>
  <si>
    <t>log likelihood for prior</t>
  </si>
  <si>
    <t>sum log likelihood data</t>
  </si>
  <si>
    <t>sum total log likelihood</t>
  </si>
  <si>
    <t>SQRT(AVERAGE(D2:D78))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</si>
</sst>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9"/>
      <name val="Helvetica"/>
    </font>
    <font>
      <b/>
      <sz val="9"/>
      <name val="Helvetic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30.39382205418087</c:v>
                </c:pt>
                <c:pt idx="1">
                  <c:v>30.39382205418087</c:v>
                </c:pt>
                <c:pt idx="2">
                  <c:v>30.39382205418087</c:v>
                </c:pt>
                <c:pt idx="3">
                  <c:v>17.66304615220135</c:v>
                </c:pt>
                <c:pt idx="4">
                  <c:v>9.371282600698803</c:v>
                </c:pt>
                <c:pt idx="5">
                  <c:v>9.371282600698803</c:v>
                </c:pt>
                <c:pt idx="6">
                  <c:v>15.39846366031675</c:v>
                </c:pt>
                <c:pt idx="7">
                  <c:v>15.39846366031675</c:v>
                </c:pt>
                <c:pt idx="8">
                  <c:v>30.40539980015102</c:v>
                </c:pt>
                <c:pt idx="9">
                  <c:v>30.40539980015102</c:v>
                </c:pt>
                <c:pt idx="10">
                  <c:v>30.40539980015102</c:v>
                </c:pt>
                <c:pt idx="11">
                  <c:v>8.427197026268258</c:v>
                </c:pt>
                <c:pt idx="12">
                  <c:v>2.602556094792659</c:v>
                </c:pt>
                <c:pt idx="13">
                  <c:v>2.602556094792659</c:v>
                </c:pt>
                <c:pt idx="14">
                  <c:v>8.642527572534978</c:v>
                </c:pt>
                <c:pt idx="15">
                  <c:v>25.57021470455664</c:v>
                </c:pt>
                <c:pt idx="16">
                  <c:v>26.68614782447437</c:v>
                </c:pt>
                <c:pt idx="17">
                  <c:v>26.50784318563118</c:v>
                </c:pt>
                <c:pt idx="18">
                  <c:v>26.09396249796202</c:v>
                </c:pt>
                <c:pt idx="19">
                  <c:v>26.0806702775374</c:v>
                </c:pt>
                <c:pt idx="20">
                  <c:v>26.60365131283237</c:v>
                </c:pt>
                <c:pt idx="21">
                  <c:v>27.95653194944796</c:v>
                </c:pt>
                <c:pt idx="22">
                  <c:v>28.28414924399915</c:v>
                </c:pt>
                <c:pt idx="23">
                  <c:v>28.69046174738873</c:v>
                </c:pt>
                <c:pt idx="24">
                  <c:v>17.22713268941388</c:v>
                </c:pt>
                <c:pt idx="25">
                  <c:v>27.55840744108952</c:v>
                </c:pt>
                <c:pt idx="26">
                  <c:v>10.2834597147883</c:v>
                </c:pt>
                <c:pt idx="27">
                  <c:v>20.06234631520798</c:v>
                </c:pt>
                <c:pt idx="28">
                  <c:v>23.31064358905971</c:v>
                </c:pt>
                <c:pt idx="29">
                  <c:v>20.27130649714394</c:v>
                </c:pt>
                <c:pt idx="30">
                  <c:v>19.94875204881352</c:v>
                </c:pt>
                <c:pt idx="31">
                  <c:v>28.3028842252242</c:v>
                </c:pt>
                <c:pt idx="32">
                  <c:v>30.36469904955903</c:v>
                </c:pt>
                <c:pt idx="33">
                  <c:v>30.36469904955903</c:v>
                </c:pt>
                <c:pt idx="34">
                  <c:v>30.36469904955903</c:v>
                </c:pt>
                <c:pt idx="35">
                  <c:v>1.263152231859194</c:v>
                </c:pt>
                <c:pt idx="36">
                  <c:v>3.295787377223264</c:v>
                </c:pt>
                <c:pt idx="37">
                  <c:v>23.18600883452187</c:v>
                </c:pt>
                <c:pt idx="38">
                  <c:v>19.99575537869768</c:v>
                </c:pt>
                <c:pt idx="39">
                  <c:v>22.97046117642365</c:v>
                </c:pt>
                <c:pt idx="40">
                  <c:v>24.20703136583611</c:v>
                </c:pt>
                <c:pt idx="41">
                  <c:v>22.97046117642365</c:v>
                </c:pt>
                <c:pt idx="42">
                  <c:v>26.51792680243313</c:v>
                </c:pt>
                <c:pt idx="43">
                  <c:v>26.0806702775374</c:v>
                </c:pt>
                <c:pt idx="44">
                  <c:v>20.20110345848713</c:v>
                </c:pt>
                <c:pt idx="45">
                  <c:v>23.19006472371211</c:v>
                </c:pt>
                <c:pt idx="46">
                  <c:v>14.92772946700781</c:v>
                </c:pt>
                <c:pt idx="47">
                  <c:v>14.51086769553724</c:v>
                </c:pt>
                <c:pt idx="48">
                  <c:v>18.55454641790416</c:v>
                </c:pt>
                <c:pt idx="49">
                  <c:v>26.61742063657415</c:v>
                </c:pt>
                <c:pt idx="50">
                  <c:v>18.80077395310177</c:v>
                </c:pt>
                <c:pt idx="51">
                  <c:v>12.6352898747724</c:v>
                </c:pt>
                <c:pt idx="52">
                  <c:v>11.92077154549511</c:v>
                </c:pt>
                <c:pt idx="53">
                  <c:v>24.0975858073591</c:v>
                </c:pt>
                <c:pt idx="54">
                  <c:v>22.67919444970194</c:v>
                </c:pt>
                <c:pt idx="55">
                  <c:v>27.80380828008811</c:v>
                </c:pt>
                <c:pt idx="56">
                  <c:v>23.23527814753358</c:v>
                </c:pt>
                <c:pt idx="57">
                  <c:v>12.17802790830518</c:v>
                </c:pt>
                <c:pt idx="58">
                  <c:v>12.17802790830518</c:v>
                </c:pt>
                <c:pt idx="59">
                  <c:v>19.4193679191169</c:v>
                </c:pt>
                <c:pt idx="60">
                  <c:v>15.59324618841245</c:v>
                </c:pt>
                <c:pt idx="61">
                  <c:v>17.33614512655544</c:v>
                </c:pt>
                <c:pt idx="62">
                  <c:v>30.38220358399848</c:v>
                </c:pt>
                <c:pt idx="63">
                  <c:v>30.38220358399848</c:v>
                </c:pt>
                <c:pt idx="64">
                  <c:v>30.38220358399848</c:v>
                </c:pt>
                <c:pt idx="65">
                  <c:v>4.37696138718957</c:v>
                </c:pt>
                <c:pt idx="66">
                  <c:v>4.37696138718957</c:v>
                </c:pt>
                <c:pt idx="67">
                  <c:v>5.87463482017162</c:v>
                </c:pt>
                <c:pt idx="68">
                  <c:v>5.87463482017162</c:v>
                </c:pt>
                <c:pt idx="69">
                  <c:v>5.87463482017162</c:v>
                </c:pt>
                <c:pt idx="70">
                  <c:v>23.72595145875037</c:v>
                </c:pt>
                <c:pt idx="71">
                  <c:v>24.20268050066658</c:v>
                </c:pt>
                <c:pt idx="72">
                  <c:v>23.54463064250031</c:v>
                </c:pt>
                <c:pt idx="73">
                  <c:v>29.1543572648301</c:v>
                </c:pt>
                <c:pt idx="74">
                  <c:v>29.34150511533951</c:v>
                </c:pt>
                <c:pt idx="75">
                  <c:v>29.39252327108659</c:v>
                </c:pt>
                <c:pt idx="76">
                  <c:v>29.57462133012711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4616"/>
        <c:axId val="2096972568"/>
      </c:scatterChart>
      <c:valAx>
        <c:axId val="209696461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096972568"/>
        <c:crosses val="autoZero"/>
        <c:crossBetween val="midCat"/>
      </c:valAx>
      <c:valAx>
        <c:axId val="209697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096964616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PRIOR'!$C$2:$C$78</c:f>
              <c:numCache>
                <c:formatCode>0.00</c:formatCode>
                <c:ptCount val="77"/>
                <c:pt idx="0">
                  <c:v>30.39382205418087</c:v>
                </c:pt>
                <c:pt idx="1">
                  <c:v>30.39382205418087</c:v>
                </c:pt>
                <c:pt idx="2">
                  <c:v>30.39382205418087</c:v>
                </c:pt>
                <c:pt idx="3">
                  <c:v>17.66304615220135</c:v>
                </c:pt>
                <c:pt idx="4">
                  <c:v>9.371282600698803</c:v>
                </c:pt>
                <c:pt idx="5">
                  <c:v>9.371282600698803</c:v>
                </c:pt>
                <c:pt idx="6">
                  <c:v>15.39846366031675</c:v>
                </c:pt>
                <c:pt idx="7">
                  <c:v>15.39846366031675</c:v>
                </c:pt>
                <c:pt idx="8">
                  <c:v>30.40539980015102</c:v>
                </c:pt>
                <c:pt idx="9">
                  <c:v>30.40539980015102</c:v>
                </c:pt>
                <c:pt idx="10">
                  <c:v>30.40539980015102</c:v>
                </c:pt>
                <c:pt idx="11">
                  <c:v>8.427197026268258</c:v>
                </c:pt>
                <c:pt idx="12">
                  <c:v>2.602556094792659</c:v>
                </c:pt>
                <c:pt idx="13">
                  <c:v>2.602556094792659</c:v>
                </c:pt>
                <c:pt idx="14">
                  <c:v>8.642527572534978</c:v>
                </c:pt>
                <c:pt idx="15">
                  <c:v>25.57021470455664</c:v>
                </c:pt>
                <c:pt idx="16">
                  <c:v>26.68614782447437</c:v>
                </c:pt>
                <c:pt idx="17">
                  <c:v>26.50784318563118</c:v>
                </c:pt>
                <c:pt idx="18">
                  <c:v>26.09396249796202</c:v>
                </c:pt>
                <c:pt idx="19">
                  <c:v>26.0806702775374</c:v>
                </c:pt>
                <c:pt idx="20">
                  <c:v>26.60365131283237</c:v>
                </c:pt>
                <c:pt idx="21">
                  <c:v>27.95653194944796</c:v>
                </c:pt>
                <c:pt idx="22">
                  <c:v>28.28414924399915</c:v>
                </c:pt>
                <c:pt idx="23">
                  <c:v>28.69046174738873</c:v>
                </c:pt>
                <c:pt idx="24">
                  <c:v>17.22713268941388</c:v>
                </c:pt>
                <c:pt idx="25">
                  <c:v>27.55840744108952</c:v>
                </c:pt>
                <c:pt idx="26">
                  <c:v>10.2834597147883</c:v>
                </c:pt>
                <c:pt idx="27">
                  <c:v>20.06234631520798</c:v>
                </c:pt>
                <c:pt idx="28">
                  <c:v>23.31064358905971</c:v>
                </c:pt>
                <c:pt idx="29">
                  <c:v>20.27130649714394</c:v>
                </c:pt>
                <c:pt idx="30">
                  <c:v>19.94875204881352</c:v>
                </c:pt>
                <c:pt idx="31">
                  <c:v>28.3028842252242</c:v>
                </c:pt>
                <c:pt idx="32">
                  <c:v>30.36469904955903</c:v>
                </c:pt>
                <c:pt idx="33">
                  <c:v>30.36469904955903</c:v>
                </c:pt>
                <c:pt idx="34">
                  <c:v>30.36469904955903</c:v>
                </c:pt>
                <c:pt idx="35">
                  <c:v>1.263152231859194</c:v>
                </c:pt>
                <c:pt idx="36">
                  <c:v>3.295787377223264</c:v>
                </c:pt>
                <c:pt idx="37">
                  <c:v>23.18600883452187</c:v>
                </c:pt>
                <c:pt idx="38">
                  <c:v>19.99575537869768</c:v>
                </c:pt>
                <c:pt idx="39">
                  <c:v>22.97046117642365</c:v>
                </c:pt>
                <c:pt idx="40">
                  <c:v>24.20703136583611</c:v>
                </c:pt>
                <c:pt idx="41">
                  <c:v>22.97046117642365</c:v>
                </c:pt>
                <c:pt idx="42">
                  <c:v>26.51792680243313</c:v>
                </c:pt>
                <c:pt idx="43">
                  <c:v>26.0806702775374</c:v>
                </c:pt>
                <c:pt idx="44">
                  <c:v>20.20110345848713</c:v>
                </c:pt>
                <c:pt idx="45">
                  <c:v>23.19006472371211</c:v>
                </c:pt>
                <c:pt idx="46">
                  <c:v>14.92772946700781</c:v>
                </c:pt>
                <c:pt idx="47">
                  <c:v>14.51086769553724</c:v>
                </c:pt>
                <c:pt idx="48">
                  <c:v>18.55454641790416</c:v>
                </c:pt>
                <c:pt idx="49">
                  <c:v>26.61742063657415</c:v>
                </c:pt>
                <c:pt idx="50">
                  <c:v>18.80077395310177</c:v>
                </c:pt>
                <c:pt idx="51">
                  <c:v>12.6352898747724</c:v>
                </c:pt>
                <c:pt idx="52">
                  <c:v>11.92077154549511</c:v>
                </c:pt>
                <c:pt idx="53">
                  <c:v>24.0975858073591</c:v>
                </c:pt>
                <c:pt idx="54">
                  <c:v>22.67919444970194</c:v>
                </c:pt>
                <c:pt idx="55">
                  <c:v>27.80380828008811</c:v>
                </c:pt>
                <c:pt idx="56">
                  <c:v>23.23527814753358</c:v>
                </c:pt>
                <c:pt idx="57">
                  <c:v>12.17802790830518</c:v>
                </c:pt>
                <c:pt idx="58">
                  <c:v>12.17802790830518</c:v>
                </c:pt>
                <c:pt idx="59">
                  <c:v>19.4193679191169</c:v>
                </c:pt>
                <c:pt idx="60">
                  <c:v>15.59324618841245</c:v>
                </c:pt>
                <c:pt idx="61">
                  <c:v>17.33614512655544</c:v>
                </c:pt>
                <c:pt idx="62">
                  <c:v>30.38220358399848</c:v>
                </c:pt>
                <c:pt idx="63">
                  <c:v>30.38220358399848</c:v>
                </c:pt>
                <c:pt idx="64">
                  <c:v>30.38220358399848</c:v>
                </c:pt>
                <c:pt idx="65">
                  <c:v>4.37696138718957</c:v>
                </c:pt>
                <c:pt idx="66">
                  <c:v>4.37696138718957</c:v>
                </c:pt>
                <c:pt idx="67">
                  <c:v>5.87463482017162</c:v>
                </c:pt>
                <c:pt idx="68">
                  <c:v>5.87463482017162</c:v>
                </c:pt>
                <c:pt idx="69">
                  <c:v>5.87463482017162</c:v>
                </c:pt>
                <c:pt idx="70">
                  <c:v>23.72595145875037</c:v>
                </c:pt>
                <c:pt idx="71">
                  <c:v>24.20268050066658</c:v>
                </c:pt>
                <c:pt idx="72">
                  <c:v>23.54463064250031</c:v>
                </c:pt>
                <c:pt idx="73">
                  <c:v>29.1543572648301</c:v>
                </c:pt>
                <c:pt idx="74">
                  <c:v>29.34150511533951</c:v>
                </c:pt>
                <c:pt idx="75">
                  <c:v>29.39252327108659</c:v>
                </c:pt>
                <c:pt idx="76">
                  <c:v>29.57462133012711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11064"/>
        <c:axId val="2097019256"/>
      </c:scatterChart>
      <c:valAx>
        <c:axId val="209701106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097019256"/>
        <c:crosses val="autoZero"/>
        <c:crossBetween val="midCat"/>
      </c:valAx>
      <c:valAx>
        <c:axId val="209701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097011064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12700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12700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H6" sqref="H6:I6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4" width="15.83203125" style="4" customWidth="1"/>
    <col min="5" max="6" width="15.83203125" style="1" customWidth="1"/>
    <col min="7" max="7" width="3.83203125" style="1" customWidth="1"/>
    <col min="8" max="27" width="22" style="1" customWidth="1"/>
    <col min="28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11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30.393822054180866</v>
      </c>
      <c r="D2" s="4">
        <f>(C2-B2)^2</f>
        <v>149.50332887041671</v>
      </c>
      <c r="E2" s="3">
        <f t="shared" ref="E2:E33" si="1">NORMDIST(B2,C2,$I$5,FALSE)</f>
        <v>1.3339455822494989E-2</v>
      </c>
      <c r="F2" s="3">
        <f t="shared" ref="F2:F65" si="2">LN(E2)</f>
        <v>-4.3170290322431306</v>
      </c>
      <c r="H2" s="5" t="s">
        <v>2</v>
      </c>
      <c r="I2" s="6">
        <v>37</v>
      </c>
      <c r="J2" s="5" t="s">
        <v>15</v>
      </c>
      <c r="K2" s="6">
        <f>SUM(F2:F78)</f>
        <v>-262.03972641960883</v>
      </c>
    </row>
    <row r="3" spans="1:11" ht="22" customHeight="1">
      <c r="A3" s="4">
        <v>98.5</v>
      </c>
      <c r="B3" s="8">
        <v>26</v>
      </c>
      <c r="C3" s="10">
        <f t="shared" si="0"/>
        <v>30.393822054180866</v>
      </c>
      <c r="D3" s="4">
        <f t="shared" ref="D3:D66" si="3">(C3-B3)^2</f>
        <v>19.305672243806168</v>
      </c>
      <c r="E3" s="3">
        <f t="shared" si="1"/>
        <v>4.5714913070997211E-2</v>
      </c>
      <c r="F3" s="3">
        <f t="shared" si="2"/>
        <v>-3.0853307089097797</v>
      </c>
      <c r="H3" s="5" t="s">
        <v>0</v>
      </c>
      <c r="I3" s="6">
        <v>1.8191090298589145</v>
      </c>
    </row>
    <row r="4" spans="1:11" ht="22" customHeight="1">
      <c r="A4" s="4">
        <v>98.5</v>
      </c>
      <c r="B4" s="8">
        <v>25.6666666666667</v>
      </c>
      <c r="C4" s="10">
        <f t="shared" si="0"/>
        <v>30.393822054180866</v>
      </c>
      <c r="D4" s="4">
        <f t="shared" si="3"/>
        <v>22.345998057704207</v>
      </c>
      <c r="E4" s="3">
        <f t="shared" si="1"/>
        <v>4.4418783089929706E-2</v>
      </c>
      <c r="F4" s="3">
        <f t="shared" si="2"/>
        <v>-3.1140928564352515</v>
      </c>
      <c r="H4" s="5" t="s">
        <v>1</v>
      </c>
      <c r="I4" s="6">
        <v>4.9210768872418882</v>
      </c>
    </row>
    <row r="5" spans="1:11" ht="22" customHeight="1">
      <c r="A5" s="4">
        <v>23.5</v>
      </c>
      <c r="B5" s="8">
        <v>6.1666666666666696</v>
      </c>
      <c r="C5" s="10">
        <f t="shared" si="0"/>
        <v>17.66304615220135</v>
      </c>
      <c r="D5" s="4">
        <f t="shared" si="3"/>
        <v>132.16674127542262</v>
      </c>
      <c r="E5" s="3">
        <f t="shared" si="1"/>
        <v>1.5716862164471004E-2</v>
      </c>
      <c r="F5" s="3">
        <f t="shared" si="2"/>
        <v>-4.153021119763455</v>
      </c>
      <c r="H5" s="5" t="s">
        <v>6</v>
      </c>
      <c r="I5" s="6">
        <v>7.27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9.3712826006988035</v>
      </c>
      <c r="D6" s="4">
        <f t="shared" si="3"/>
        <v>0.39528556818406019</v>
      </c>
      <c r="E6" s="3">
        <f t="shared" si="1"/>
        <v>5.4670320003486546E-2</v>
      </c>
      <c r="F6" s="3">
        <f t="shared" si="2"/>
        <v>-2.9064343127269576</v>
      </c>
      <c r="H6" s="5" t="s">
        <v>17</v>
      </c>
      <c r="I6" s="6">
        <f>SQRT(AVERAGE(D2:D78))</f>
        <v>7.273041897681864</v>
      </c>
    </row>
    <row r="7" spans="1:11" ht="22" customHeight="1">
      <c r="A7" s="4">
        <v>11.82</v>
      </c>
      <c r="B7" s="8">
        <v>11.1666666666667</v>
      </c>
      <c r="C7" s="10">
        <f t="shared" si="0"/>
        <v>9.3712826006988035</v>
      </c>
      <c r="D7" s="4">
        <f t="shared" si="3"/>
        <v>3.2234039443314155</v>
      </c>
      <c r="E7" s="3">
        <f t="shared" si="1"/>
        <v>5.3227029867195061E-2</v>
      </c>
      <c r="F7" s="3">
        <f t="shared" si="2"/>
        <v>-2.9331889314531523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15.398463660316748</v>
      </c>
      <c r="D8" s="4">
        <f t="shared" si="3"/>
        <v>65.046327191227661</v>
      </c>
      <c r="E8" s="3">
        <f t="shared" si="1"/>
        <v>2.9657290029086899E-2</v>
      </c>
      <c r="F8" s="3">
        <f t="shared" si="2"/>
        <v>-3.518047314312903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15.398463660316748</v>
      </c>
      <c r="D9" s="4">
        <f t="shared" si="3"/>
        <v>7.1932852615152088E-2</v>
      </c>
      <c r="E9" s="3">
        <f t="shared" si="1"/>
        <v>5.4837811873409262E-2</v>
      </c>
      <c r="F9" s="3">
        <f t="shared" si="2"/>
        <v>-2.9033753252771781</v>
      </c>
    </row>
    <row r="10" spans="1:11" ht="22" customHeight="1">
      <c r="A10" s="4">
        <v>98.7</v>
      </c>
      <c r="B10" s="8">
        <v>44.1666666666667</v>
      </c>
      <c r="C10" s="10">
        <f t="shared" si="0"/>
        <v>30.405399800151024</v>
      </c>
      <c r="D10" s="4">
        <f t="shared" si="3"/>
        <v>189.37246577146217</v>
      </c>
      <c r="E10" s="3">
        <f t="shared" si="1"/>
        <v>9.1481848900889975E-3</v>
      </c>
      <c r="F10" s="3">
        <f t="shared" si="2"/>
        <v>-4.6941997920410365</v>
      </c>
    </row>
    <row r="11" spans="1:11" ht="22" customHeight="1">
      <c r="A11" s="4">
        <v>98.7</v>
      </c>
      <c r="B11" s="8">
        <v>39.6666666666667</v>
      </c>
      <c r="C11" s="10">
        <f t="shared" si="0"/>
        <v>30.405399800151024</v>
      </c>
      <c r="D11" s="4">
        <f t="shared" si="3"/>
        <v>85.771063972821096</v>
      </c>
      <c r="E11" s="3">
        <f t="shared" si="1"/>
        <v>2.4377179284788976E-2</v>
      </c>
      <c r="F11" s="3">
        <f t="shared" si="2"/>
        <v>-3.7141078595393089</v>
      </c>
    </row>
    <row r="12" spans="1:11" ht="22" customHeight="1">
      <c r="A12" s="4">
        <v>98.7</v>
      </c>
      <c r="B12" s="8">
        <v>30</v>
      </c>
      <c r="C12" s="10">
        <f t="shared" si="0"/>
        <v>30.405399800151024</v>
      </c>
      <c r="D12" s="4">
        <f t="shared" si="3"/>
        <v>0.16434899796248997</v>
      </c>
      <c r="E12" s="3">
        <f t="shared" si="1"/>
        <v>5.4789889389833597E-2</v>
      </c>
      <c r="F12" s="3">
        <f t="shared" si="2"/>
        <v>-2.9042496022359385</v>
      </c>
    </row>
    <row r="13" spans="1:11" ht="22" customHeight="1">
      <c r="A13" s="4">
        <v>10.92</v>
      </c>
      <c r="B13" s="8">
        <v>4.8333333333333304</v>
      </c>
      <c r="C13" s="10">
        <f t="shared" si="0"/>
        <v>8.4271970262682583</v>
      </c>
      <c r="D13" s="4">
        <f t="shared" si="3"/>
        <v>12.915856243395877</v>
      </c>
      <c r="E13" s="3">
        <f t="shared" si="1"/>
        <v>4.8563568368102585E-2</v>
      </c>
      <c r="F13" s="3">
        <f t="shared" si="2"/>
        <v>-3.0248816512382959</v>
      </c>
    </row>
    <row r="14" spans="1:11" ht="22" customHeight="1">
      <c r="A14" s="4">
        <v>6.46</v>
      </c>
      <c r="B14" s="8">
        <v>4.1666666666666696</v>
      </c>
      <c r="C14" s="10">
        <f t="shared" si="0"/>
        <v>2.6025560947926594</v>
      </c>
      <c r="D14" s="4">
        <f t="shared" si="3"/>
        <v>2.4464418810480435</v>
      </c>
      <c r="E14" s="3">
        <f t="shared" si="1"/>
        <v>5.3619702188128684E-2</v>
      </c>
      <c r="F14" s="3">
        <f t="shared" si="2"/>
        <v>-2.9258387003089443</v>
      </c>
    </row>
    <row r="15" spans="1:11" ht="22" customHeight="1">
      <c r="A15" s="4">
        <v>6.46</v>
      </c>
      <c r="B15" s="8">
        <v>5.3333333333333304</v>
      </c>
      <c r="C15" s="10">
        <f t="shared" si="0"/>
        <v>2.6025560947926594</v>
      </c>
      <c r="D15" s="4">
        <f t="shared" si="3"/>
        <v>7.4571443265318127</v>
      </c>
      <c r="E15" s="3">
        <f t="shared" si="1"/>
        <v>5.1137303313915999E-2</v>
      </c>
      <c r="F15" s="3">
        <f t="shared" si="2"/>
        <v>-2.9732410419541879</v>
      </c>
    </row>
    <row r="16" spans="1:11" ht="22" customHeight="1">
      <c r="A16" s="4">
        <v>11.12</v>
      </c>
      <c r="B16" s="8">
        <v>4.6666666666666696</v>
      </c>
      <c r="C16" s="10">
        <f t="shared" si="0"/>
        <v>8.6425275725349788</v>
      </c>
      <c r="D16" s="4">
        <f t="shared" si="3"/>
        <v>15.807469942811972</v>
      </c>
      <c r="E16" s="3">
        <f t="shared" si="1"/>
        <v>4.7253103265727237E-2</v>
      </c>
      <c r="F16" s="3">
        <f t="shared" si="2"/>
        <v>-3.0522369496175346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25.570214704556641</v>
      </c>
      <c r="D17" s="4">
        <f t="shared" si="3"/>
        <v>6.7415627915451761</v>
      </c>
      <c r="E17" s="3">
        <f t="shared" si="1"/>
        <v>5.1484654631212448E-2</v>
      </c>
      <c r="F17" s="3">
        <f t="shared" si="2"/>
        <v>-2.9664714840398005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26.686147824474375</v>
      </c>
      <c r="D18" s="4">
        <f t="shared" si="3"/>
        <v>16.156228777970931</v>
      </c>
      <c r="E18" s="3">
        <f t="shared" si="1"/>
        <v>4.7097456359777752E-2</v>
      </c>
      <c r="F18" s="3">
        <f t="shared" si="2"/>
        <v>-3.0555362845183529</v>
      </c>
    </row>
    <row r="19" spans="1:6" ht="22" customHeight="1">
      <c r="A19" s="4">
        <v>56.308</v>
      </c>
      <c r="B19" s="8">
        <v>36.3333333333333</v>
      </c>
      <c r="C19" s="10">
        <f t="shared" si="0"/>
        <v>26.507843185631181</v>
      </c>
      <c r="D19" s="4">
        <f t="shared" si="3"/>
        <v>96.540256642591416</v>
      </c>
      <c r="E19" s="3">
        <f t="shared" si="1"/>
        <v>2.2015978828823675E-2</v>
      </c>
      <c r="F19" s="3">
        <f t="shared" si="2"/>
        <v>-3.8159867788584978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26.093962497962018</v>
      </c>
      <c r="D20" s="4">
        <f t="shared" si="3"/>
        <v>126.32345677499455</v>
      </c>
      <c r="E20" s="3">
        <f t="shared" si="1"/>
        <v>1.6610132642600917E-2</v>
      </c>
      <c r="F20" s="3">
        <f t="shared" si="2"/>
        <v>-4.0977423696813586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26.080670277537404</v>
      </c>
      <c r="D21" s="4">
        <f t="shared" si="3"/>
        <v>85.611773624090247</v>
      </c>
      <c r="E21" s="3">
        <f t="shared" si="1"/>
        <v>2.4413941473665376E-2</v>
      </c>
      <c r="F21" s="3">
        <f t="shared" si="2"/>
        <v>-3.7126009379822058</v>
      </c>
    </row>
    <row r="22" spans="1:6" ht="22" customHeight="1">
      <c r="A22" s="4">
        <v>56.969000000000001</v>
      </c>
      <c r="B22" s="8">
        <v>37.25</v>
      </c>
      <c r="C22" s="10">
        <f t="shared" si="0"/>
        <v>26.603651312832373</v>
      </c>
      <c r="D22" s="4">
        <f t="shared" si="3"/>
        <v>113.34474036875586</v>
      </c>
      <c r="E22" s="3">
        <f t="shared" si="1"/>
        <v>1.8780036299996188E-2</v>
      </c>
      <c r="F22" s="3">
        <f t="shared" si="2"/>
        <v>-3.9749608722967431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27.956531949447957</v>
      </c>
      <c r="D23" s="4">
        <f t="shared" si="3"/>
        <v>34.536794505636685</v>
      </c>
      <c r="E23" s="3">
        <f t="shared" si="1"/>
        <v>3.9580430641328886E-2</v>
      </c>
      <c r="F23" s="3">
        <f t="shared" si="2"/>
        <v>-3.2294204585907855</v>
      </c>
    </row>
    <row r="24" spans="1:6" ht="22" customHeight="1">
      <c r="A24" s="4">
        <v>70.926000000000002</v>
      </c>
      <c r="B24" s="8">
        <v>32</v>
      </c>
      <c r="C24" s="10">
        <f t="shared" si="0"/>
        <v>28.284149243999153</v>
      </c>
      <c r="D24" s="4">
        <f t="shared" si="3"/>
        <v>13.807546840872069</v>
      </c>
      <c r="E24" s="3">
        <f t="shared" si="1"/>
        <v>4.8155629127363798E-2</v>
      </c>
      <c r="F24" s="3">
        <f t="shared" si="2"/>
        <v>-3.0333172394224466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28.690461747388728</v>
      </c>
      <c r="D25" s="4">
        <f t="shared" si="3"/>
        <v>29.988820317924262</v>
      </c>
      <c r="E25" s="3">
        <f t="shared" si="1"/>
        <v>4.132053746125005E-2</v>
      </c>
      <c r="F25" s="3">
        <f t="shared" si="2"/>
        <v>-3.1863956275246337</v>
      </c>
    </row>
    <row r="26" spans="1:6" ht="22" customHeight="1">
      <c r="A26" s="4">
        <v>22.641999999999999</v>
      </c>
      <c r="B26" s="8">
        <v>12.5</v>
      </c>
      <c r="C26" s="10">
        <f t="shared" si="0"/>
        <v>17.227132689413882</v>
      </c>
      <c r="D26" s="4">
        <f t="shared" si="3"/>
        <v>22.345783463325319</v>
      </c>
      <c r="E26" s="3">
        <f t="shared" si="1"/>
        <v>4.4418873265027421E-2</v>
      </c>
      <c r="F26" s="3">
        <f t="shared" si="2"/>
        <v>-3.1140908263254663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27.558407441089525</v>
      </c>
      <c r="D27" s="4">
        <f t="shared" si="3"/>
        <v>1.9369423831910446</v>
      </c>
      <c r="E27" s="3">
        <f t="shared" si="1"/>
        <v>5.3878771758863214E-2</v>
      </c>
      <c r="F27" s="3">
        <f t="shared" si="2"/>
        <v>-2.921018723563515</v>
      </c>
    </row>
    <row r="28" spans="1:6" ht="22" customHeight="1">
      <c r="A28" s="4">
        <v>12.75</v>
      </c>
      <c r="B28" s="8">
        <v>11.5</v>
      </c>
      <c r="C28" s="10">
        <f t="shared" si="0"/>
        <v>10.283459714788293</v>
      </c>
      <c r="D28" s="4">
        <f t="shared" si="3"/>
        <v>1.4799702655429812</v>
      </c>
      <c r="E28" s="3">
        <f t="shared" si="1"/>
        <v>5.4112196910481483E-2</v>
      </c>
      <c r="F28" s="3">
        <f t="shared" si="2"/>
        <v>-2.9166956673296278</v>
      </c>
    </row>
    <row r="29" spans="1:6" ht="22" customHeight="1">
      <c r="A29" s="4">
        <v>29.013000000000002</v>
      </c>
      <c r="B29" s="8">
        <v>7.5</v>
      </c>
      <c r="C29" s="10">
        <f t="shared" si="0"/>
        <v>20.062346315207982</v>
      </c>
      <c r="D29" s="4">
        <f t="shared" si="3"/>
        <v>157.81254494321956</v>
      </c>
      <c r="E29" s="3">
        <f t="shared" si="1"/>
        <v>1.2331034865516739E-2</v>
      </c>
      <c r="F29" s="3">
        <f t="shared" si="2"/>
        <v>-4.3956360346290246</v>
      </c>
    </row>
    <row r="30" spans="1:6" ht="22" customHeight="1">
      <c r="A30" s="4">
        <v>39.555999999999997</v>
      </c>
      <c r="B30" s="8">
        <v>25</v>
      </c>
      <c r="C30" s="10">
        <f t="shared" si="0"/>
        <v>23.310643589059712</v>
      </c>
      <c r="D30" s="4">
        <f t="shared" si="3"/>
        <v>2.8539250831850516</v>
      </c>
      <c r="E30" s="3">
        <f t="shared" si="1"/>
        <v>5.3413402542125565E-2</v>
      </c>
      <c r="F30" s="3">
        <f t="shared" si="2"/>
        <v>-2.929693580572251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20.271306497143939</v>
      </c>
      <c r="D31" s="4">
        <f t="shared" si="3"/>
        <v>35.259525294135329</v>
      </c>
      <c r="E31" s="3">
        <f t="shared" si="1"/>
        <v>3.9310734692701521E-2</v>
      </c>
      <c r="F31" s="3">
        <f t="shared" si="2"/>
        <v>-3.2362576500078948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19.948752048813521</v>
      </c>
      <c r="D32" s="4">
        <f t="shared" si="3"/>
        <v>7.7399990735550244</v>
      </c>
      <c r="E32" s="3">
        <f t="shared" si="1"/>
        <v>5.100064956556568E-2</v>
      </c>
      <c r="F32" s="3">
        <f t="shared" si="2"/>
        <v>-2.9759169097592015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28.302884225224197</v>
      </c>
      <c r="D33" s="4">
        <f t="shared" si="3"/>
        <v>9.2714818463983915E-4</v>
      </c>
      <c r="E33" s="3">
        <f t="shared" si="1"/>
        <v>5.4874660424233251E-2</v>
      </c>
      <c r="F33" s="3">
        <f t="shared" si="2"/>
        <v>-2.9027035957748186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30.364699049559029</v>
      </c>
      <c r="D34" s="4">
        <f t="shared" si="3"/>
        <v>313.22035022590552</v>
      </c>
      <c r="E34" s="3">
        <f t="shared" ref="E34:E65" si="5">NORMDIST(B34,C34,$I$5,FALSE)</f>
        <v>2.8346752997409764E-3</v>
      </c>
      <c r="F34" s="3">
        <f t="shared" si="2"/>
        <v>-5.8658278810810263</v>
      </c>
    </row>
    <row r="35" spans="1:6" ht="22" customHeight="1">
      <c r="A35" s="4">
        <v>98</v>
      </c>
      <c r="B35" s="8">
        <v>30.3333333333333</v>
      </c>
      <c r="C35" s="10">
        <f t="shared" si="4"/>
        <v>30.364699049559029</v>
      </c>
      <c r="D35" s="4">
        <f t="shared" si="3"/>
        <v>9.8380815435293372E-4</v>
      </c>
      <c r="E35" s="3">
        <f t="shared" si="5"/>
        <v>5.4874631010560913E-2</v>
      </c>
      <c r="F35" s="3">
        <f t="shared" si="2"/>
        <v>-2.9027041317905313</v>
      </c>
    </row>
    <row r="36" spans="1:6" ht="22" customHeight="1">
      <c r="A36" s="4">
        <v>98</v>
      </c>
      <c r="B36" s="8">
        <v>25</v>
      </c>
      <c r="C36" s="10">
        <f t="shared" si="4"/>
        <v>30.364699049559029</v>
      </c>
      <c r="D36" s="4">
        <f t="shared" si="3"/>
        <v>28.779995892339546</v>
      </c>
      <c r="E36" s="3">
        <f t="shared" si="5"/>
        <v>4.1795780733881176E-2</v>
      </c>
      <c r="F36" s="3">
        <f t="shared" si="2"/>
        <v>-3.1749598839269817</v>
      </c>
    </row>
    <row r="37" spans="1:6" ht="22" customHeight="1">
      <c r="A37" s="4">
        <v>5.64</v>
      </c>
      <c r="B37" s="8">
        <v>2.6666666666666701</v>
      </c>
      <c r="C37" s="10">
        <f t="shared" si="4"/>
        <v>1.2631522318591937</v>
      </c>
      <c r="D37" s="4">
        <f t="shared" si="3"/>
        <v>1.9698527687129499</v>
      </c>
      <c r="E37" s="3">
        <f t="shared" si="5"/>
        <v>5.3861999782778537E-2</v>
      </c>
      <c r="F37" s="3">
        <f t="shared" si="2"/>
        <v>-2.9213300630124568</v>
      </c>
    </row>
    <row r="38" spans="1:6" ht="22" customHeight="1">
      <c r="A38" s="4">
        <v>6.91</v>
      </c>
      <c r="B38" s="8">
        <v>3.5</v>
      </c>
      <c r="C38" s="10">
        <f t="shared" si="4"/>
        <v>3.2957873772232635</v>
      </c>
      <c r="D38" s="4">
        <f t="shared" si="3"/>
        <v>4.1702795301353665E-2</v>
      </c>
      <c r="E38" s="3">
        <f t="shared" si="5"/>
        <v>5.4853496795737512E-2</v>
      </c>
      <c r="F38" s="3">
        <f t="shared" si="2"/>
        <v>-2.9030893423196318</v>
      </c>
    </row>
    <row r="39" spans="1:6" ht="22" customHeight="1">
      <c r="A39" s="4">
        <v>39.06</v>
      </c>
      <c r="B39" s="8">
        <v>19.1666666666667</v>
      </c>
      <c r="C39" s="10">
        <f t="shared" si="4"/>
        <v>23.186008834521875</v>
      </c>
      <c r="D39" s="4">
        <f t="shared" si="3"/>
        <v>16.155111462298738</v>
      </c>
      <c r="E39" s="3">
        <f t="shared" si="5"/>
        <v>4.7097954184913401E-2</v>
      </c>
      <c r="F39" s="3">
        <f t="shared" si="2"/>
        <v>-3.0555257144675876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19.995755378697684</v>
      </c>
      <c r="D40" s="4">
        <f t="shared" si="3"/>
        <v>113.86834771570456</v>
      </c>
      <c r="E40" s="3">
        <f t="shared" si="5"/>
        <v>1.8687240534261542E-2</v>
      </c>
      <c r="F40" s="3">
        <f t="shared" si="2"/>
        <v>-3.9799143123818537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22.970461176423655</v>
      </c>
      <c r="D41" s="4">
        <f t="shared" si="3"/>
        <v>84.570195418776322</v>
      </c>
      <c r="E41" s="3">
        <f t="shared" si="5"/>
        <v>2.4655694764971987E-2</v>
      </c>
      <c r="F41" s="3">
        <f t="shared" si="2"/>
        <v>-3.702747380227438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24.207031365836105</v>
      </c>
      <c r="D42" s="4">
        <f t="shared" si="3"/>
        <v>504.43521784631582</v>
      </c>
      <c r="E42" s="3">
        <f t="shared" si="5"/>
        <v>4.6440089866026975E-4</v>
      </c>
      <c r="F42" s="3">
        <f t="shared" si="2"/>
        <v>-7.6747623730427765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22.970461176423655</v>
      </c>
      <c r="D43" s="4">
        <f t="shared" si="3"/>
        <v>3.4702926729891952</v>
      </c>
      <c r="E43" s="3">
        <f t="shared" si="5"/>
        <v>5.3102856744291681E-2</v>
      </c>
      <c r="F43" s="3">
        <f t="shared" si="2"/>
        <v>-2.9355245528538489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26.517926802433134</v>
      </c>
      <c r="D44" s="4">
        <f t="shared" si="3"/>
        <v>26.509522189547877</v>
      </c>
      <c r="E44" s="3">
        <f t="shared" si="5"/>
        <v>4.2703230501254595E-2</v>
      </c>
      <c r="F44" s="3">
        <f t="shared" si="2"/>
        <v>-3.1534807058422247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26.080670277537404</v>
      </c>
      <c r="D45" s="4">
        <f t="shared" si="3"/>
        <v>0.56650167556001607</v>
      </c>
      <c r="E45" s="3">
        <f t="shared" si="5"/>
        <v>5.4581839875398781E-2</v>
      </c>
      <c r="F45" s="3">
        <f t="shared" si="2"/>
        <v>-2.9080540545706026</v>
      </c>
    </row>
    <row r="46" spans="1:6" ht="22" customHeight="1">
      <c r="A46" s="4">
        <v>29.38</v>
      </c>
      <c r="B46" s="8">
        <v>29.6666666666667</v>
      </c>
      <c r="C46" s="10">
        <f t="shared" si="4"/>
        <v>20.201103458487133</v>
      </c>
      <c r="D46" s="4">
        <f t="shared" si="3"/>
        <v>89.596886848042658</v>
      </c>
      <c r="E46" s="3">
        <f t="shared" si="5"/>
        <v>2.3510668522748655E-2</v>
      </c>
      <c r="F46" s="3">
        <f t="shared" si="2"/>
        <v>-3.7503009811581944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23.190064723712116</v>
      </c>
      <c r="D47" s="4">
        <f t="shared" si="3"/>
        <v>58.419555038820555</v>
      </c>
      <c r="E47" s="3">
        <f t="shared" si="5"/>
        <v>3.1576042344457107E-2</v>
      </c>
      <c r="F47" s="3">
        <f t="shared" si="2"/>
        <v>-3.4553565995895186</v>
      </c>
    </row>
    <row r="48" spans="1:6" ht="22" customHeight="1">
      <c r="A48" s="4">
        <v>18.677</v>
      </c>
      <c r="B48" s="8">
        <v>28.6666666666667</v>
      </c>
      <c r="C48" s="10">
        <f t="shared" si="4"/>
        <v>14.927729467007815</v>
      </c>
      <c r="D48" s="4">
        <f t="shared" si="3"/>
        <v>188.75839537617071</v>
      </c>
      <c r="E48" s="3">
        <f t="shared" si="5"/>
        <v>9.2014835570887101E-3</v>
      </c>
      <c r="F48" s="3">
        <f t="shared" si="2"/>
        <v>-4.6883905517222324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14.510867695537245</v>
      </c>
      <c r="D49" s="4">
        <f t="shared" si="3"/>
        <v>31.988062001829</v>
      </c>
      <c r="E49" s="3">
        <f t="shared" si="5"/>
        <v>4.0546375278489193E-2</v>
      </c>
      <c r="F49" s="3">
        <f t="shared" si="2"/>
        <v>-3.2053088913559917</v>
      </c>
    </row>
    <row r="50" spans="1:6" ht="22" customHeight="1">
      <c r="A50" s="4">
        <v>25.381</v>
      </c>
      <c r="B50" s="8">
        <v>4.6666666666666696</v>
      </c>
      <c r="C50" s="10">
        <f t="shared" si="4"/>
        <v>18.554546417904163</v>
      </c>
      <c r="D50" s="4">
        <f t="shared" si="3"/>
        <v>192.87320398483237</v>
      </c>
      <c r="E50" s="3">
        <f t="shared" si="5"/>
        <v>8.8501794651551467E-3</v>
      </c>
      <c r="F50" s="3">
        <f t="shared" si="2"/>
        <v>-4.7273175416193016</v>
      </c>
    </row>
    <row r="51" spans="1:6" ht="22" customHeight="1">
      <c r="A51" s="4">
        <v>57.064999999999998</v>
      </c>
      <c r="B51" s="8">
        <v>25.5</v>
      </c>
      <c r="C51" s="10">
        <f t="shared" si="4"/>
        <v>26.617420636574153</v>
      </c>
      <c r="D51" s="4">
        <f t="shared" si="3"/>
        <v>1.2486288790417843</v>
      </c>
      <c r="E51" s="3">
        <f t="shared" si="5"/>
        <v>5.4230753310970756E-2</v>
      </c>
      <c r="F51" s="3">
        <f t="shared" si="2"/>
        <v>-2.9145071271880156</v>
      </c>
    </row>
    <row r="52" spans="1:6" ht="22" customHeight="1">
      <c r="A52" s="4">
        <v>25.933</v>
      </c>
      <c r="B52" s="8">
        <v>6.8333333333333304</v>
      </c>
      <c r="C52" s="10">
        <f t="shared" si="4"/>
        <v>18.800773953101771</v>
      </c>
      <c r="D52" s="4">
        <f t="shared" si="3"/>
        <v>143.21963498768363</v>
      </c>
      <c r="E52" s="3">
        <f t="shared" si="5"/>
        <v>1.4156464373551145E-2</v>
      </c>
      <c r="F52" s="3">
        <f t="shared" si="2"/>
        <v>-4.257583913027978</v>
      </c>
    </row>
    <row r="53" spans="1:6" ht="22" customHeight="1">
      <c r="A53" s="4">
        <v>15.468999999999999</v>
      </c>
      <c r="B53" s="8">
        <v>10.5</v>
      </c>
      <c r="C53" s="10">
        <f t="shared" si="4"/>
        <v>12.635289874772404</v>
      </c>
      <c r="D53" s="4">
        <f t="shared" si="3"/>
        <v>4.5594628493055493</v>
      </c>
      <c r="E53" s="3">
        <f t="shared" si="5"/>
        <v>5.2558505411254015E-2</v>
      </c>
      <c r="F53" s="3">
        <f t="shared" si="2"/>
        <v>-2.9458283410690305</v>
      </c>
    </row>
    <row r="54" spans="1:6" ht="22" customHeight="1">
      <c r="A54" s="4">
        <v>14.589</v>
      </c>
      <c r="B54" s="8">
        <v>4.1666666666666696</v>
      </c>
      <c r="C54" s="10">
        <f t="shared" si="4"/>
        <v>11.920771545495111</v>
      </c>
      <c r="D54" s="4">
        <f t="shared" si="3"/>
        <v>60.126142471871034</v>
      </c>
      <c r="E54" s="3">
        <f t="shared" si="5"/>
        <v>3.1070350018323086E-2</v>
      </c>
      <c r="F54" s="3">
        <f t="shared" si="2"/>
        <v>-3.4715012901651585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24.097585807359103</v>
      </c>
      <c r="D55" s="4">
        <f t="shared" si="3"/>
        <v>4.9985669998997446</v>
      </c>
      <c r="E55" s="3">
        <f t="shared" si="5"/>
        <v>5.2340629102090155E-2</v>
      </c>
      <c r="F55" s="3">
        <f t="shared" si="2"/>
        <v>-2.9499823624244739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22.679194449701935</v>
      </c>
      <c r="D56" s="4">
        <f t="shared" si="3"/>
        <v>74.894119817180325</v>
      </c>
      <c r="E56" s="3">
        <f t="shared" si="5"/>
        <v>2.7019145070083888E-2</v>
      </c>
      <c r="F56" s="3">
        <f t="shared" si="2"/>
        <v>-3.6112095875841206</v>
      </c>
    </row>
    <row r="57" spans="1:6" ht="22" customHeight="1">
      <c r="A57" s="4">
        <v>66.415999999999997</v>
      </c>
      <c r="B57" s="8">
        <v>13.5</v>
      </c>
      <c r="C57" s="10">
        <f t="shared" si="4"/>
        <v>27.803808280088106</v>
      </c>
      <c r="D57" s="4">
        <f t="shared" si="3"/>
        <v>204.59893131351706</v>
      </c>
      <c r="E57" s="3">
        <f t="shared" si="5"/>
        <v>7.9209392490626664E-3</v>
      </c>
      <c r="F57" s="3">
        <f t="shared" si="2"/>
        <v>-4.838245488133917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23.235278147533577</v>
      </c>
      <c r="D58" s="4">
        <f t="shared" si="3"/>
        <v>79.244621475067206</v>
      </c>
      <c r="E58" s="3">
        <f t="shared" si="5"/>
        <v>2.5929699061462082E-2</v>
      </c>
      <c r="F58" s="3">
        <f t="shared" si="2"/>
        <v>-3.6523662853044621</v>
      </c>
    </row>
    <row r="59" spans="1:6" ht="22" customHeight="1">
      <c r="A59" s="4">
        <v>14.9</v>
      </c>
      <c r="B59" s="8">
        <v>16.8333333333333</v>
      </c>
      <c r="C59" s="10">
        <f t="shared" si="4"/>
        <v>12.178027908305181</v>
      </c>
      <c r="D59" s="4">
        <f t="shared" si="3"/>
        <v>21.671868600296243</v>
      </c>
      <c r="E59" s="3">
        <f t="shared" si="5"/>
        <v>4.4702965188662326E-2</v>
      </c>
      <c r="F59" s="3">
        <f t="shared" si="2"/>
        <v>-3.1077154442458732</v>
      </c>
    </row>
    <row r="60" spans="1:6" ht="22" customHeight="1">
      <c r="A60" s="4">
        <v>14.9</v>
      </c>
      <c r="B60" s="8">
        <v>8.1666666666666696</v>
      </c>
      <c r="C60" s="10">
        <f t="shared" si="4"/>
        <v>12.178027908305181</v>
      </c>
      <c r="D60" s="4">
        <f t="shared" si="3"/>
        <v>16.091019010919656</v>
      </c>
      <c r="E60" s="3">
        <f t="shared" si="5"/>
        <v>4.7126519681437648E-2</v>
      </c>
      <c r="F60" s="3">
        <f t="shared" si="2"/>
        <v>-3.0549193858519481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19.419367919116898</v>
      </c>
      <c r="D61" s="4">
        <f t="shared" si="3"/>
        <v>60.104376709742866</v>
      </c>
      <c r="E61" s="3">
        <f t="shared" si="5"/>
        <v>3.1076748337786141E-2</v>
      </c>
      <c r="F61" s="3">
        <f t="shared" si="2"/>
        <v>-3.4712953812923422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15.593246188412447</v>
      </c>
      <c r="D62" s="4">
        <f t="shared" si="3"/>
        <v>57.356697740440872</v>
      </c>
      <c r="E62" s="3">
        <f t="shared" si="5"/>
        <v>3.189513664901255E-2</v>
      </c>
      <c r="F62" s="3">
        <f t="shared" si="2"/>
        <v>-3.4453017369577648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17.336145126555436</v>
      </c>
      <c r="D63" s="4">
        <f t="shared" si="3"/>
        <v>14.672895269256365</v>
      </c>
      <c r="E63" s="3">
        <f t="shared" si="5"/>
        <v>4.7763017809762255E-2</v>
      </c>
      <c r="F63" s="3">
        <f t="shared" si="2"/>
        <v>-3.0415036249224316</v>
      </c>
    </row>
    <row r="64" spans="1:6" ht="22" customHeight="1">
      <c r="A64" s="4">
        <v>98.3</v>
      </c>
      <c r="B64" s="8">
        <v>37</v>
      </c>
      <c r="C64" s="10">
        <f t="shared" si="4"/>
        <v>30.382203583998482</v>
      </c>
      <c r="D64" s="4">
        <f t="shared" si="3"/>
        <v>43.795229403642537</v>
      </c>
      <c r="E64" s="3">
        <f t="shared" si="5"/>
        <v>3.6261189161528304E-2</v>
      </c>
      <c r="F64" s="3">
        <f t="shared" si="2"/>
        <v>-3.3170072787842457</v>
      </c>
    </row>
    <row r="65" spans="1:6" ht="22" customHeight="1">
      <c r="A65" s="4">
        <v>98.3</v>
      </c>
      <c r="B65" s="8">
        <v>34.1666666666667</v>
      </c>
      <c r="C65" s="10">
        <f t="shared" si="4"/>
        <v>30.382203583998482</v>
      </c>
      <c r="D65" s="4">
        <f t="shared" si="3"/>
        <v>14.32216082407863</v>
      </c>
      <c r="E65" s="3">
        <f t="shared" si="5"/>
        <v>4.7921759887436133E-2</v>
      </c>
      <c r="F65" s="3">
        <f t="shared" si="2"/>
        <v>-3.038185600318505</v>
      </c>
    </row>
    <row r="66" spans="1:6" ht="22" customHeight="1">
      <c r="A66" s="4">
        <v>98.3</v>
      </c>
      <c r="B66" s="8">
        <v>29.1666666666667</v>
      </c>
      <c r="C66" s="10">
        <f t="shared" ref="C66:C78" si="6">alpha*(A66-c_)/(alpha/gamma+(A66-c_))</f>
        <v>30.382203583998482</v>
      </c>
      <c r="D66" s="4">
        <f t="shared" si="3"/>
        <v>1.477529997396452</v>
      </c>
      <c r="E66" s="3">
        <f t="shared" ref="E66:E78" si="7">NORMDIST(B66,C66,$I$5,FALSE)</f>
        <v>5.4113446130436005E-2</v>
      </c>
      <c r="F66" s="3">
        <f t="shared" ref="F66:F78" si="8">LN(E66)</f>
        <v>-2.9166725818589483</v>
      </c>
    </row>
    <row r="67" spans="1:6" ht="22" customHeight="1">
      <c r="A67" s="4">
        <v>7.65</v>
      </c>
      <c r="B67" s="8">
        <v>5.3333333333333304</v>
      </c>
      <c r="C67" s="10">
        <f t="shared" si="6"/>
        <v>4.3769613871895698</v>
      </c>
      <c r="D67" s="4">
        <f t="shared" ref="D67:D78" si="9">(C67-B67)^2</f>
        <v>0.91464729937080402</v>
      </c>
      <c r="E67" s="3">
        <f t="shared" si="7"/>
        <v>5.4402368451429581E-2</v>
      </c>
      <c r="F67" s="3">
        <f t="shared" si="8"/>
        <v>-2.9113475883578763</v>
      </c>
    </row>
    <row r="68" spans="1:6" ht="22" customHeight="1">
      <c r="A68" s="4">
        <v>7.65</v>
      </c>
      <c r="B68" s="8">
        <v>6</v>
      </c>
      <c r="C68" s="10">
        <f t="shared" si="6"/>
        <v>4.3769613871895698</v>
      </c>
      <c r="D68" s="4">
        <f t="shared" si="9"/>
        <v>2.6342543386736055</v>
      </c>
      <c r="E68" s="3">
        <f t="shared" si="7"/>
        <v>5.3524518129900278E-2</v>
      </c>
      <c r="F68" s="3">
        <f t="shared" si="8"/>
        <v>-2.9276154472577929</v>
      </c>
    </row>
    <row r="69" spans="1:6" ht="22" customHeight="1">
      <c r="A69" s="4">
        <v>8.76</v>
      </c>
      <c r="B69" s="8">
        <v>6.5</v>
      </c>
      <c r="C69" s="10">
        <f t="shared" si="6"/>
        <v>5.8746348201716199</v>
      </c>
      <c r="D69" s="4">
        <f t="shared" si="9"/>
        <v>0.39108160814178222</v>
      </c>
      <c r="E69" s="3">
        <f t="shared" si="7"/>
        <v>5.4672494306231556E-2</v>
      </c>
      <c r="F69" s="3">
        <f t="shared" si="8"/>
        <v>-2.9063945423449895</v>
      </c>
    </row>
    <row r="70" spans="1:6" ht="22" customHeight="1">
      <c r="A70" s="4">
        <v>8.76</v>
      </c>
      <c r="B70" s="8">
        <v>4</v>
      </c>
      <c r="C70" s="10">
        <f t="shared" si="6"/>
        <v>5.8746348201716199</v>
      </c>
      <c r="D70" s="4">
        <f t="shared" si="9"/>
        <v>3.5142557089998814</v>
      </c>
      <c r="E70" s="3">
        <f t="shared" si="7"/>
        <v>5.3080775861328311E-2</v>
      </c>
      <c r="F70" s="3">
        <f t="shared" si="8"/>
        <v>-2.9359404527951076</v>
      </c>
    </row>
    <row r="71" spans="1:6" ht="22" customHeight="1">
      <c r="A71" s="4">
        <v>8.76</v>
      </c>
      <c r="B71" s="8">
        <v>6.6666666666666696</v>
      </c>
      <c r="C71" s="10">
        <f t="shared" si="6"/>
        <v>5.8746348201716199</v>
      </c>
      <c r="D71" s="4">
        <f t="shared" si="9"/>
        <v>0.62731444586235807</v>
      </c>
      <c r="E71" s="3">
        <f t="shared" si="7"/>
        <v>5.455044785829341E-2</v>
      </c>
      <c r="F71" s="3">
        <f t="shared" si="8"/>
        <v>-2.9086293566855512</v>
      </c>
    </row>
    <row r="72" spans="1:6" ht="22" customHeight="1">
      <c r="A72" s="4">
        <v>41.276000000000003</v>
      </c>
      <c r="B72" s="8">
        <v>16.8333333333333</v>
      </c>
      <c r="C72" s="10">
        <f t="shared" si="6"/>
        <v>23.725951458750369</v>
      </c>
      <c r="D72" s="4">
        <f t="shared" si="9"/>
        <v>47.508184622827912</v>
      </c>
      <c r="E72" s="3">
        <f t="shared" si="7"/>
        <v>3.5009611262944232E-2</v>
      </c>
      <c r="F72" s="3">
        <f t="shared" si="8"/>
        <v>-3.3521326476777729</v>
      </c>
    </row>
    <row r="73" spans="1:6" ht="22" customHeight="1">
      <c r="A73" s="4">
        <v>43.387999999999998</v>
      </c>
      <c r="B73" s="8">
        <v>17</v>
      </c>
      <c r="C73" s="10">
        <f t="shared" si="6"/>
        <v>24.202680500666578</v>
      </c>
      <c r="D73" s="4">
        <f t="shared" si="9"/>
        <v>51.878606394682542</v>
      </c>
      <c r="E73" s="3">
        <f t="shared" si="7"/>
        <v>3.3591648682081941E-2</v>
      </c>
      <c r="F73" s="3">
        <f t="shared" si="8"/>
        <v>-3.393477794035443</v>
      </c>
    </row>
    <row r="74" spans="1:6" ht="22" customHeight="1">
      <c r="A74" s="4">
        <v>40.512</v>
      </c>
      <c r="B74" s="8">
        <v>23.1666666666667</v>
      </c>
      <c r="C74" s="10">
        <f t="shared" si="6"/>
        <v>23.544630642500312</v>
      </c>
      <c r="D74" s="4">
        <f t="shared" si="9"/>
        <v>0.14285676702795155</v>
      </c>
      <c r="E74" s="3">
        <f t="shared" si="7"/>
        <v>5.4801030468893674E-2</v>
      </c>
      <c r="F74" s="3">
        <f t="shared" si="8"/>
        <v>-2.9040462810280716</v>
      </c>
    </row>
    <row r="75" spans="1:6" ht="22" customHeight="1">
      <c r="A75" s="4">
        <v>80.503</v>
      </c>
      <c r="B75" s="8">
        <v>31.6666666666667</v>
      </c>
      <c r="C75" s="10">
        <f t="shared" si="6"/>
        <v>29.154357264830104</v>
      </c>
      <c r="D75" s="4">
        <f t="shared" si="9"/>
        <v>6.3116985305565558</v>
      </c>
      <c r="E75" s="3">
        <f t="shared" si="7"/>
        <v>5.1694448928109031E-2</v>
      </c>
      <c r="F75" s="3">
        <f t="shared" si="8"/>
        <v>-2.9624048740620261</v>
      </c>
    </row>
    <row r="76" spans="1:6" ht="22" customHeight="1">
      <c r="A76" s="4">
        <v>82.846999999999994</v>
      </c>
      <c r="B76" s="8">
        <v>31.1666666666667</v>
      </c>
      <c r="C76" s="10">
        <f t="shared" si="6"/>
        <v>29.341505115339512</v>
      </c>
      <c r="D76" s="4">
        <f t="shared" si="9"/>
        <v>3.3312146884430671</v>
      </c>
      <c r="E76" s="3">
        <f t="shared" si="7"/>
        <v>5.3172770589718227E-2</v>
      </c>
      <c r="F76" s="3">
        <f t="shared" si="8"/>
        <v>-2.9342088446850814</v>
      </c>
    </row>
    <row r="77" spans="1:6" ht="22" customHeight="1">
      <c r="A77" s="4">
        <v>83.506</v>
      </c>
      <c r="B77" s="8">
        <v>23.5</v>
      </c>
      <c r="C77" s="10">
        <f t="shared" si="6"/>
        <v>29.392523271086592</v>
      </c>
      <c r="D77" s="4">
        <f t="shared" si="9"/>
        <v>34.721830500297031</v>
      </c>
      <c r="E77" s="3">
        <f t="shared" si="7"/>
        <v>3.9511206454943423E-2</v>
      </c>
      <c r="F77" s="3">
        <f t="shared" si="8"/>
        <v>-3.2311709395923991</v>
      </c>
    </row>
    <row r="78" spans="1:6" ht="22" customHeight="1">
      <c r="A78" s="4">
        <v>85.932000000000002</v>
      </c>
      <c r="B78" s="8">
        <v>27.3333333333333</v>
      </c>
      <c r="C78" s="10">
        <f t="shared" si="6"/>
        <v>29.574621330127108</v>
      </c>
      <c r="D78" s="4">
        <f t="shared" si="9"/>
        <v>5.0233718845720015</v>
      </c>
      <c r="E78" s="3">
        <f t="shared" si="7"/>
        <v>5.2328348310016509E-2</v>
      </c>
      <c r="F78" s="3">
        <f t="shared" si="8"/>
        <v>-2.95021702206162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6" width="15.83203125" style="1" customWidth="1"/>
    <col min="7" max="7" width="3.83203125" style="1" customWidth="1"/>
    <col min="8" max="27" width="22" style="1" customWidth="1"/>
    <col min="28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2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30.393822054180866</v>
      </c>
      <c r="D2" s="4">
        <f t="shared" ref="D2:D65" si="1">(B2-C2)^2</f>
        <v>149.50332887041671</v>
      </c>
      <c r="E2" s="3">
        <f t="shared" ref="E2:E65" si="2">NORMDIST(B2,C2,$I$5,FALSE)</f>
        <v>1.3349657636518368E-2</v>
      </c>
      <c r="F2" s="3">
        <f t="shared" ref="F2:F65" si="3">LN(E2)</f>
        <v>-4.3162645396693389</v>
      </c>
      <c r="H2" s="5" t="s">
        <v>2</v>
      </c>
      <c r="I2" s="6">
        <v>37</v>
      </c>
      <c r="J2" s="5" t="s">
        <v>15</v>
      </c>
      <c r="K2" s="6">
        <f>SUM(F2:F78)</f>
        <v>-262.03971294082976</v>
      </c>
    </row>
    <row r="3" spans="1:11" ht="22" customHeight="1">
      <c r="A3" s="4">
        <v>98.5</v>
      </c>
      <c r="B3" s="8">
        <v>26</v>
      </c>
      <c r="C3" s="10">
        <f t="shared" si="0"/>
        <v>30.393822054180866</v>
      </c>
      <c r="D3" s="4">
        <f t="shared" si="1"/>
        <v>19.305672243806168</v>
      </c>
      <c r="E3" s="3">
        <f t="shared" si="2"/>
        <v>4.5702773260661585E-2</v>
      </c>
      <c r="F3" s="3">
        <f t="shared" si="3"/>
        <v>-3.0855962988824452</v>
      </c>
      <c r="H3" s="5" t="s">
        <v>0</v>
      </c>
      <c r="I3" s="6">
        <v>1.8191090298589145</v>
      </c>
      <c r="J3" s="5" t="s">
        <v>14</v>
      </c>
      <c r="K3" s="6">
        <f>LN(NORMDIST(alpha,I6,I7,FALSE))</f>
        <v>-2.4765841597396143</v>
      </c>
    </row>
    <row r="4" spans="1:11" ht="22" customHeight="1">
      <c r="A4" s="4">
        <v>98.5</v>
      </c>
      <c r="B4" s="8">
        <v>25.6666666666667</v>
      </c>
      <c r="C4" s="10">
        <f t="shared" si="0"/>
        <v>30.393822054180866</v>
      </c>
      <c r="D4" s="4">
        <f t="shared" si="1"/>
        <v>22.345998057704207</v>
      </c>
      <c r="E4" s="3">
        <f t="shared" si="2"/>
        <v>4.4408055655669992E-2</v>
      </c>
      <c r="F4" s="3">
        <f t="shared" si="3"/>
        <v>-3.1143343923147975</v>
      </c>
      <c r="H4" s="5" t="s">
        <v>1</v>
      </c>
      <c r="I4" s="6">
        <v>4.9210768872418882</v>
      </c>
      <c r="J4" s="5" t="s">
        <v>16</v>
      </c>
      <c r="K4" s="6">
        <f>SUM(K2:K3)</f>
        <v>-264.51629710056937</v>
      </c>
    </row>
    <row r="5" spans="1:11" ht="22" customHeight="1">
      <c r="A5" s="4">
        <v>23.5</v>
      </c>
      <c r="B5" s="8">
        <v>6.1666666666666696</v>
      </c>
      <c r="C5" s="10">
        <f t="shared" si="0"/>
        <v>17.66304615220135</v>
      </c>
      <c r="D5" s="4">
        <f t="shared" si="1"/>
        <v>132.16674127542262</v>
      </c>
      <c r="E5" s="3">
        <f t="shared" si="2"/>
        <v>1.5726724932518324E-2</v>
      </c>
      <c r="F5" s="3">
        <f t="shared" si="3"/>
        <v>-4.1523937887696754</v>
      </c>
      <c r="H5" s="5" t="s">
        <v>6</v>
      </c>
      <c r="I5" s="6">
        <f>SQRT(SUM(D2:D78)/COUNT(D2:D78))</f>
        <v>7.273041897681864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9.3712826006988035</v>
      </c>
      <c r="D6" s="4">
        <f t="shared" si="1"/>
        <v>0.39528556818406019</v>
      </c>
      <c r="E6" s="3">
        <f t="shared" si="2"/>
        <v>5.4647625437006388E-2</v>
      </c>
      <c r="F6" s="3">
        <f t="shared" si="3"/>
        <v>-2.9068495156785819</v>
      </c>
      <c r="H6" s="5" t="s">
        <v>12</v>
      </c>
      <c r="I6" s="6">
        <v>35</v>
      </c>
    </row>
    <row r="7" spans="1:11" ht="22" customHeight="1">
      <c r="A7" s="4">
        <v>11.82</v>
      </c>
      <c r="B7" s="8">
        <v>11.1666666666667</v>
      </c>
      <c r="C7" s="10">
        <f t="shared" si="0"/>
        <v>9.3712826006988035</v>
      </c>
      <c r="D7" s="4">
        <f t="shared" si="1"/>
        <v>3.2234039443314155</v>
      </c>
      <c r="E7" s="3">
        <f t="shared" si="2"/>
        <v>5.3206124917698293E-2</v>
      </c>
      <c r="F7" s="3">
        <f t="shared" si="3"/>
        <v>-2.9335817592295692</v>
      </c>
      <c r="H7" s="5" t="s">
        <v>13</v>
      </c>
      <c r="I7" s="6">
        <v>4.25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15.398463660316748</v>
      </c>
      <c r="D8" s="4">
        <f t="shared" si="1"/>
        <v>65.046327191227661</v>
      </c>
      <c r="E8" s="3">
        <f t="shared" si="2"/>
        <v>2.9660146032403016E-2</v>
      </c>
      <c r="F8" s="3">
        <f t="shared" si="3"/>
        <v>-3.5179510187375054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15.398463660316748</v>
      </c>
      <c r="D9" s="4">
        <f t="shared" si="1"/>
        <v>7.1932852615152088E-2</v>
      </c>
      <c r="E9" s="3">
        <f t="shared" si="2"/>
        <v>5.4814907547057007E-2</v>
      </c>
      <c r="F9" s="3">
        <f t="shared" si="3"/>
        <v>-2.9037930864928856</v>
      </c>
    </row>
    <row r="10" spans="1:11" ht="22" customHeight="1">
      <c r="A10" s="4">
        <v>98.7</v>
      </c>
      <c r="B10" s="8">
        <v>44.1666666666667</v>
      </c>
      <c r="C10" s="10">
        <f t="shared" si="0"/>
        <v>30.405399800151024</v>
      </c>
      <c r="D10" s="4">
        <f t="shared" si="1"/>
        <v>189.37246577146217</v>
      </c>
      <c r="E10" s="3">
        <f t="shared" si="2"/>
        <v>9.1580695757914072E-3</v>
      </c>
      <c r="F10" s="3">
        <f t="shared" si="3"/>
        <v>-4.6931198675068844</v>
      </c>
    </row>
    <row r="11" spans="1:11" ht="22" customHeight="1">
      <c r="A11" s="4">
        <v>98.7</v>
      </c>
      <c r="B11" s="8">
        <v>39.6666666666667</v>
      </c>
      <c r="C11" s="10">
        <f t="shared" si="0"/>
        <v>30.405399800151024</v>
      </c>
      <c r="D11" s="4">
        <f t="shared" si="1"/>
        <v>85.771063972821096</v>
      </c>
      <c r="E11" s="3">
        <f t="shared" si="2"/>
        <v>2.4383524591134437E-2</v>
      </c>
      <c r="F11" s="3">
        <f t="shared" si="3"/>
        <v>-3.7138475964226227</v>
      </c>
    </row>
    <row r="12" spans="1:11" ht="22" customHeight="1">
      <c r="A12" s="4">
        <v>98.7</v>
      </c>
      <c r="B12" s="8">
        <v>30</v>
      </c>
      <c r="C12" s="10">
        <f t="shared" si="0"/>
        <v>30.405399800151024</v>
      </c>
      <c r="D12" s="4">
        <f t="shared" si="1"/>
        <v>0.16434899796248997</v>
      </c>
      <c r="E12" s="3">
        <f t="shared" si="2"/>
        <v>5.4767045123308468E-2</v>
      </c>
      <c r="F12" s="3">
        <f t="shared" si="3"/>
        <v>-2.9046666322844286</v>
      </c>
    </row>
    <row r="13" spans="1:11" ht="22" customHeight="1">
      <c r="A13" s="4">
        <v>10.92</v>
      </c>
      <c r="B13" s="8">
        <v>4.8333333333333304</v>
      </c>
      <c r="C13" s="10">
        <f t="shared" si="0"/>
        <v>8.4271970262682583</v>
      </c>
      <c r="D13" s="4">
        <f t="shared" si="1"/>
        <v>12.915856243395877</v>
      </c>
      <c r="E13" s="3">
        <f t="shared" si="2"/>
        <v>4.8548217705760656E-2</v>
      </c>
      <c r="F13" s="3">
        <f t="shared" si="3"/>
        <v>-3.0251977954076166</v>
      </c>
    </row>
    <row r="14" spans="1:11" ht="22" customHeight="1">
      <c r="A14" s="4">
        <v>6.46</v>
      </c>
      <c r="B14" s="8">
        <v>4.1666666666666696</v>
      </c>
      <c r="C14" s="10">
        <f t="shared" si="0"/>
        <v>2.6025560947926594</v>
      </c>
      <c r="D14" s="4">
        <f t="shared" si="1"/>
        <v>2.4464418810480435</v>
      </c>
      <c r="E14" s="3">
        <f t="shared" si="2"/>
        <v>5.3598313542341014E-2</v>
      </c>
      <c r="F14" s="3">
        <f t="shared" si="3"/>
        <v>-2.9262376751626697</v>
      </c>
    </row>
    <row r="15" spans="1:11" ht="22" customHeight="1">
      <c r="A15" s="4">
        <v>6.46</v>
      </c>
      <c r="B15" s="8">
        <v>5.3333333333333304</v>
      </c>
      <c r="C15" s="10">
        <f t="shared" si="0"/>
        <v>2.6025560947926594</v>
      </c>
      <c r="D15" s="4">
        <f t="shared" si="1"/>
        <v>7.4571443265318127</v>
      </c>
      <c r="E15" s="3">
        <f t="shared" si="2"/>
        <v>5.1118931357423646E-2</v>
      </c>
      <c r="F15" s="3">
        <f t="shared" si="3"/>
        <v>-2.9736003737201009</v>
      </c>
    </row>
    <row r="16" spans="1:11" ht="22" customHeight="1">
      <c r="A16" s="4">
        <v>11.12</v>
      </c>
      <c r="B16" s="8">
        <v>4.6666666666666696</v>
      </c>
      <c r="C16" s="10">
        <f t="shared" si="0"/>
        <v>8.6425275725349788</v>
      </c>
      <c r="D16" s="4">
        <f t="shared" si="1"/>
        <v>15.807469942811972</v>
      </c>
      <c r="E16" s="3">
        <f t="shared" si="2"/>
        <v>4.7239247538748287E-2</v>
      </c>
      <c r="F16" s="3">
        <f t="shared" si="3"/>
        <v>-3.0525302162567978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25.570214704556641</v>
      </c>
      <c r="D17" s="4">
        <f t="shared" si="1"/>
        <v>6.7415627915451761</v>
      </c>
      <c r="E17" s="3">
        <f t="shared" si="2"/>
        <v>5.1465866510317107E-2</v>
      </c>
      <c r="F17" s="3">
        <f t="shared" si="3"/>
        <v>-2.9668364772597591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26.686147824474375</v>
      </c>
      <c r="D18" s="4">
        <f t="shared" si="1"/>
        <v>16.156228777970931</v>
      </c>
      <c r="E18" s="3">
        <f t="shared" si="2"/>
        <v>4.7083776188787334E-2</v>
      </c>
      <c r="F18" s="3">
        <f t="shared" si="3"/>
        <v>-3.0558267918883764</v>
      </c>
    </row>
    <row r="19" spans="1:6" ht="22" customHeight="1">
      <c r="A19" s="4">
        <v>56.308</v>
      </c>
      <c r="B19" s="8">
        <v>36.3333333333333</v>
      </c>
      <c r="C19" s="10">
        <f t="shared" si="0"/>
        <v>26.507843185631181</v>
      </c>
      <c r="D19" s="4">
        <f t="shared" si="1"/>
        <v>96.540256642591416</v>
      </c>
      <c r="E19" s="3">
        <f t="shared" si="2"/>
        <v>2.2023585905016945E-2</v>
      </c>
      <c r="F19" s="3">
        <f t="shared" si="3"/>
        <v>-3.8156413133065605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26.093962497962018</v>
      </c>
      <c r="D20" s="4">
        <f t="shared" si="1"/>
        <v>126.32345677499455</v>
      </c>
      <c r="E20" s="3">
        <f t="shared" si="2"/>
        <v>1.6619787608633411E-2</v>
      </c>
      <c r="F20" s="3">
        <f t="shared" si="3"/>
        <v>-4.0971612689004244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26.080670277537404</v>
      </c>
      <c r="D21" s="4">
        <f t="shared" si="1"/>
        <v>85.611773624090247</v>
      </c>
      <c r="E21" s="3">
        <f t="shared" si="2"/>
        <v>2.4420265573324142E-2</v>
      </c>
      <c r="F21" s="3">
        <f t="shared" si="3"/>
        <v>-3.7123419351202145</v>
      </c>
    </row>
    <row r="22" spans="1:6" ht="22" customHeight="1">
      <c r="A22" s="4">
        <v>56.969000000000001</v>
      </c>
      <c r="B22" s="8">
        <v>37.25</v>
      </c>
      <c r="C22" s="10">
        <f t="shared" si="0"/>
        <v>26.603651312832373</v>
      </c>
      <c r="D22" s="4">
        <f t="shared" si="1"/>
        <v>113.34474036875586</v>
      </c>
      <c r="E22" s="3">
        <f t="shared" si="2"/>
        <v>1.8789023143721776E-2</v>
      </c>
      <c r="F22" s="3">
        <f t="shared" si="3"/>
        <v>-3.974482455001763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27.956531949447957</v>
      </c>
      <c r="D23" s="4">
        <f t="shared" si="1"/>
        <v>34.536794505636685</v>
      </c>
      <c r="E23" s="3">
        <f t="shared" si="2"/>
        <v>3.9574688484950875E-2</v>
      </c>
      <c r="F23" s="3">
        <f t="shared" si="3"/>
        <v>-3.2295655447570746</v>
      </c>
    </row>
    <row r="24" spans="1:6" ht="22" customHeight="1">
      <c r="A24" s="4">
        <v>70.926000000000002</v>
      </c>
      <c r="B24" s="8">
        <v>32</v>
      </c>
      <c r="C24" s="10">
        <f t="shared" si="0"/>
        <v>28.284149243999153</v>
      </c>
      <c r="D24" s="4">
        <f t="shared" si="1"/>
        <v>13.807546840872069</v>
      </c>
      <c r="E24" s="3">
        <f t="shared" si="2"/>
        <v>4.8140747033097842E-2</v>
      </c>
      <c r="F24" s="3">
        <f t="shared" si="3"/>
        <v>-3.0336263288187006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28.690461747388728</v>
      </c>
      <c r="D25" s="4">
        <f t="shared" si="1"/>
        <v>29.988820317924262</v>
      </c>
      <c r="E25" s="3">
        <f t="shared" si="2"/>
        <v>4.1313056299306462E-2</v>
      </c>
      <c r="F25" s="3">
        <f t="shared" si="3"/>
        <v>-3.1865766958195869</v>
      </c>
    </row>
    <row r="26" spans="1:6" ht="22" customHeight="1">
      <c r="A26" s="4">
        <v>22.641999999999999</v>
      </c>
      <c r="B26" s="8">
        <v>12.5</v>
      </c>
      <c r="C26" s="10">
        <f t="shared" si="0"/>
        <v>17.227132689413882</v>
      </c>
      <c r="D26" s="4">
        <f t="shared" si="1"/>
        <v>22.345783463325319</v>
      </c>
      <c r="E26" s="3">
        <f t="shared" si="2"/>
        <v>4.4408145733593543E-2</v>
      </c>
      <c r="F26" s="3">
        <f t="shared" si="3"/>
        <v>-3.1143323639028155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27.558407441089525</v>
      </c>
      <c r="D27" s="4">
        <f t="shared" si="1"/>
        <v>1.9369423831910446</v>
      </c>
      <c r="E27" s="3">
        <f t="shared" si="2"/>
        <v>5.3857062673279374E-2</v>
      </c>
      <c r="F27" s="3">
        <f t="shared" si="3"/>
        <v>-2.9214217294155995</v>
      </c>
    </row>
    <row r="28" spans="1:6" ht="22" customHeight="1">
      <c r="A28" s="4">
        <v>12.75</v>
      </c>
      <c r="B28" s="8">
        <v>11.5</v>
      </c>
      <c r="C28" s="10">
        <f t="shared" si="0"/>
        <v>10.283459714788293</v>
      </c>
      <c r="D28" s="4">
        <f t="shared" si="1"/>
        <v>1.4799702655429812</v>
      </c>
      <c r="E28" s="3">
        <f t="shared" si="2"/>
        <v>5.4090198213097629E-2</v>
      </c>
      <c r="F28" s="3">
        <f t="shared" si="3"/>
        <v>-2.9171022886001059</v>
      </c>
    </row>
    <row r="29" spans="1:6" ht="22" customHeight="1">
      <c r="A29" s="4">
        <v>29.013000000000002</v>
      </c>
      <c r="B29" s="8">
        <v>7.5</v>
      </c>
      <c r="C29" s="10">
        <f t="shared" si="0"/>
        <v>20.062346315207982</v>
      </c>
      <c r="D29" s="4">
        <f t="shared" si="1"/>
        <v>157.81254494321956</v>
      </c>
      <c r="E29" s="3">
        <f t="shared" si="2"/>
        <v>1.234127674184385E-2</v>
      </c>
      <c r="F29" s="3">
        <f t="shared" si="3"/>
        <v>-4.3948058021742469</v>
      </c>
    </row>
    <row r="30" spans="1:6" ht="22" customHeight="1">
      <c r="A30" s="4">
        <v>39.555999999999997</v>
      </c>
      <c r="B30" s="8">
        <v>25</v>
      </c>
      <c r="C30" s="10">
        <f t="shared" si="0"/>
        <v>23.310643589059712</v>
      </c>
      <c r="D30" s="4">
        <f t="shared" si="1"/>
        <v>2.8539250831850516</v>
      </c>
      <c r="E30" s="3">
        <f t="shared" si="2"/>
        <v>5.3392268318162614E-2</v>
      </c>
      <c r="F30" s="3">
        <f t="shared" si="3"/>
        <v>-2.9300893315481789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20.271306497143939</v>
      </c>
      <c r="D31" s="4">
        <f t="shared" si="1"/>
        <v>35.259525294135329</v>
      </c>
      <c r="E31" s="3">
        <f t="shared" si="2"/>
        <v>3.9305256410105176E-2</v>
      </c>
      <c r="F31" s="3">
        <f t="shared" si="3"/>
        <v>-3.2363970181575135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19.948752048813521</v>
      </c>
      <c r="D32" s="4">
        <f t="shared" si="1"/>
        <v>7.7399990735550244</v>
      </c>
      <c r="E32" s="3">
        <f t="shared" si="2"/>
        <v>5.0982440795569448E-2</v>
      </c>
      <c r="F32" s="3">
        <f t="shared" si="3"/>
        <v>-2.9762740036681086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28.302884225224197</v>
      </c>
      <c r="D33" s="4">
        <f t="shared" si="1"/>
        <v>9.2714818463983915E-4</v>
      </c>
      <c r="E33" s="3">
        <f t="shared" si="2"/>
        <v>5.4851709892894472E-2</v>
      </c>
      <c r="F33" s="3">
        <f t="shared" si="3"/>
        <v>-2.9031219187651285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30.364699049559029</v>
      </c>
      <c r="D34" s="4">
        <f t="shared" si="1"/>
        <v>313.22035022590552</v>
      </c>
      <c r="E34" s="3">
        <f t="shared" si="2"/>
        <v>2.8405200954271727E-3</v>
      </c>
      <c r="F34" s="3">
        <f t="shared" si="3"/>
        <v>-5.8637681113830089</v>
      </c>
    </row>
    <row r="35" spans="1:6" ht="22" customHeight="1">
      <c r="A35" s="4">
        <v>98</v>
      </c>
      <c r="B35" s="8">
        <v>30.3333333333333</v>
      </c>
      <c r="C35" s="10">
        <f t="shared" si="4"/>
        <v>30.364699049559029</v>
      </c>
      <c r="D35" s="4">
        <f t="shared" si="1"/>
        <v>9.8380815435293372E-4</v>
      </c>
      <c r="E35" s="3">
        <f t="shared" si="2"/>
        <v>5.4851680516112659E-2</v>
      </c>
      <c r="F35" s="3">
        <f t="shared" si="3"/>
        <v>-2.9031224543325655</v>
      </c>
    </row>
    <row r="36" spans="1:6" ht="22" customHeight="1">
      <c r="A36" s="4">
        <v>98</v>
      </c>
      <c r="B36" s="8">
        <v>25</v>
      </c>
      <c r="C36" s="10">
        <f t="shared" si="4"/>
        <v>30.364699049559029</v>
      </c>
      <c r="D36" s="4">
        <f t="shared" si="1"/>
        <v>28.779995892339546</v>
      </c>
      <c r="E36" s="3">
        <f t="shared" si="2"/>
        <v>4.178781387455871E-2</v>
      </c>
      <c r="F36" s="3">
        <f t="shared" si="3"/>
        <v>-3.17515051605722</v>
      </c>
    </row>
    <row r="37" spans="1:6" ht="22" customHeight="1">
      <c r="A37" s="4">
        <v>5.64</v>
      </c>
      <c r="B37" s="8">
        <v>2.6666666666666701</v>
      </c>
      <c r="C37" s="10">
        <f t="shared" si="4"/>
        <v>1.2631522318591937</v>
      </c>
      <c r="D37" s="4">
        <f t="shared" si="1"/>
        <v>1.9698527687129499</v>
      </c>
      <c r="E37" s="3">
        <f t="shared" si="2"/>
        <v>5.3840311473788927E-2</v>
      </c>
      <c r="F37" s="3">
        <f t="shared" si="3"/>
        <v>-2.921732808488013</v>
      </c>
    </row>
    <row r="38" spans="1:6" ht="22" customHeight="1">
      <c r="A38" s="4">
        <v>6.91</v>
      </c>
      <c r="B38" s="8">
        <v>3.5</v>
      </c>
      <c r="C38" s="10">
        <f t="shared" si="4"/>
        <v>3.2957873772232635</v>
      </c>
      <c r="D38" s="4">
        <f t="shared" si="1"/>
        <v>4.1702795301353665E-2</v>
      </c>
      <c r="E38" s="3">
        <f t="shared" si="2"/>
        <v>5.4830572804337833E-2</v>
      </c>
      <c r="F38" s="3">
        <f t="shared" si="3"/>
        <v>-2.9035073427059603</v>
      </c>
    </row>
    <row r="39" spans="1:6" ht="22" customHeight="1">
      <c r="A39" s="4">
        <v>39.06</v>
      </c>
      <c r="B39" s="8">
        <v>19.1666666666667</v>
      </c>
      <c r="C39" s="10">
        <f t="shared" si="4"/>
        <v>23.186008834521875</v>
      </c>
      <c r="D39" s="4">
        <f t="shared" si="1"/>
        <v>16.155111462298738</v>
      </c>
      <c r="E39" s="3">
        <f t="shared" si="2"/>
        <v>4.7084273453104349E-2</v>
      </c>
      <c r="F39" s="3">
        <f t="shared" si="3"/>
        <v>-3.0558162306774581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19.995755378697684</v>
      </c>
      <c r="D40" s="4">
        <f t="shared" si="1"/>
        <v>113.86834771570456</v>
      </c>
      <c r="E40" s="3">
        <f t="shared" si="2"/>
        <v>1.86962604235184E-2</v>
      </c>
      <c r="F40" s="3">
        <f t="shared" si="3"/>
        <v>-3.9794317524716902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22.970461176423655</v>
      </c>
      <c r="D41" s="4">
        <f t="shared" si="1"/>
        <v>84.570195418776322</v>
      </c>
      <c r="E41" s="3">
        <f t="shared" si="2"/>
        <v>2.4661878257128952E-2</v>
      </c>
      <c r="F41" s="3">
        <f t="shared" si="3"/>
        <v>-3.7024966180017058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24.207031365836105</v>
      </c>
      <c r="D42" s="4">
        <f t="shared" si="1"/>
        <v>504.43521784631582</v>
      </c>
      <c r="E42" s="3">
        <f t="shared" si="2"/>
        <v>4.660629850194183E-4</v>
      </c>
      <c r="F42" s="3">
        <f t="shared" si="3"/>
        <v>-7.6711897719861755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22.970461176423655</v>
      </c>
      <c r="D43" s="4">
        <f t="shared" si="1"/>
        <v>3.4702926729891952</v>
      </c>
      <c r="E43" s="3">
        <f t="shared" si="2"/>
        <v>5.308210424932043E-2</v>
      </c>
      <c r="F43" s="3">
        <f t="shared" si="3"/>
        <v>-2.9359154273249843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26.517926802433134</v>
      </c>
      <c r="D44" s="4">
        <f t="shared" si="1"/>
        <v>26.509522189547877</v>
      </c>
      <c r="E44" s="3">
        <f t="shared" si="2"/>
        <v>4.2694323732891351E-2</v>
      </c>
      <c r="F44" s="3">
        <f t="shared" si="3"/>
        <v>-3.1536893012399601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26.080670277537404</v>
      </c>
      <c r="D45" s="4">
        <f t="shared" si="1"/>
        <v>0.56650167556001607</v>
      </c>
      <c r="E45" s="3">
        <f t="shared" si="2"/>
        <v>5.4559255944831277E-2</v>
      </c>
      <c r="F45" s="3">
        <f t="shared" si="3"/>
        <v>-2.9084679029147136</v>
      </c>
    </row>
    <row r="46" spans="1:6" ht="22" customHeight="1">
      <c r="A46" s="4">
        <v>29.38</v>
      </c>
      <c r="B46" s="8">
        <v>29.6666666666667</v>
      </c>
      <c r="C46" s="10">
        <f t="shared" si="4"/>
        <v>20.201103458487133</v>
      </c>
      <c r="D46" s="4">
        <f t="shared" si="1"/>
        <v>89.596886848042658</v>
      </c>
      <c r="E46" s="3">
        <f t="shared" si="2"/>
        <v>2.3517500112255698E-2</v>
      </c>
      <c r="F46" s="3">
        <f t="shared" si="3"/>
        <v>-3.750010449344884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23.190064723712116</v>
      </c>
      <c r="D47" s="4">
        <f t="shared" si="1"/>
        <v>58.419555038820555</v>
      </c>
      <c r="E47" s="3">
        <f t="shared" si="2"/>
        <v>3.1577427510252588E-2</v>
      </c>
      <c r="F47" s="3">
        <f t="shared" si="3"/>
        <v>-3.4553127329326623</v>
      </c>
    </row>
    <row r="48" spans="1:6" ht="22" customHeight="1">
      <c r="A48" s="4">
        <v>18.677</v>
      </c>
      <c r="B48" s="8">
        <v>28.6666666666667</v>
      </c>
      <c r="C48" s="10">
        <f t="shared" si="4"/>
        <v>14.927729467007815</v>
      </c>
      <c r="D48" s="4">
        <f t="shared" si="1"/>
        <v>188.75839537617071</v>
      </c>
      <c r="E48" s="3">
        <f t="shared" si="2"/>
        <v>9.2113810803810363E-3</v>
      </c>
      <c r="F48" s="3">
        <f t="shared" si="3"/>
        <v>-4.687315485518198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14.510867695537245</v>
      </c>
      <c r="D49" s="4">
        <f t="shared" si="1"/>
        <v>31.988062001829</v>
      </c>
      <c r="E49" s="3">
        <f t="shared" si="2"/>
        <v>4.0539675505888821E-2</v>
      </c>
      <c r="F49" s="3">
        <f t="shared" si="3"/>
        <v>-3.2054741422851172</v>
      </c>
    </row>
    <row r="50" spans="1:6" ht="22" customHeight="1">
      <c r="A50" s="4">
        <v>25.381</v>
      </c>
      <c r="B50" s="8">
        <v>4.6666666666666696</v>
      </c>
      <c r="C50" s="10">
        <f t="shared" si="4"/>
        <v>18.554546417904163</v>
      </c>
      <c r="D50" s="4">
        <f t="shared" si="1"/>
        <v>192.87320398483237</v>
      </c>
      <c r="E50" s="3">
        <f t="shared" si="2"/>
        <v>8.8599875429367283E-3</v>
      </c>
      <c r="F50" s="3">
        <f t="shared" si="3"/>
        <v>-4.7262099203552186</v>
      </c>
    </row>
    <row r="51" spans="1:6" ht="22" customHeight="1">
      <c r="A51" s="4">
        <v>57.064999999999998</v>
      </c>
      <c r="B51" s="8">
        <v>25.5</v>
      </c>
      <c r="C51" s="10">
        <f t="shared" si="4"/>
        <v>26.617420636574153</v>
      </c>
      <c r="D51" s="4">
        <f t="shared" si="1"/>
        <v>1.2486288790417843</v>
      </c>
      <c r="E51" s="3">
        <f t="shared" si="2"/>
        <v>5.4208607197747269E-2</v>
      </c>
      <c r="F51" s="3">
        <f t="shared" si="3"/>
        <v>-2.9149155787581376</v>
      </c>
    </row>
    <row r="52" spans="1:6" ht="22" customHeight="1">
      <c r="A52" s="4">
        <v>25.933</v>
      </c>
      <c r="B52" s="8">
        <v>6.8333333333333304</v>
      </c>
      <c r="C52" s="10">
        <f t="shared" si="4"/>
        <v>18.800773953101771</v>
      </c>
      <c r="D52" s="4">
        <f t="shared" si="1"/>
        <v>143.21963498768363</v>
      </c>
      <c r="E52" s="3">
        <f t="shared" si="2"/>
        <v>1.4166586719767626E-2</v>
      </c>
      <c r="F52" s="3">
        <f t="shared" si="3"/>
        <v>-4.2568691350463199</v>
      </c>
    </row>
    <row r="53" spans="1:6" ht="22" customHeight="1">
      <c r="A53" s="4">
        <v>15.468999999999999</v>
      </c>
      <c r="B53" s="8">
        <v>10.5</v>
      </c>
      <c r="C53" s="10">
        <f t="shared" si="4"/>
        <v>12.635289874772404</v>
      </c>
      <c r="D53" s="4">
        <f t="shared" si="1"/>
        <v>4.5594628493055493</v>
      </c>
      <c r="E53" s="3">
        <f t="shared" si="2"/>
        <v>5.2538418378214546E-2</v>
      </c>
      <c r="F53" s="3">
        <f t="shared" si="3"/>
        <v>-2.9462105983713336</v>
      </c>
    </row>
    <row r="54" spans="1:6" ht="22" customHeight="1">
      <c r="A54" s="4">
        <v>14.589</v>
      </c>
      <c r="B54" s="8">
        <v>4.1666666666666696</v>
      </c>
      <c r="C54" s="10">
        <f t="shared" si="4"/>
        <v>11.920771545495111</v>
      </c>
      <c r="D54" s="4">
        <f t="shared" si="1"/>
        <v>60.126142471871034</v>
      </c>
      <c r="E54" s="3">
        <f t="shared" si="2"/>
        <v>3.107213253302582E-2</v>
      </c>
      <c r="F54" s="3">
        <f t="shared" si="3"/>
        <v>-3.4714439215300463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24.097585807359103</v>
      </c>
      <c r="D55" s="4">
        <f t="shared" si="1"/>
        <v>4.9985669998997446</v>
      </c>
      <c r="E55" s="3">
        <f t="shared" si="2"/>
        <v>5.2320807102870667E-2</v>
      </c>
      <c r="F55" s="3">
        <f t="shared" si="3"/>
        <v>-2.9503611456740684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22.679194449701935</v>
      </c>
      <c r="D56" s="4">
        <f t="shared" si="1"/>
        <v>74.894119817180325</v>
      </c>
      <c r="E56" s="3">
        <f t="shared" si="2"/>
        <v>2.7023852436349256E-2</v>
      </c>
      <c r="F56" s="3">
        <f t="shared" si="3"/>
        <v>-3.6110353793982508</v>
      </c>
    </row>
    <row r="57" spans="1:6" ht="22" customHeight="1">
      <c r="A57" s="4">
        <v>66.415999999999997</v>
      </c>
      <c r="B57" s="8">
        <v>13.5</v>
      </c>
      <c r="C57" s="10">
        <f t="shared" si="4"/>
        <v>27.803808280088106</v>
      </c>
      <c r="D57" s="4">
        <f t="shared" si="1"/>
        <v>204.59893131351706</v>
      </c>
      <c r="E57" s="3">
        <f t="shared" si="2"/>
        <v>7.9304531862759795E-3</v>
      </c>
      <c r="F57" s="3">
        <f t="shared" si="3"/>
        <v>-4.8370450966358778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23.235278147533577</v>
      </c>
      <c r="D58" s="4">
        <f t="shared" si="1"/>
        <v>79.244621475067206</v>
      </c>
      <c r="E58" s="3">
        <f t="shared" si="2"/>
        <v>2.5935109286400145E-2</v>
      </c>
      <c r="F58" s="3">
        <f t="shared" si="3"/>
        <v>-3.652157657329925</v>
      </c>
    </row>
    <row r="59" spans="1:6" ht="22" customHeight="1">
      <c r="A59" s="4">
        <v>14.9</v>
      </c>
      <c r="B59" s="8">
        <v>16.8333333333333</v>
      </c>
      <c r="C59" s="10">
        <f t="shared" si="4"/>
        <v>12.178027908305181</v>
      </c>
      <c r="D59" s="4">
        <f t="shared" si="1"/>
        <v>21.671868600296243</v>
      </c>
      <c r="E59" s="3">
        <f t="shared" si="2"/>
        <v>4.4691930757543234E-2</v>
      </c>
      <c r="F59" s="3">
        <f t="shared" si="3"/>
        <v>-3.1079623136237799</v>
      </c>
    </row>
    <row r="60" spans="1:6" ht="22" customHeight="1">
      <c r="A60" s="4">
        <v>14.9</v>
      </c>
      <c r="B60" s="8">
        <v>8.1666666666666696</v>
      </c>
      <c r="C60" s="10">
        <f t="shared" si="4"/>
        <v>12.178027908305181</v>
      </c>
      <c r="D60" s="4">
        <f t="shared" si="1"/>
        <v>16.091019010919656</v>
      </c>
      <c r="E60" s="3">
        <f t="shared" si="2"/>
        <v>4.7112806762166635E-2</v>
      </c>
      <c r="F60" s="3">
        <f t="shared" si="3"/>
        <v>-3.0552104091409569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19.419367919116898</v>
      </c>
      <c r="D61" s="4">
        <f t="shared" si="1"/>
        <v>60.104376709742866</v>
      </c>
      <c r="E61" s="3">
        <f t="shared" si="2"/>
        <v>3.1078525867721446E-2</v>
      </c>
      <c r="F61" s="3">
        <f t="shared" si="3"/>
        <v>-3.4712381848610332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15.593246188412447</v>
      </c>
      <c r="D62" s="4">
        <f t="shared" si="1"/>
        <v>57.356697740440872</v>
      </c>
      <c r="E62" s="3">
        <f t="shared" si="2"/>
        <v>3.1896267596202281E-2</v>
      </c>
      <c r="F62" s="3">
        <f t="shared" si="3"/>
        <v>-3.4452662792905997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17.336145126555436</v>
      </c>
      <c r="D63" s="4">
        <f t="shared" si="1"/>
        <v>14.672895269256365</v>
      </c>
      <c r="E63" s="3">
        <f t="shared" si="2"/>
        <v>4.7748583951719464E-2</v>
      </c>
      <c r="F63" s="3">
        <f t="shared" si="3"/>
        <v>-3.0418058679565023</v>
      </c>
    </row>
    <row r="64" spans="1:6" ht="22" customHeight="1">
      <c r="A64" s="4">
        <v>98.3</v>
      </c>
      <c r="B64" s="8">
        <v>37</v>
      </c>
      <c r="C64" s="10">
        <f t="shared" si="4"/>
        <v>30.382203583998482</v>
      </c>
      <c r="D64" s="4">
        <f t="shared" si="1"/>
        <v>43.795229403642537</v>
      </c>
      <c r="E64" s="3">
        <f t="shared" si="2"/>
        <v>3.6258584382990358E-2</v>
      </c>
      <c r="F64" s="3">
        <f t="shared" si="3"/>
        <v>-3.3170791151513979</v>
      </c>
    </row>
    <row r="65" spans="1:6" ht="22" customHeight="1">
      <c r="A65" s="4">
        <v>98.3</v>
      </c>
      <c r="B65" s="8">
        <v>34.1666666666667</v>
      </c>
      <c r="C65" s="10">
        <f t="shared" si="4"/>
        <v>30.382203583998482</v>
      </c>
      <c r="D65" s="4">
        <f t="shared" si="1"/>
        <v>14.32216082407863</v>
      </c>
      <c r="E65" s="3">
        <f t="shared" si="2"/>
        <v>4.7907145120251862E-2</v>
      </c>
      <c r="F65" s="3">
        <f t="shared" si="3"/>
        <v>-3.0384906182522151</v>
      </c>
    </row>
    <row r="66" spans="1:6" ht="22" customHeight="1">
      <c r="A66" s="4">
        <v>98.3</v>
      </c>
      <c r="B66" s="8">
        <v>29.1666666666667</v>
      </c>
      <c r="C66" s="10">
        <f t="shared" ref="C66:C78" si="5">alpha*(A66-c_)/(alpha/gamma+(A66-c_))</f>
        <v>30.382203583998482</v>
      </c>
      <c r="D66" s="4">
        <f t="shared" ref="D66:D78" si="6">(B66-C66)^2</f>
        <v>1.477529997396452</v>
      </c>
      <c r="E66" s="3">
        <f t="shared" ref="E66:E78" si="7">NORMDIST(B66,C66,$I$5,FALSE)</f>
        <v>5.409144588087262E-2</v>
      </c>
      <c r="F66" s="3">
        <f t="shared" ref="F66:F78" si="8">LN(E66)</f>
        <v>-2.9170792224360538</v>
      </c>
    </row>
    <row r="67" spans="1:6" ht="22" customHeight="1">
      <c r="A67" s="4">
        <v>7.65</v>
      </c>
      <c r="B67" s="8">
        <v>5.3333333333333304</v>
      </c>
      <c r="C67" s="10">
        <f t="shared" si="5"/>
        <v>4.3769613871895698</v>
      </c>
      <c r="D67" s="4">
        <f t="shared" si="6"/>
        <v>0.91464729937080402</v>
      </c>
      <c r="E67" s="3">
        <f t="shared" si="7"/>
        <v>5.438000856449892E-2</v>
      </c>
      <c r="F67" s="3">
        <f t="shared" si="8"/>
        <v>-2.9117586822842809</v>
      </c>
    </row>
    <row r="68" spans="1:6" ht="22" customHeight="1">
      <c r="A68" s="4">
        <v>7.65</v>
      </c>
      <c r="B68" s="8">
        <v>6</v>
      </c>
      <c r="C68" s="10">
        <f t="shared" si="5"/>
        <v>4.3769613871895698</v>
      </c>
      <c r="D68" s="4">
        <f t="shared" si="6"/>
        <v>2.6342543386736055</v>
      </c>
      <c r="E68" s="3">
        <f t="shared" si="7"/>
        <v>5.3503246953671708E-2</v>
      </c>
      <c r="F68" s="3">
        <f t="shared" si="8"/>
        <v>-2.928012936198948</v>
      </c>
    </row>
    <row r="69" spans="1:6" ht="22" customHeight="1">
      <c r="A69" s="4">
        <v>8.76</v>
      </c>
      <c r="B69" s="8">
        <v>6.5</v>
      </c>
      <c r="C69" s="10">
        <f t="shared" si="5"/>
        <v>5.8746348201716199</v>
      </c>
      <c r="D69" s="4">
        <f t="shared" si="6"/>
        <v>0.39108160814178222</v>
      </c>
      <c r="E69" s="3">
        <f t="shared" si="7"/>
        <v>5.4649797019487849E-2</v>
      </c>
      <c r="F69" s="3">
        <f t="shared" si="8"/>
        <v>-2.9068097785570113</v>
      </c>
    </row>
    <row r="70" spans="1:6" ht="22" customHeight="1">
      <c r="A70" s="4">
        <v>8.76</v>
      </c>
      <c r="B70" s="8">
        <v>4</v>
      </c>
      <c r="C70" s="10">
        <f t="shared" si="5"/>
        <v>5.8746348201716199</v>
      </c>
      <c r="D70" s="4">
        <f t="shared" si="6"/>
        <v>3.5142557089998814</v>
      </c>
      <c r="E70" s="3">
        <f t="shared" si="7"/>
        <v>5.3060050450951912E-2</v>
      </c>
      <c r="F70" s="3">
        <f t="shared" si="8"/>
        <v>-2.9363309794446519</v>
      </c>
    </row>
    <row r="71" spans="1:6" ht="22" customHeight="1">
      <c r="A71" s="4">
        <v>8.76</v>
      </c>
      <c r="B71" s="8">
        <v>6.6666666666666696</v>
      </c>
      <c r="C71" s="10">
        <f t="shared" si="5"/>
        <v>5.8746348201716199</v>
      </c>
      <c r="D71" s="4">
        <f t="shared" si="6"/>
        <v>0.62731444586235807</v>
      </c>
      <c r="E71" s="3">
        <f t="shared" si="7"/>
        <v>5.4527903151649237E-2</v>
      </c>
      <c r="F71" s="3">
        <f t="shared" si="8"/>
        <v>-2.9090427238983199</v>
      </c>
    </row>
    <row r="72" spans="1:6" ht="22" customHeight="1">
      <c r="A72" s="4">
        <v>41.276000000000003</v>
      </c>
      <c r="B72" s="8">
        <v>16.8333333333333</v>
      </c>
      <c r="C72" s="10">
        <f t="shared" si="5"/>
        <v>23.725951458750369</v>
      </c>
      <c r="D72" s="4">
        <f t="shared" si="6"/>
        <v>47.508184622827912</v>
      </c>
      <c r="E72" s="3">
        <f t="shared" si="7"/>
        <v>3.5008124763876589E-2</v>
      </c>
      <c r="F72" s="3">
        <f t="shared" si="8"/>
        <v>-3.3521751083213815</v>
      </c>
    </row>
    <row r="73" spans="1:6" ht="22" customHeight="1">
      <c r="A73" s="4">
        <v>43.387999999999998</v>
      </c>
      <c r="B73" s="8">
        <v>17</v>
      </c>
      <c r="C73" s="10">
        <f t="shared" si="5"/>
        <v>24.202680500666578</v>
      </c>
      <c r="D73" s="4">
        <f t="shared" si="6"/>
        <v>51.878606394682542</v>
      </c>
      <c r="E73" s="3">
        <f t="shared" si="7"/>
        <v>3.359138387164972E-2</v>
      </c>
      <c r="F73" s="3">
        <f t="shared" si="8"/>
        <v>-3.3934856772887634</v>
      </c>
    </row>
    <row r="74" spans="1:6" ht="22" customHeight="1">
      <c r="A74" s="4">
        <v>40.512</v>
      </c>
      <c r="B74" s="8">
        <v>23.1666666666667</v>
      </c>
      <c r="C74" s="10">
        <f t="shared" si="5"/>
        <v>23.544630642500312</v>
      </c>
      <c r="D74" s="4">
        <f t="shared" si="6"/>
        <v>0.14285676702795155</v>
      </c>
      <c r="E74" s="3">
        <f t="shared" si="7"/>
        <v>5.4778172242707084E-2</v>
      </c>
      <c r="F74" s="3">
        <f t="shared" si="8"/>
        <v>-2.9044634811162728</v>
      </c>
    </row>
    <row r="75" spans="1:6" ht="22" customHeight="1">
      <c r="A75" s="4">
        <v>80.503</v>
      </c>
      <c r="B75" s="8">
        <v>31.6666666666667</v>
      </c>
      <c r="C75" s="10">
        <f t="shared" si="5"/>
        <v>29.154357264830104</v>
      </c>
      <c r="D75" s="4">
        <f t="shared" si="6"/>
        <v>6.3116985305565558</v>
      </c>
      <c r="E75" s="3">
        <f t="shared" si="7"/>
        <v>5.167540850192999E-2</v>
      </c>
      <c r="F75" s="3">
        <f t="shared" si="8"/>
        <v>-2.9627732682316181</v>
      </c>
    </row>
    <row r="76" spans="1:6" ht="22" customHeight="1">
      <c r="A76" s="4">
        <v>82.846999999999994</v>
      </c>
      <c r="B76" s="8">
        <v>31.1666666666667</v>
      </c>
      <c r="C76" s="10">
        <f t="shared" si="5"/>
        <v>29.341505115339512</v>
      </c>
      <c r="D76" s="4">
        <f t="shared" si="6"/>
        <v>3.3312146884430671</v>
      </c>
      <c r="E76" s="3">
        <f t="shared" si="7"/>
        <v>5.3151932287273454E-2</v>
      </c>
      <c r="F76" s="3">
        <f t="shared" si="8"/>
        <v>-2.9346008194971001</v>
      </c>
    </row>
    <row r="77" spans="1:6" ht="22" customHeight="1">
      <c r="A77" s="4">
        <v>83.506</v>
      </c>
      <c r="B77" s="8">
        <v>23.5</v>
      </c>
      <c r="C77" s="10">
        <f t="shared" si="5"/>
        <v>29.392523271086592</v>
      </c>
      <c r="D77" s="4">
        <f t="shared" si="6"/>
        <v>34.721830500297031</v>
      </c>
      <c r="E77" s="3">
        <f t="shared" si="7"/>
        <v>3.950553217523517E-2</v>
      </c>
      <c r="F77" s="3">
        <f t="shared" si="8"/>
        <v>-3.2313145618126118</v>
      </c>
    </row>
    <row r="78" spans="1:6" ht="22" customHeight="1">
      <c r="A78" s="4">
        <v>85.932000000000002</v>
      </c>
      <c r="B78" s="8">
        <v>27.3333333333333</v>
      </c>
      <c r="C78" s="10">
        <f t="shared" si="5"/>
        <v>29.574621330127108</v>
      </c>
      <c r="D78" s="4">
        <f t="shared" si="6"/>
        <v>5.0233718845720015</v>
      </c>
      <c r="E78" s="3">
        <f t="shared" si="7"/>
        <v>5.2308541227139745E-2</v>
      </c>
      <c r="F78" s="3">
        <f t="shared" si="8"/>
        <v>-2.9505956090628382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LIKELIHOOD</vt:lpstr>
      <vt:lpstr>NORMAL LIKELIHOOD PLUS PRIOR</vt:lpstr>
    </vt:vector>
  </TitlesOfParts>
  <Company>Colorado State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Christian Che-Castaldo</cp:lastModifiedBy>
  <dcterms:created xsi:type="dcterms:W3CDTF">2008-02-24T17:25:19Z</dcterms:created>
  <dcterms:modified xsi:type="dcterms:W3CDTF">2016-07-14T19:39:58Z</dcterms:modified>
</cp:coreProperties>
</file>