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odeName="ThisWorkbook" autoCompressPictures="0"/>
  <bookViews>
    <workbookView xWindow="0" yWindow="0" windowWidth="25600" windowHeight="15520"/>
  </bookViews>
  <sheets>
    <sheet name="NORMAL LIKELIHOOD" sheetId="8" r:id="rId1"/>
    <sheet name="NORMAL LIKELIHOOD PLUS PRIOR" sheetId="7" r:id="rId2"/>
  </sheets>
  <definedNames>
    <definedName name="alpha" localSheetId="0">'NORMAL LIKELIHOOD'!$I$2</definedName>
    <definedName name="alpha" localSheetId="1">'NORMAL LIKELIHOOD PLUS PRIOR'!$I$2</definedName>
    <definedName name="alpha">#REF!</definedName>
    <definedName name="c_" localSheetId="0">'NORMAL LIKELIHOOD'!$I$4</definedName>
    <definedName name="c_" localSheetId="1">'NORMAL LIKELIHOOD PLUS PRIOR'!$I$4</definedName>
    <definedName name="c_">#REF!</definedName>
    <definedName name="gamma" localSheetId="0">'NORMAL LIKELIHOOD'!$I$3</definedName>
    <definedName name="gamma" localSheetId="1">'NORMAL LIKELIHOOD PLUS PRIOR'!$I$3</definedName>
    <definedName name="gamma">#REF!</definedName>
    <definedName name="sigma">#REF!</definedName>
    <definedName name="solver_adj" localSheetId="0" hidden="1">'NORMAL LIKELIHOOD'!$I$2:$I$5</definedName>
    <definedName name="solver_adj" localSheetId="1" hidden="1">'NORMAL LIKELIHOOD PLUS PRIOR'!$I$2:$I$4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fs" localSheetId="0" hidden="1">0</definedName>
    <definedName name="solver_ifs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1000</definedName>
    <definedName name="solver_itr" localSheetId="1" hidden="1">1000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lva" localSheetId="1" hidden="1">2</definedName>
    <definedName name="solver_mda" localSheetId="0" hidden="1">1</definedName>
    <definedName name="solver_mda" localSheetId="1" hidden="1">1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od" localSheetId="0" hidden="1">5</definedName>
    <definedName name="solver_mod" localSheetId="1" hidden="1">5</definedName>
    <definedName name="solver_mrt" localSheetId="0" hidden="1">0.075</definedName>
    <definedName name="solver_msl" localSheetId="0" hidden="1">2</definedName>
    <definedName name="solver_msl" localSheetId="1" hidden="1">2</definedName>
    <definedName name="solver_mtr" localSheetId="0" hidden="1">0</definedName>
    <definedName name="solver_mtr" localSheetId="1" hidden="1">0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tr" localSheetId="0" hidden="1">0</definedName>
    <definedName name="solver_ntr" localSheetId="1" hidden="1">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'NORMAL LIKELIHOOD'!$K$2</definedName>
    <definedName name="solver_opt" localSheetId="1" hidden="1">'NORMAL LIKELIHOOD PLUS PRIOR'!#REF!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p" localSheetId="0" hidden="1">2</definedName>
    <definedName name="solver_rep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tr" localSheetId="0" hidden="1">0</definedName>
    <definedName name="solver_rtr" localSheetId="1" hidden="1">0</definedName>
    <definedName name="solver_scl" localSheetId="0" hidden="1">2</definedName>
    <definedName name="solver_scl" localSheetId="1" hidden="1">2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100</definedName>
    <definedName name="solver_tim" localSheetId="1" hidden="1">100</definedName>
    <definedName name="solver_tms" localSheetId="0" hidden="1">2</definedName>
    <definedName name="solver_tms" localSheetId="1" hidden="1">2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6</definedName>
    <definedName name="solver_vir" localSheetId="0" hidden="1">1</definedName>
    <definedName name="solver_vir" localSheetId="1" hidden="1">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2" i="8"/>
  <c r="F2" i="8"/>
  <c r="E3" i="8"/>
  <c r="F3" i="8"/>
  <c r="E4" i="8"/>
  <c r="F4" i="8"/>
  <c r="K2" i="8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I5" i="7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K2" i="7"/>
  <c r="K3" i="7"/>
  <c r="K4" i="7"/>
</calcChain>
</file>

<file path=xl/sharedStrings.xml><?xml version="1.0" encoding="utf-8"?>
<sst xmlns="http://schemas.openxmlformats.org/spreadsheetml/2006/main" count="35" uniqueCount="18">
  <si>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</si>
  <si>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</si>
  <si>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</si>
  <si>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</si>
  <si>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</si>
  <si>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</si>
  <si>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</si>
  <si>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</si>
  <si>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</si>
  <si>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</si>
  <si>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</si>
  <si>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</si>
  <si>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alpha_mu</t>
  </si>
  <si>
    <t>alpha_sigma</t>
  </si>
  <si>
    <t>log likelihood for prior</t>
  </si>
  <si>
    <t>sum log likelihood data</t>
  </si>
  <si>
    <t>sum total log likelihood</t>
  </si>
  <si>
    <t>SQRT(AVERAGE(D2:D78))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</si>
</sst>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9"/>
      <name val="Helvetica"/>
    </font>
    <font>
      <b/>
      <sz val="9"/>
      <name val="Helvetic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LIKELIHOOD'!$C$2:$C$78</c:f>
              <c:numCache>
                <c:formatCode>0.00</c:formatCode>
                <c:ptCount val="77"/>
                <c:pt idx="0">
                  <c:v>31.18794109833727</c:v>
                </c:pt>
                <c:pt idx="1">
                  <c:v>31.18794109833727</c:v>
                </c:pt>
                <c:pt idx="2">
                  <c:v>31.18794109833727</c:v>
                </c:pt>
                <c:pt idx="3">
                  <c:v>17.64552412510712</c:v>
                </c:pt>
                <c:pt idx="4">
                  <c:v>9.266857043595267</c:v>
                </c:pt>
                <c:pt idx="5">
                  <c:v>9.266857043595267</c:v>
                </c:pt>
                <c:pt idx="6">
                  <c:v>15.32387252332576</c:v>
                </c:pt>
                <c:pt idx="7">
                  <c:v>15.32387252332576</c:v>
                </c:pt>
                <c:pt idx="8">
                  <c:v>31.2006505484418</c:v>
                </c:pt>
                <c:pt idx="9">
                  <c:v>31.2006505484418</c:v>
                </c:pt>
                <c:pt idx="10">
                  <c:v>31.2006505484418</c:v>
                </c:pt>
                <c:pt idx="11">
                  <c:v>8.333819149397903</c:v>
                </c:pt>
                <c:pt idx="12">
                  <c:v>2.668686761252268</c:v>
                </c:pt>
                <c:pt idx="13">
                  <c:v>2.668686761252268</c:v>
                </c:pt>
                <c:pt idx="14">
                  <c:v>8.546261086100806</c:v>
                </c:pt>
                <c:pt idx="15">
                  <c:v>25.9562748266046</c:v>
                </c:pt>
                <c:pt idx="16">
                  <c:v>27.15546136018255</c:v>
                </c:pt>
                <c:pt idx="17">
                  <c:v>26.9634082289349</c:v>
                </c:pt>
                <c:pt idx="18">
                  <c:v>26.51826952957539</c:v>
                </c:pt>
                <c:pt idx="19">
                  <c:v>26.50398857592698</c:v>
                </c:pt>
                <c:pt idx="20">
                  <c:v>27.06658266124903</c:v>
                </c:pt>
                <c:pt idx="21">
                  <c:v>28.5287417527813</c:v>
                </c:pt>
                <c:pt idx="22">
                  <c:v>28.88430660383549</c:v>
                </c:pt>
                <c:pt idx="23">
                  <c:v>29.32608798844402</c:v>
                </c:pt>
                <c:pt idx="24">
                  <c:v>17.19664136399585</c:v>
                </c:pt>
                <c:pt idx="25">
                  <c:v>28.09743589680479</c:v>
                </c:pt>
                <c:pt idx="26">
                  <c:v>10.17235505037912</c:v>
                </c:pt>
                <c:pt idx="27">
                  <c:v>20.13333176317763</c:v>
                </c:pt>
                <c:pt idx="28">
                  <c:v>23.54832595489016</c:v>
                </c:pt>
                <c:pt idx="29">
                  <c:v>20.35138240899738</c:v>
                </c:pt>
                <c:pt idx="30">
                  <c:v>20.01488920552583</c:v>
                </c:pt>
                <c:pt idx="31">
                  <c:v>28.90465735109939</c:v>
                </c:pt>
                <c:pt idx="32">
                  <c:v>31.15597463459795</c:v>
                </c:pt>
                <c:pt idx="33">
                  <c:v>31.15597463459795</c:v>
                </c:pt>
                <c:pt idx="34">
                  <c:v>31.15597463459795</c:v>
                </c:pt>
                <c:pt idx="35">
                  <c:v>1.387774231144407</c:v>
                </c:pt>
                <c:pt idx="36">
                  <c:v>3.334809248189255</c:v>
                </c:pt>
                <c:pt idx="37">
                  <c:v>23.416286942539</c:v>
                </c:pt>
                <c:pt idx="38">
                  <c:v>20.06389069740403</c:v>
                </c:pt>
                <c:pt idx="39">
                  <c:v>23.18812535669787</c:v>
                </c:pt>
                <c:pt idx="40">
                  <c:v>24.50036047501598</c:v>
                </c:pt>
                <c:pt idx="41">
                  <c:v>23.18812535669787</c:v>
                </c:pt>
                <c:pt idx="42">
                  <c:v>26.97426482284691</c:v>
                </c:pt>
                <c:pt idx="43">
                  <c:v>26.50398857592698</c:v>
                </c:pt>
                <c:pt idx="44">
                  <c:v>20.27810044773791</c:v>
                </c:pt>
                <c:pt idx="45">
                  <c:v>23.42058250630162</c:v>
                </c:pt>
                <c:pt idx="46">
                  <c:v>14.8444623598216</c:v>
                </c:pt>
                <c:pt idx="47">
                  <c:v>14.4208263379733</c:v>
                </c:pt>
                <c:pt idx="48">
                  <c:v>18.56651622702044</c:v>
                </c:pt>
                <c:pt idx="49">
                  <c:v>27.08141468995448</c:v>
                </c:pt>
                <c:pt idx="50">
                  <c:v>18.82159452713933</c:v>
                </c:pt>
                <c:pt idx="51">
                  <c:v>12.52526007827672</c:v>
                </c:pt>
                <c:pt idx="52">
                  <c:v>11.80760992332072</c:v>
                </c:pt>
                <c:pt idx="53">
                  <c:v>24.38389482403989</c:v>
                </c:pt>
                <c:pt idx="54">
                  <c:v>22.88019802298183</c:v>
                </c:pt>
                <c:pt idx="55">
                  <c:v>28.36318829323787</c:v>
                </c:pt>
                <c:pt idx="56">
                  <c:v>23.46847353831289</c:v>
                </c:pt>
                <c:pt idx="57">
                  <c:v>12.06571051985712</c:v>
                </c:pt>
                <c:pt idx="58">
                  <c:v>12.06571051985712</c:v>
                </c:pt>
                <c:pt idx="59">
                  <c:v>19.4637767666045</c:v>
                </c:pt>
                <c:pt idx="60">
                  <c:v>15.52256426902631</c:v>
                </c:pt>
                <c:pt idx="61">
                  <c:v>17.30880802875247</c:v>
                </c:pt>
                <c:pt idx="62">
                  <c:v>31.17518768521671</c:v>
                </c:pt>
                <c:pt idx="63">
                  <c:v>31.17518768521671</c:v>
                </c:pt>
                <c:pt idx="64">
                  <c:v>31.17518768521671</c:v>
                </c:pt>
                <c:pt idx="65">
                  <c:v>4.378043801685221</c:v>
                </c:pt>
                <c:pt idx="66">
                  <c:v>4.378043801685221</c:v>
                </c:pt>
                <c:pt idx="67">
                  <c:v>5.831967045505373</c:v>
                </c:pt>
                <c:pt idx="68">
                  <c:v>5.831967045505373</c:v>
                </c:pt>
                <c:pt idx="69">
                  <c:v>5.831967045505373</c:v>
                </c:pt>
                <c:pt idx="70">
                  <c:v>23.98889226125055</c:v>
                </c:pt>
                <c:pt idx="71">
                  <c:v>24.49572933363256</c:v>
                </c:pt>
                <c:pt idx="72">
                  <c:v>23.79643280552122</c:v>
                </c:pt>
                <c:pt idx="73">
                  <c:v>29.83157641192689</c:v>
                </c:pt>
                <c:pt idx="74">
                  <c:v>30.03583603001242</c:v>
                </c:pt>
                <c:pt idx="75">
                  <c:v>30.09155217965956</c:v>
                </c:pt>
                <c:pt idx="76">
                  <c:v>30.29053471440159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42616"/>
        <c:axId val="2101852008"/>
      </c:scatterChart>
      <c:valAx>
        <c:axId val="210184261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2101852008"/>
        <c:crosses val="autoZero"/>
        <c:crossBetween val="midCat"/>
      </c:valAx>
      <c:valAx>
        <c:axId val="210185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2101842616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 PLUS PRIOR'!$A$2:$A$78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 PLUS PRIOR'!$C$2:$C$78</c:f>
              <c:numCache>
                <c:formatCode>0.00</c:formatCode>
                <c:ptCount val="77"/>
                <c:pt idx="0">
                  <c:v>30.39382205418087</c:v>
                </c:pt>
                <c:pt idx="1">
                  <c:v>30.39382205418087</c:v>
                </c:pt>
                <c:pt idx="2">
                  <c:v>30.39382205418087</c:v>
                </c:pt>
                <c:pt idx="3">
                  <c:v>17.66304615220135</c:v>
                </c:pt>
                <c:pt idx="4">
                  <c:v>9.371282600698803</c:v>
                </c:pt>
                <c:pt idx="5">
                  <c:v>9.371282600698803</c:v>
                </c:pt>
                <c:pt idx="6">
                  <c:v>15.39846366031675</c:v>
                </c:pt>
                <c:pt idx="7">
                  <c:v>15.39846366031675</c:v>
                </c:pt>
                <c:pt idx="8">
                  <c:v>30.40539980015102</c:v>
                </c:pt>
                <c:pt idx="9">
                  <c:v>30.40539980015102</c:v>
                </c:pt>
                <c:pt idx="10">
                  <c:v>30.40539980015102</c:v>
                </c:pt>
                <c:pt idx="11">
                  <c:v>8.427197026268258</c:v>
                </c:pt>
                <c:pt idx="12">
                  <c:v>2.602556094792659</c:v>
                </c:pt>
                <c:pt idx="13">
                  <c:v>2.602556094792659</c:v>
                </c:pt>
                <c:pt idx="14">
                  <c:v>8.642527572534978</c:v>
                </c:pt>
                <c:pt idx="15">
                  <c:v>25.57021470455664</c:v>
                </c:pt>
                <c:pt idx="16">
                  <c:v>26.68614782447437</c:v>
                </c:pt>
                <c:pt idx="17">
                  <c:v>26.50784318563118</c:v>
                </c:pt>
                <c:pt idx="18">
                  <c:v>26.09396249796202</c:v>
                </c:pt>
                <c:pt idx="19">
                  <c:v>26.0806702775374</c:v>
                </c:pt>
                <c:pt idx="20">
                  <c:v>26.60365131283237</c:v>
                </c:pt>
                <c:pt idx="21">
                  <c:v>27.95653194944796</c:v>
                </c:pt>
                <c:pt idx="22">
                  <c:v>28.28414924399915</c:v>
                </c:pt>
                <c:pt idx="23">
                  <c:v>28.69046174738873</c:v>
                </c:pt>
                <c:pt idx="24">
                  <c:v>17.22713268941388</c:v>
                </c:pt>
                <c:pt idx="25">
                  <c:v>27.55840744108952</c:v>
                </c:pt>
                <c:pt idx="26">
                  <c:v>10.2834597147883</c:v>
                </c:pt>
                <c:pt idx="27">
                  <c:v>20.06234631520798</c:v>
                </c:pt>
                <c:pt idx="28">
                  <c:v>23.31064358905971</c:v>
                </c:pt>
                <c:pt idx="29">
                  <c:v>20.27130649714394</c:v>
                </c:pt>
                <c:pt idx="30">
                  <c:v>19.94875204881352</c:v>
                </c:pt>
                <c:pt idx="31">
                  <c:v>28.3028842252242</c:v>
                </c:pt>
                <c:pt idx="32">
                  <c:v>30.36469904955903</c:v>
                </c:pt>
                <c:pt idx="33">
                  <c:v>30.36469904955903</c:v>
                </c:pt>
                <c:pt idx="34">
                  <c:v>30.36469904955903</c:v>
                </c:pt>
                <c:pt idx="35">
                  <c:v>1.263152231859194</c:v>
                </c:pt>
                <c:pt idx="36">
                  <c:v>3.295787377223264</c:v>
                </c:pt>
                <c:pt idx="37">
                  <c:v>23.18600883452187</c:v>
                </c:pt>
                <c:pt idx="38">
                  <c:v>19.99575537869768</c:v>
                </c:pt>
                <c:pt idx="39">
                  <c:v>22.97046117642365</c:v>
                </c:pt>
                <c:pt idx="40">
                  <c:v>24.20703136583611</c:v>
                </c:pt>
                <c:pt idx="41">
                  <c:v>22.97046117642365</c:v>
                </c:pt>
                <c:pt idx="42">
                  <c:v>26.51792680243313</c:v>
                </c:pt>
                <c:pt idx="43">
                  <c:v>26.0806702775374</c:v>
                </c:pt>
                <c:pt idx="44">
                  <c:v>20.20110345848713</c:v>
                </c:pt>
                <c:pt idx="45">
                  <c:v>23.19006472371211</c:v>
                </c:pt>
                <c:pt idx="46">
                  <c:v>14.92772946700781</c:v>
                </c:pt>
                <c:pt idx="47">
                  <c:v>14.51086769553724</c:v>
                </c:pt>
                <c:pt idx="48">
                  <c:v>18.55454641790416</c:v>
                </c:pt>
                <c:pt idx="49">
                  <c:v>26.61742063657415</c:v>
                </c:pt>
                <c:pt idx="50">
                  <c:v>18.80077395310177</c:v>
                </c:pt>
                <c:pt idx="51">
                  <c:v>12.6352898747724</c:v>
                </c:pt>
                <c:pt idx="52">
                  <c:v>11.92077154549511</c:v>
                </c:pt>
                <c:pt idx="53">
                  <c:v>24.0975858073591</c:v>
                </c:pt>
                <c:pt idx="54">
                  <c:v>22.67919444970194</c:v>
                </c:pt>
                <c:pt idx="55">
                  <c:v>27.80380828008811</c:v>
                </c:pt>
                <c:pt idx="56">
                  <c:v>23.23527814753358</c:v>
                </c:pt>
                <c:pt idx="57">
                  <c:v>12.17802790830518</c:v>
                </c:pt>
                <c:pt idx="58">
                  <c:v>12.17802790830518</c:v>
                </c:pt>
                <c:pt idx="59">
                  <c:v>19.4193679191169</c:v>
                </c:pt>
                <c:pt idx="60">
                  <c:v>15.59324618841245</c:v>
                </c:pt>
                <c:pt idx="61">
                  <c:v>17.33614512655544</c:v>
                </c:pt>
                <c:pt idx="62">
                  <c:v>30.38220358399848</c:v>
                </c:pt>
                <c:pt idx="63">
                  <c:v>30.38220358399848</c:v>
                </c:pt>
                <c:pt idx="64">
                  <c:v>30.38220358399848</c:v>
                </c:pt>
                <c:pt idx="65">
                  <c:v>4.37696138718957</c:v>
                </c:pt>
                <c:pt idx="66">
                  <c:v>4.37696138718957</c:v>
                </c:pt>
                <c:pt idx="67">
                  <c:v>5.87463482017162</c:v>
                </c:pt>
                <c:pt idx="68">
                  <c:v>5.87463482017162</c:v>
                </c:pt>
                <c:pt idx="69">
                  <c:v>5.87463482017162</c:v>
                </c:pt>
                <c:pt idx="70">
                  <c:v>23.72595145875037</c:v>
                </c:pt>
                <c:pt idx="71">
                  <c:v>24.20268050066658</c:v>
                </c:pt>
                <c:pt idx="72">
                  <c:v>23.54463064250031</c:v>
                </c:pt>
                <c:pt idx="73">
                  <c:v>29.1543572648301</c:v>
                </c:pt>
                <c:pt idx="74">
                  <c:v>29.34150511533951</c:v>
                </c:pt>
                <c:pt idx="75">
                  <c:v>29.39252327108659</c:v>
                </c:pt>
                <c:pt idx="76">
                  <c:v>29.57462133012711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25576"/>
        <c:axId val="2101933768"/>
      </c:scatterChart>
      <c:valAx>
        <c:axId val="2101925576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2101933768"/>
        <c:crosses val="autoZero"/>
        <c:crossBetween val="midCat"/>
      </c:valAx>
      <c:valAx>
        <c:axId val="210193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2101925576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12700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22" customHeight="1" x14ac:dyDescent="0"/>
  <cols>
    <col min="1" max="1" width="15.83203125" style="1" customWidth="1"/>
    <col min="2" max="3" width="17.33203125" style="1" customWidth="1"/>
    <col min="4" max="4" width="15.83203125" style="4" customWidth="1"/>
    <col min="5" max="6" width="15.83203125" style="1" customWidth="1"/>
    <col min="7" max="7" width="3.83203125" style="1" customWidth="1"/>
    <col min="8" max="25" width="22" style="1" customWidth="1"/>
    <col min="26" max="16384" width="8.83203125" style="1"/>
  </cols>
  <sheetData>
    <row r="1" spans="1:11" ht="22" customHeight="1">
      <c r="A1" s="2" t="s">
        <v>3</v>
      </c>
      <c r="B1" s="7" t="s">
        <v>5</v>
      </c>
      <c r="C1" s="9" t="s">
        <v>4</v>
      </c>
      <c r="D1" s="11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>
      <c r="A2" s="4">
        <v>98.5</v>
      </c>
      <c r="B2" s="8">
        <v>18.1666666666667</v>
      </c>
      <c r="C2" s="10">
        <f t="shared" ref="C2:C33" si="0">alpha*(A2-c_)/(alpha/gamma+(A2-c_))</f>
        <v>31.187941098337269</v>
      </c>
      <c r="D2" s="4">
        <f>(C2-B2)^2</f>
        <v>169.55358782487772</v>
      </c>
      <c r="E2" s="3">
        <f t="shared" ref="E2:E33" si="1">NORMDIST(B2,C2,$I$5,FALSE)</f>
        <v>1.1377871214859574E-2</v>
      </c>
      <c r="F2" s="3">
        <f t="shared" ref="F2:F65" si="2">LN(E2)</f>
        <v>-4.4760849315031521</v>
      </c>
      <c r="H2" s="5" t="s">
        <v>2</v>
      </c>
      <c r="I2" s="6">
        <v>38.561814977884261</v>
      </c>
      <c r="J2" s="5" t="s">
        <v>15</v>
      </c>
      <c r="K2" s="6">
        <f>SUM(F2:F78)</f>
        <v>-261.94334572940329</v>
      </c>
    </row>
    <row r="3" spans="1:11" ht="22" customHeight="1">
      <c r="A3" s="4">
        <v>98.5</v>
      </c>
      <c r="B3" s="8">
        <v>26</v>
      </c>
      <c r="C3" s="10">
        <f t="shared" si="0"/>
        <v>31.187941098337269</v>
      </c>
      <c r="D3" s="4">
        <f t="shared" ref="D3:D66" si="3">(C3-B3)^2</f>
        <v>26.914732839816914</v>
      </c>
      <c r="E3" s="3">
        <f t="shared" si="1"/>
        <v>4.2241026624860081E-2</v>
      </c>
      <c r="F3" s="3">
        <f t="shared" si="2"/>
        <v>-3.164363335313666</v>
      </c>
      <c r="H3" s="5" t="s">
        <v>0</v>
      </c>
      <c r="I3" s="6">
        <v>1.7408825565402852</v>
      </c>
    </row>
    <row r="4" spans="1:11" ht="22" customHeight="1">
      <c r="A4" s="4">
        <v>98.5</v>
      </c>
      <c r="B4" s="8">
        <v>25.6666666666667</v>
      </c>
      <c r="C4" s="10">
        <f t="shared" si="0"/>
        <v>31.187941098337269</v>
      </c>
      <c r="D4" s="4">
        <f t="shared" si="3"/>
        <v>30.48447134981917</v>
      </c>
      <c r="E4" s="3">
        <f t="shared" si="1"/>
        <v>4.0876865233452145E-2</v>
      </c>
      <c r="F4" s="3">
        <f t="shared" si="2"/>
        <v>-3.1971910181831737</v>
      </c>
      <c r="H4" s="5" t="s">
        <v>1</v>
      </c>
      <c r="I4" s="6">
        <v>4.8130732496314836</v>
      </c>
    </row>
    <row r="5" spans="1:11" ht="22" customHeight="1">
      <c r="A5" s="4">
        <v>23.5</v>
      </c>
      <c r="B5" s="8">
        <v>6.1666666666666696</v>
      </c>
      <c r="C5" s="10">
        <f t="shared" si="0"/>
        <v>17.645524125107119</v>
      </c>
      <c r="D5" s="4">
        <f t="shared" si="3"/>
        <v>131.76416855119393</v>
      </c>
      <c r="E5" s="3">
        <f t="shared" si="1"/>
        <v>1.6105901181173596E-2</v>
      </c>
      <c r="F5" s="3">
        <f t="shared" si="2"/>
        <v>-4.1285695411563781</v>
      </c>
      <c r="H5" s="5" t="s">
        <v>6</v>
      </c>
      <c r="I5" s="6">
        <v>7.373659683205525</v>
      </c>
      <c r="K5" s="4"/>
    </row>
    <row r="6" spans="1:11" ht="22" customHeight="1">
      <c r="A6" s="4">
        <v>11.82</v>
      </c>
      <c r="B6" s="8">
        <v>10</v>
      </c>
      <c r="C6" s="10">
        <f t="shared" si="0"/>
        <v>9.2668570435952677</v>
      </c>
      <c r="D6" s="4">
        <f t="shared" si="3"/>
        <v>0.53749859452587112</v>
      </c>
      <c r="E6" s="3">
        <f t="shared" si="1"/>
        <v>5.3836932294271653E-2</v>
      </c>
      <c r="F6" s="3">
        <f t="shared" si="2"/>
        <v>-2.9217955734585885</v>
      </c>
      <c r="H6" s="5" t="s">
        <v>17</v>
      </c>
      <c r="I6" s="6">
        <v>6</v>
      </c>
    </row>
    <row r="7" spans="1:11" ht="22" customHeight="1">
      <c r="A7" s="4">
        <v>11.82</v>
      </c>
      <c r="B7" s="8">
        <v>11.1666666666667</v>
      </c>
      <c r="C7" s="10">
        <f t="shared" si="0"/>
        <v>9.2668570435952677</v>
      </c>
      <c r="D7" s="4">
        <f t="shared" si="3"/>
        <v>3.6092766039148168</v>
      </c>
      <c r="E7" s="3">
        <f t="shared" si="1"/>
        <v>5.2337405130056643E-2</v>
      </c>
      <c r="F7" s="3">
        <f t="shared" si="2"/>
        <v>-2.9500439602956638</v>
      </c>
    </row>
    <row r="8" spans="1:11" ht="22" customHeight="1">
      <c r="A8" s="4">
        <v>19.420000000000002</v>
      </c>
      <c r="B8" s="8">
        <v>7.3333333333333304</v>
      </c>
      <c r="C8" s="10">
        <f t="shared" si="0"/>
        <v>15.323872523325765</v>
      </c>
      <c r="D8" s="4">
        <f t="shared" si="3"/>
        <v>63.848716546804951</v>
      </c>
      <c r="E8" s="3">
        <f t="shared" si="1"/>
        <v>3.0076472658604653E-2</v>
      </c>
      <c r="F8" s="3">
        <f t="shared" si="2"/>
        <v>-3.5040120521155562</v>
      </c>
    </row>
    <row r="9" spans="1:11" ht="22" customHeight="1">
      <c r="A9" s="4">
        <v>19.420000000000002</v>
      </c>
      <c r="B9" s="8">
        <v>15.6666666666667</v>
      </c>
      <c r="C9" s="10">
        <f t="shared" si="0"/>
        <v>15.323872523325765</v>
      </c>
      <c r="D9" s="4">
        <f t="shared" si="3"/>
        <v>0.1175078247088456</v>
      </c>
      <c r="E9" s="3">
        <f t="shared" si="1"/>
        <v>5.404526757831344E-2</v>
      </c>
      <c r="F9" s="3">
        <f t="shared" si="2"/>
        <v>-2.9179332950981314</v>
      </c>
    </row>
    <row r="10" spans="1:11" ht="22" customHeight="1">
      <c r="A10" s="4">
        <v>98.7</v>
      </c>
      <c r="B10" s="8">
        <v>44.1666666666667</v>
      </c>
      <c r="C10" s="10">
        <f t="shared" si="0"/>
        <v>31.2006505484418</v>
      </c>
      <c r="D10" s="4">
        <f t="shared" si="3"/>
        <v>168.1175739780679</v>
      </c>
      <c r="E10" s="3">
        <f t="shared" si="1"/>
        <v>1.152912080624369E-2</v>
      </c>
      <c r="F10" s="3">
        <f t="shared" si="2"/>
        <v>-4.4628792003194233</v>
      </c>
    </row>
    <row r="11" spans="1:11" ht="22" customHeight="1">
      <c r="A11" s="4">
        <v>98.7</v>
      </c>
      <c r="B11" s="8">
        <v>39.6666666666667</v>
      </c>
      <c r="C11" s="10">
        <f t="shared" si="0"/>
        <v>31.2006505484418</v>
      </c>
      <c r="D11" s="4">
        <f t="shared" si="3"/>
        <v>71.673428914043797</v>
      </c>
      <c r="E11" s="3">
        <f t="shared" si="1"/>
        <v>2.7988294419651984E-2</v>
      </c>
      <c r="F11" s="3">
        <f t="shared" si="2"/>
        <v>-3.5759689126578902</v>
      </c>
    </row>
    <row r="12" spans="1:11" ht="22" customHeight="1">
      <c r="A12" s="4">
        <v>98.7</v>
      </c>
      <c r="B12" s="8">
        <v>30</v>
      </c>
      <c r="C12" s="10">
        <f t="shared" si="0"/>
        <v>31.2006505484418</v>
      </c>
      <c r="D12" s="4">
        <f t="shared" si="3"/>
        <v>1.4415617394735951</v>
      </c>
      <c r="E12" s="3">
        <f t="shared" si="1"/>
        <v>5.3391195161895215E-2</v>
      </c>
      <c r="F12" s="3">
        <f t="shared" si="2"/>
        <v>-2.9301094312196532</v>
      </c>
    </row>
    <row r="13" spans="1:11" ht="22" customHeight="1">
      <c r="A13" s="4">
        <v>10.92</v>
      </c>
      <c r="B13" s="8">
        <v>4.8333333333333304</v>
      </c>
      <c r="C13" s="10">
        <f t="shared" si="0"/>
        <v>8.3338191493979039</v>
      </c>
      <c r="D13" s="4">
        <f t="shared" si="3"/>
        <v>12.253400948469263</v>
      </c>
      <c r="E13" s="3">
        <f t="shared" si="1"/>
        <v>4.8338051258624226E-2</v>
      </c>
      <c r="F13" s="3">
        <f t="shared" si="2"/>
        <v>-3.0295362177460401</v>
      </c>
    </row>
    <row r="14" spans="1:11" ht="22" customHeight="1">
      <c r="A14" s="4">
        <v>6.46</v>
      </c>
      <c r="B14" s="8">
        <v>4.1666666666666696</v>
      </c>
      <c r="C14" s="10">
        <f t="shared" si="0"/>
        <v>2.668686761252268</v>
      </c>
      <c r="D14" s="4">
        <f t="shared" si="3"/>
        <v>2.2439437970253397</v>
      </c>
      <c r="E14" s="3">
        <f t="shared" si="1"/>
        <v>5.2998682764854019E-2</v>
      </c>
      <c r="F14" s="3">
        <f t="shared" si="2"/>
        <v>-2.9374882192321889</v>
      </c>
    </row>
    <row r="15" spans="1:11" ht="22" customHeight="1">
      <c r="A15" s="4">
        <v>6.46</v>
      </c>
      <c r="B15" s="8">
        <v>5.3333333333333304</v>
      </c>
      <c r="C15" s="10">
        <f t="shared" si="0"/>
        <v>2.668686761252268</v>
      </c>
      <c r="D15" s="4">
        <f t="shared" si="3"/>
        <v>7.1003413541033567</v>
      </c>
      <c r="E15" s="3">
        <f t="shared" si="1"/>
        <v>5.0683840288662976E-2</v>
      </c>
      <c r="F15" s="3">
        <f t="shared" si="2"/>
        <v>-2.9821481511698669</v>
      </c>
    </row>
    <row r="16" spans="1:11" ht="22" customHeight="1">
      <c r="A16" s="4">
        <v>11.12</v>
      </c>
      <c r="B16" s="8">
        <v>4.6666666666666696</v>
      </c>
      <c r="C16" s="10">
        <f t="shared" si="0"/>
        <v>8.5462610861008059</v>
      </c>
      <c r="D16" s="4">
        <f t="shared" si="3"/>
        <v>15.051252859304492</v>
      </c>
      <c r="E16" s="3">
        <f t="shared" si="1"/>
        <v>4.7110208899965499E-2</v>
      </c>
      <c r="F16" s="3">
        <f t="shared" si="2"/>
        <v>-3.0552655519780552</v>
      </c>
    </row>
    <row r="17" spans="1:6" ht="22" customHeight="1">
      <c r="A17" s="4">
        <v>50.423999999999999</v>
      </c>
      <c r="B17" s="8">
        <v>28.1666666666667</v>
      </c>
      <c r="C17" s="10">
        <f t="shared" si="0"/>
        <v>25.956274826604595</v>
      </c>
      <c r="D17" s="4">
        <f t="shared" si="3"/>
        <v>4.8858320866131377</v>
      </c>
      <c r="E17" s="3">
        <f t="shared" si="1"/>
        <v>5.1726591054690838E-2</v>
      </c>
      <c r="F17" s="3">
        <f t="shared" si="2"/>
        <v>-2.961783295945581</v>
      </c>
    </row>
    <row r="18" spans="1:6" ht="22" customHeight="1">
      <c r="A18" s="4">
        <v>57.548000000000002</v>
      </c>
      <c r="B18" s="8">
        <v>22.6666666666667</v>
      </c>
      <c r="C18" s="10">
        <f t="shared" si="0"/>
        <v>27.155461360182553</v>
      </c>
      <c r="D18" s="4">
        <f t="shared" si="3"/>
        <v>20.149277800536083</v>
      </c>
      <c r="E18" s="3">
        <f t="shared" si="1"/>
        <v>4.4952562395943273E-2</v>
      </c>
      <c r="F18" s="3">
        <f t="shared" si="2"/>
        <v>-3.1021475142177724</v>
      </c>
    </row>
    <row r="19" spans="1:6" ht="22" customHeight="1">
      <c r="A19" s="4">
        <v>56.308</v>
      </c>
      <c r="B19" s="8">
        <v>36.3333333333333</v>
      </c>
      <c r="C19" s="10">
        <f t="shared" si="0"/>
        <v>26.963408228934899</v>
      </c>
      <c r="D19" s="4">
        <f t="shared" si="3"/>
        <v>87.795496462035388</v>
      </c>
      <c r="E19" s="3">
        <f t="shared" si="1"/>
        <v>2.413169624484655E-2</v>
      </c>
      <c r="F19" s="3">
        <f t="shared" si="2"/>
        <v>-3.7242291057177765</v>
      </c>
    </row>
    <row r="20" spans="1:6" ht="22" customHeight="1">
      <c r="A20" s="4">
        <v>53.585999999999999</v>
      </c>
      <c r="B20" s="8">
        <v>37.3333333333333</v>
      </c>
      <c r="C20" s="10">
        <f t="shared" si="0"/>
        <v>26.518269529575392</v>
      </c>
      <c r="D20" s="4">
        <f t="shared" si="3"/>
        <v>116.96560507935448</v>
      </c>
      <c r="E20" s="3">
        <f t="shared" si="1"/>
        <v>1.8453883776709524E-2</v>
      </c>
      <c r="F20" s="3">
        <f t="shared" si="2"/>
        <v>-3.992480427845523</v>
      </c>
    </row>
    <row r="21" spans="1:6" ht="22" customHeight="1">
      <c r="A21" s="4">
        <v>53.502000000000002</v>
      </c>
      <c r="B21" s="8">
        <v>35.3333333333333</v>
      </c>
      <c r="C21" s="10">
        <f t="shared" si="0"/>
        <v>26.503988575926982</v>
      </c>
      <c r="D21" s="4">
        <f t="shared" si="3"/>
        <v>77.957328845138434</v>
      </c>
      <c r="E21" s="3">
        <f t="shared" si="1"/>
        <v>2.6416768410487498E-2</v>
      </c>
      <c r="F21" s="3">
        <f t="shared" si="2"/>
        <v>-3.6337563033991698</v>
      </c>
    </row>
    <row r="22" spans="1:6" ht="22" customHeight="1">
      <c r="A22" s="4">
        <v>56.969000000000001</v>
      </c>
      <c r="B22" s="8">
        <v>37.25</v>
      </c>
      <c r="C22" s="10">
        <f t="shared" si="0"/>
        <v>27.066582661249033</v>
      </c>
      <c r="D22" s="4">
        <f t="shared" si="3"/>
        <v>103.70198869517382</v>
      </c>
      <c r="E22" s="3">
        <f t="shared" si="1"/>
        <v>2.0847800123103149E-2</v>
      </c>
      <c r="F22" s="3">
        <f t="shared" si="2"/>
        <v>-3.8705068459871672</v>
      </c>
    </row>
    <row r="23" spans="1:6" ht="22" customHeight="1">
      <c r="A23" s="4">
        <v>67.798000000000002</v>
      </c>
      <c r="B23" s="8">
        <v>33.8333333333333</v>
      </c>
      <c r="C23" s="10">
        <f t="shared" si="0"/>
        <v>28.528741752781301</v>
      </c>
      <c r="D23" s="4">
        <f t="shared" si="3"/>
        <v>28.138691836463163</v>
      </c>
      <c r="E23" s="3">
        <f t="shared" si="1"/>
        <v>4.1768242030023627E-2</v>
      </c>
      <c r="F23" s="3">
        <f t="shared" si="2"/>
        <v>-3.1756189882626429</v>
      </c>
    </row>
    <row r="24" spans="1:6" ht="22" customHeight="1">
      <c r="A24" s="4">
        <v>70.926000000000002</v>
      </c>
      <c r="B24" s="8">
        <v>32</v>
      </c>
      <c r="C24" s="10">
        <f t="shared" si="0"/>
        <v>28.884306603835491</v>
      </c>
      <c r="D24" s="4">
        <f t="shared" si="3"/>
        <v>9.7075453389031345</v>
      </c>
      <c r="E24" s="3">
        <f t="shared" si="1"/>
        <v>4.9483090815866569E-2</v>
      </c>
      <c r="F24" s="3">
        <f t="shared" si="2"/>
        <v>-3.0061242674454167</v>
      </c>
    </row>
    <row r="25" spans="1:6" ht="22" customHeight="1">
      <c r="A25" s="4">
        <v>75.147999999999996</v>
      </c>
      <c r="B25" s="8">
        <v>34.1666666666667</v>
      </c>
      <c r="C25" s="10">
        <f t="shared" si="0"/>
        <v>29.326087988444019</v>
      </c>
      <c r="D25" s="4">
        <f t="shared" si="3"/>
        <v>23.431201940064032</v>
      </c>
      <c r="E25" s="3">
        <f t="shared" si="1"/>
        <v>4.3616121992564594E-2</v>
      </c>
      <c r="F25" s="3">
        <f t="shared" si="2"/>
        <v>-3.1323284265037361</v>
      </c>
    </row>
    <row r="26" spans="1:6" ht="22" customHeight="1">
      <c r="A26" s="4">
        <v>22.641999999999999</v>
      </c>
      <c r="B26" s="8">
        <v>12.5</v>
      </c>
      <c r="C26" s="10">
        <f t="shared" si="0"/>
        <v>17.196641363995848</v>
      </c>
      <c r="D26" s="4">
        <f t="shared" si="3"/>
        <v>22.05844010199678</v>
      </c>
      <c r="E26" s="3">
        <f t="shared" si="1"/>
        <v>4.417022465224018E-2</v>
      </c>
      <c r="F26" s="3">
        <f t="shared" si="2"/>
        <v>-3.119704367304676</v>
      </c>
    </row>
    <row r="27" spans="1:6" ht="22" customHeight="1">
      <c r="A27" s="4">
        <v>64.289000000000001</v>
      </c>
      <c r="B27" s="8">
        <v>26.1666666666667</v>
      </c>
      <c r="C27" s="10">
        <f t="shared" si="0"/>
        <v>28.097435896804789</v>
      </c>
      <c r="D27" s="4">
        <f t="shared" si="3"/>
        <v>3.7278698200480314</v>
      </c>
      <c r="E27" s="3">
        <f t="shared" si="1"/>
        <v>5.2280357309133232E-2</v>
      </c>
      <c r="F27" s="3">
        <f t="shared" si="2"/>
        <v>-2.9511345557212914</v>
      </c>
    </row>
    <row r="28" spans="1:6" ht="22" customHeight="1">
      <c r="A28" s="4">
        <v>12.75</v>
      </c>
      <c r="B28" s="8">
        <v>11.5</v>
      </c>
      <c r="C28" s="10">
        <f t="shared" si="0"/>
        <v>10.172355050379123</v>
      </c>
      <c r="D28" s="4">
        <f t="shared" si="3"/>
        <v>1.7626411122538219</v>
      </c>
      <c r="E28" s="3">
        <f t="shared" si="1"/>
        <v>5.3233780614454787E-2</v>
      </c>
      <c r="F28" s="3">
        <f t="shared" si="2"/>
        <v>-2.9330621101892853</v>
      </c>
    </row>
    <row r="29" spans="1:6" ht="22" customHeight="1">
      <c r="A29" s="4">
        <v>29.013000000000002</v>
      </c>
      <c r="B29" s="8">
        <v>7.5</v>
      </c>
      <c r="C29" s="10">
        <f t="shared" si="0"/>
        <v>20.133331763177633</v>
      </c>
      <c r="D29" s="4">
        <f t="shared" si="3"/>
        <v>159.60107143851289</v>
      </c>
      <c r="E29" s="3">
        <f t="shared" si="1"/>
        <v>1.2468365953010077E-2</v>
      </c>
      <c r="F29" s="3">
        <f t="shared" si="2"/>
        <v>-4.3845605661274503</v>
      </c>
    </row>
    <row r="30" spans="1:6" ht="22" customHeight="1">
      <c r="A30" s="4">
        <v>39.555999999999997</v>
      </c>
      <c r="B30" s="8">
        <v>25</v>
      </c>
      <c r="C30" s="10">
        <f t="shared" si="0"/>
        <v>23.548325954890156</v>
      </c>
      <c r="D30" s="4">
        <f t="shared" si="3"/>
        <v>2.1073575332455761</v>
      </c>
      <c r="E30" s="3">
        <f t="shared" si="1"/>
        <v>5.30652941868325E-2</v>
      </c>
      <c r="F30" s="3">
        <f t="shared" si="2"/>
        <v>-2.9362321578878832</v>
      </c>
    </row>
    <row r="31" spans="1:6" ht="22" customHeight="1">
      <c r="A31" s="4">
        <v>29.568000000000001</v>
      </c>
      <c r="B31" s="8">
        <v>14.3333333333333</v>
      </c>
      <c r="C31" s="10">
        <f t="shared" si="0"/>
        <v>20.351382408997384</v>
      </c>
      <c r="D31" s="4">
        <f t="shared" si="3"/>
        <v>36.216914677101343</v>
      </c>
      <c r="E31" s="3">
        <f t="shared" si="1"/>
        <v>3.8777807904119221E-2</v>
      </c>
      <c r="F31" s="3">
        <f t="shared" si="2"/>
        <v>-3.2499071572191736</v>
      </c>
    </row>
    <row r="32" spans="1:6" ht="22" customHeight="1">
      <c r="A32" s="4">
        <v>28.716999999999999</v>
      </c>
      <c r="B32" s="8">
        <v>17.1666666666667</v>
      </c>
      <c r="C32" s="10">
        <f t="shared" si="0"/>
        <v>20.014889205525826</v>
      </c>
      <c r="D32" s="4">
        <f t="shared" si="3"/>
        <v>8.112371630865125</v>
      </c>
      <c r="E32" s="3">
        <f t="shared" si="1"/>
        <v>5.0214327442153858E-2</v>
      </c>
      <c r="F32" s="3">
        <f t="shared" si="2"/>
        <v>-2.9914548857911245</v>
      </c>
    </row>
    <row r="33" spans="1:6" ht="22" customHeight="1">
      <c r="A33" s="4">
        <v>71.111999999999995</v>
      </c>
      <c r="B33" s="8">
        <v>28.3333333333333</v>
      </c>
      <c r="C33" s="10">
        <f t="shared" si="0"/>
        <v>28.904657351099388</v>
      </c>
      <c r="D33" s="4">
        <f t="shared" si="3"/>
        <v>0.3264111332763851</v>
      </c>
      <c r="E33" s="3">
        <f t="shared" si="1"/>
        <v>5.3941541079111532E-2</v>
      </c>
      <c r="F33" s="3">
        <f t="shared" si="2"/>
        <v>-2.9198543914318908</v>
      </c>
    </row>
    <row r="34" spans="1:6" ht="22" customHeight="1">
      <c r="A34" s="4">
        <v>98</v>
      </c>
      <c r="B34" s="8">
        <v>12.6666666666667</v>
      </c>
      <c r="C34" s="10">
        <f t="shared" ref="C34:C65" si="4">alpha*(A34-c_)/(alpha/gamma+(A34-c_))</f>
        <v>31.155974634597946</v>
      </c>
      <c r="D34" s="4">
        <f t="shared" si="3"/>
        <v>341.85450913300588</v>
      </c>
      <c r="E34" s="3">
        <f t="shared" ref="E34:E65" si="5">NORMDIST(B34,C34,$I$5,FALSE)</f>
        <v>2.3330427932341507E-3</v>
      </c>
      <c r="F34" s="3">
        <f t="shared" si="2"/>
        <v>-6.0605819435332053</v>
      </c>
    </row>
    <row r="35" spans="1:6" ht="22" customHeight="1">
      <c r="A35" s="4">
        <v>98</v>
      </c>
      <c r="B35" s="8">
        <v>30.3333333333333</v>
      </c>
      <c r="C35" s="10">
        <f t="shared" si="4"/>
        <v>31.155974634597946</v>
      </c>
      <c r="D35" s="4">
        <f t="shared" si="3"/>
        <v>0.67673871054639023</v>
      </c>
      <c r="E35" s="3">
        <f t="shared" si="5"/>
        <v>5.3768040025620502E-2</v>
      </c>
      <c r="F35" s="3">
        <f t="shared" si="2"/>
        <v>-2.9230760399013342</v>
      </c>
    </row>
    <row r="36" spans="1:6" ht="22" customHeight="1">
      <c r="A36" s="4">
        <v>98</v>
      </c>
      <c r="B36" s="8">
        <v>25</v>
      </c>
      <c r="C36" s="10">
        <f t="shared" si="4"/>
        <v>31.155974634597946</v>
      </c>
      <c r="D36" s="4">
        <f t="shared" si="3"/>
        <v>37.89602370181332</v>
      </c>
      <c r="E36" s="3">
        <f t="shared" si="5"/>
        <v>3.8183628952263945E-2</v>
      </c>
      <c r="F36" s="3">
        <f t="shared" si="2"/>
        <v>-3.2653484166873743</v>
      </c>
    </row>
    <row r="37" spans="1:6" ht="22" customHeight="1">
      <c r="A37" s="4">
        <v>5.64</v>
      </c>
      <c r="B37" s="8">
        <v>2.6666666666666701</v>
      </c>
      <c r="C37" s="10">
        <f t="shared" si="4"/>
        <v>1.3877742311444066</v>
      </c>
      <c r="D37" s="4">
        <f t="shared" si="3"/>
        <v>1.6355658616360669</v>
      </c>
      <c r="E37" s="3">
        <f t="shared" si="5"/>
        <v>5.3296025818164346E-2</v>
      </c>
      <c r="F37" s="3">
        <f t="shared" si="2"/>
        <v>-2.9318935131012482</v>
      </c>
    </row>
    <row r="38" spans="1:6" ht="22" customHeight="1">
      <c r="A38" s="4">
        <v>6.91</v>
      </c>
      <c r="B38" s="8">
        <v>3.5</v>
      </c>
      <c r="C38" s="10">
        <f t="shared" si="4"/>
        <v>3.3348092481892548</v>
      </c>
      <c r="D38" s="4">
        <f t="shared" si="3"/>
        <v>2.7287984483799207E-2</v>
      </c>
      <c r="E38" s="3">
        <f t="shared" si="5"/>
        <v>5.4090125972521753E-2</v>
      </c>
      <c r="F38" s="3">
        <f t="shared" si="2"/>
        <v>-2.9171036241586079</v>
      </c>
    </row>
    <row r="39" spans="1:6" ht="22" customHeight="1">
      <c r="A39" s="4">
        <v>39.06</v>
      </c>
      <c r="B39" s="8">
        <v>19.1666666666667</v>
      </c>
      <c r="C39" s="10">
        <f t="shared" si="4"/>
        <v>23.416286942539003</v>
      </c>
      <c r="D39" s="4">
        <f t="shared" si="3"/>
        <v>18.059272489104988</v>
      </c>
      <c r="E39" s="3">
        <f t="shared" si="5"/>
        <v>4.582490262492684E-2</v>
      </c>
      <c r="F39" s="3">
        <f t="shared" si="2"/>
        <v>-3.0829276101920282</v>
      </c>
    </row>
    <row r="40" spans="1:6" ht="22" customHeight="1">
      <c r="A40" s="4">
        <v>28.838999999999999</v>
      </c>
      <c r="B40" s="8">
        <v>30.6666666666667</v>
      </c>
      <c r="C40" s="10">
        <f t="shared" si="4"/>
        <v>20.063890697404027</v>
      </c>
      <c r="D40" s="4">
        <f t="shared" si="3"/>
        <v>112.41885825437402</v>
      </c>
      <c r="E40" s="3">
        <f t="shared" si="5"/>
        <v>1.9241842468737787E-2</v>
      </c>
      <c r="F40" s="3">
        <f t="shared" si="2"/>
        <v>-3.9506680759210946</v>
      </c>
    </row>
    <row r="41" spans="1:6" ht="22" customHeight="1">
      <c r="A41" s="4">
        <v>38.222999999999999</v>
      </c>
      <c r="B41" s="8">
        <v>32.1666666666667</v>
      </c>
      <c r="C41" s="10">
        <f t="shared" si="4"/>
        <v>23.188125356697871</v>
      </c>
      <c r="D41" s="4">
        <f t="shared" si="3"/>
        <v>80.614204054816781</v>
      </c>
      <c r="E41" s="3">
        <f t="shared" si="5"/>
        <v>2.5779151338904845E-2</v>
      </c>
      <c r="F41" s="3">
        <f t="shared" si="2"/>
        <v>-3.6581892013727306</v>
      </c>
    </row>
    <row r="42" spans="1:6" ht="22" customHeight="1">
      <c r="A42" s="4">
        <v>43.408000000000001</v>
      </c>
      <c r="B42" s="8">
        <v>46.6666666666667</v>
      </c>
      <c r="C42" s="10">
        <f t="shared" si="4"/>
        <v>24.500360475015977</v>
      </c>
      <c r="D42" s="4">
        <f t="shared" si="3"/>
        <v>491.34513018201318</v>
      </c>
      <c r="E42" s="3">
        <f t="shared" si="5"/>
        <v>5.9004421341081784E-4</v>
      </c>
      <c r="F42" s="3">
        <f t="shared" si="2"/>
        <v>-7.4353130858877821</v>
      </c>
    </row>
    <row r="43" spans="1:6" ht="22" customHeight="1">
      <c r="A43" s="4">
        <v>38.222999999999999</v>
      </c>
      <c r="B43" s="8">
        <v>24.8333333333333</v>
      </c>
      <c r="C43" s="10">
        <f t="shared" si="4"/>
        <v>23.188125356697871</v>
      </c>
      <c r="D43" s="4">
        <f t="shared" si="3"/>
        <v>2.7067092863848439</v>
      </c>
      <c r="E43" s="3">
        <f t="shared" si="5"/>
        <v>5.2773618734318066E-2</v>
      </c>
      <c r="F43" s="3">
        <f t="shared" si="2"/>
        <v>-2.9417438583175395</v>
      </c>
    </row>
    <row r="44" spans="1:6" ht="22" customHeight="1">
      <c r="A44" s="4">
        <v>56.377000000000002</v>
      </c>
      <c r="B44" s="8">
        <v>31.6666666666667</v>
      </c>
      <c r="C44" s="10">
        <f t="shared" si="4"/>
        <v>26.974264822846905</v>
      </c>
      <c r="D44" s="4">
        <f t="shared" si="3"/>
        <v>22.018635063883409</v>
      </c>
      <c r="E44" s="3">
        <f t="shared" si="5"/>
        <v>4.4186396176869619E-2</v>
      </c>
      <c r="F44" s="3">
        <f t="shared" si="2"/>
        <v>-3.119338316075956</v>
      </c>
    </row>
    <row r="45" spans="1:6" ht="22" customHeight="1">
      <c r="A45" s="4">
        <v>53.502000000000002</v>
      </c>
      <c r="B45" s="8">
        <v>26.8333333333333</v>
      </c>
      <c r="C45" s="10">
        <f t="shared" si="4"/>
        <v>26.503988575926982</v>
      </c>
      <c r="D45" s="4">
        <f t="shared" si="3"/>
        <v>0.10846796923102643</v>
      </c>
      <c r="E45" s="3">
        <f t="shared" si="5"/>
        <v>5.4049760626078226E-2</v>
      </c>
      <c r="F45" s="3">
        <f t="shared" si="2"/>
        <v>-2.9178501636564356</v>
      </c>
    </row>
    <row r="46" spans="1:6" ht="22" customHeight="1">
      <c r="A46" s="4">
        <v>29.38</v>
      </c>
      <c r="B46" s="8">
        <v>29.6666666666667</v>
      </c>
      <c r="C46" s="10">
        <f t="shared" si="4"/>
        <v>20.278100447737913</v>
      </c>
      <c r="D46" s="4">
        <f t="shared" si="3"/>
        <v>88.145175647210777</v>
      </c>
      <c r="E46" s="3">
        <f t="shared" si="5"/>
        <v>2.4054220927069082E-2</v>
      </c>
      <c r="F46" s="3">
        <f t="shared" si="2"/>
        <v>-3.7274447915067612</v>
      </c>
    </row>
    <row r="47" spans="1:6" ht="22" customHeight="1">
      <c r="A47" s="4">
        <v>39.076000000000001</v>
      </c>
      <c r="B47" s="8">
        <v>30.8333333333333</v>
      </c>
      <c r="C47" s="10">
        <f t="shared" si="4"/>
        <v>23.420582506301621</v>
      </c>
      <c r="D47" s="4">
        <f t="shared" si="3"/>
        <v>54.948874823658848</v>
      </c>
      <c r="E47" s="3">
        <f t="shared" si="5"/>
        <v>3.2641584957324249E-2</v>
      </c>
      <c r="F47" s="3">
        <f t="shared" si="2"/>
        <v>-3.4221681913236166</v>
      </c>
    </row>
    <row r="48" spans="1:6" ht="22" customHeight="1">
      <c r="A48" s="4">
        <v>18.677</v>
      </c>
      <c r="B48" s="8">
        <v>28.6666666666667</v>
      </c>
      <c r="C48" s="10">
        <f t="shared" si="4"/>
        <v>14.844462359821591</v>
      </c>
      <c r="D48" s="4">
        <f t="shared" si="3"/>
        <v>191.05333190016748</v>
      </c>
      <c r="E48" s="3">
        <f t="shared" si="5"/>
        <v>9.3367337676429091E-3</v>
      </c>
      <c r="F48" s="3">
        <f t="shared" si="2"/>
        <v>-4.6737987915804657</v>
      </c>
    </row>
    <row r="49" spans="1:6" ht="22" customHeight="1">
      <c r="A49" s="4">
        <v>18.045000000000002</v>
      </c>
      <c r="B49" s="8">
        <v>20.1666666666667</v>
      </c>
      <c r="C49" s="10">
        <f t="shared" si="4"/>
        <v>14.420826337973304</v>
      </c>
      <c r="D49" s="4">
        <f t="shared" si="3"/>
        <v>33.014681082839424</v>
      </c>
      <c r="E49" s="3">
        <f t="shared" si="5"/>
        <v>3.993671960699547E-2</v>
      </c>
      <c r="F49" s="3">
        <f t="shared" si="2"/>
        <v>-3.2204590873922196</v>
      </c>
    </row>
    <row r="50" spans="1:6" ht="22" customHeight="1">
      <c r="A50" s="4">
        <v>25.381</v>
      </c>
      <c r="B50" s="8">
        <v>4.6666666666666696</v>
      </c>
      <c r="C50" s="10">
        <f t="shared" si="4"/>
        <v>18.56651622702044</v>
      </c>
      <c r="D50" s="4">
        <f t="shared" si="3"/>
        <v>193.20581780046689</v>
      </c>
      <c r="E50" s="3">
        <f t="shared" si="5"/>
        <v>9.1537351165153387E-3</v>
      </c>
      <c r="F50" s="3">
        <f t="shared" si="2"/>
        <v>-4.6935932735342911</v>
      </c>
    </row>
    <row r="51" spans="1:6" ht="22" customHeight="1">
      <c r="A51" s="4">
        <v>57.064999999999998</v>
      </c>
      <c r="B51" s="8">
        <v>25.5</v>
      </c>
      <c r="C51" s="10">
        <f t="shared" si="4"/>
        <v>27.081414689954478</v>
      </c>
      <c r="D51" s="4">
        <f t="shared" si="3"/>
        <v>2.5008724216038183</v>
      </c>
      <c r="E51" s="3">
        <f t="shared" si="5"/>
        <v>5.2873608364130881E-2</v>
      </c>
      <c r="F51" s="3">
        <f t="shared" si="2"/>
        <v>-2.9398509613165542</v>
      </c>
    </row>
    <row r="52" spans="1:6" ht="22" customHeight="1">
      <c r="A52" s="4">
        <v>25.933</v>
      </c>
      <c r="B52" s="8">
        <v>6.8333333333333304</v>
      </c>
      <c r="C52" s="10">
        <f t="shared" si="4"/>
        <v>18.821594527139329</v>
      </c>
      <c r="D52" s="4">
        <f t="shared" si="3"/>
        <v>143.71840645091481</v>
      </c>
      <c r="E52" s="3">
        <f t="shared" si="5"/>
        <v>1.4429191402037802E-2</v>
      </c>
      <c r="F52" s="3">
        <f t="shared" si="2"/>
        <v>-4.2385019436612428</v>
      </c>
    </row>
    <row r="53" spans="1:6" ht="22" customHeight="1">
      <c r="A53" s="4">
        <v>15.468999999999999</v>
      </c>
      <c r="B53" s="8">
        <v>10.5</v>
      </c>
      <c r="C53" s="10">
        <f t="shared" si="4"/>
        <v>12.525260078276716</v>
      </c>
      <c r="D53" s="4">
        <f t="shared" si="3"/>
        <v>4.10167838466141</v>
      </c>
      <c r="E53" s="3">
        <f t="shared" si="5"/>
        <v>5.2100947835523354E-2</v>
      </c>
      <c r="F53" s="3">
        <f t="shared" si="2"/>
        <v>-2.9545721377678897</v>
      </c>
    </row>
    <row r="54" spans="1:6" ht="22" customHeight="1">
      <c r="A54" s="4">
        <v>14.589</v>
      </c>
      <c r="B54" s="8">
        <v>4.1666666666666696</v>
      </c>
      <c r="C54" s="10">
        <f t="shared" si="4"/>
        <v>11.807609923320724</v>
      </c>
      <c r="D54" s="4">
        <f t="shared" si="3"/>
        <v>58.384013851407069</v>
      </c>
      <c r="E54" s="3">
        <f t="shared" si="5"/>
        <v>3.1626557520209514E-2</v>
      </c>
      <c r="F54" s="3">
        <f t="shared" si="2"/>
        <v>-3.4537580834962833</v>
      </c>
    </row>
    <row r="55" spans="1:6" ht="22" customHeight="1">
      <c r="A55" s="4">
        <v>42.908999999999999</v>
      </c>
      <c r="B55" s="8">
        <v>26.3333333333333</v>
      </c>
      <c r="C55" s="10">
        <f t="shared" si="4"/>
        <v>24.383894824039889</v>
      </c>
      <c r="D55" s="4">
        <f t="shared" si="3"/>
        <v>3.8003105015161189</v>
      </c>
      <c r="E55" s="3">
        <f t="shared" si="5"/>
        <v>5.2245541198814603E-2</v>
      </c>
      <c r="F55" s="3">
        <f t="shared" si="2"/>
        <v>-2.9518007276863867</v>
      </c>
    </row>
    <row r="56" spans="1:6" ht="22" customHeight="1">
      <c r="A56" s="4">
        <v>37.131999999999998</v>
      </c>
      <c r="B56" s="8">
        <v>31.3333333333333</v>
      </c>
      <c r="C56" s="10">
        <f t="shared" si="4"/>
        <v>22.880198022981833</v>
      </c>
      <c r="D56" s="4">
        <f t="shared" si="3"/>
        <v>71.455496575110786</v>
      </c>
      <c r="E56" s="3">
        <f t="shared" si="5"/>
        <v>2.8044442795992493E-2</v>
      </c>
      <c r="F56" s="3">
        <f t="shared" si="2"/>
        <v>-3.5739647844312823</v>
      </c>
    </row>
    <row r="57" spans="1:6" ht="22" customHeight="1">
      <c r="A57" s="4">
        <v>66.415999999999997</v>
      </c>
      <c r="B57" s="8">
        <v>13.5</v>
      </c>
      <c r="C57" s="10">
        <f t="shared" si="4"/>
        <v>28.363188293237872</v>
      </c>
      <c r="D57" s="4">
        <f t="shared" si="3"/>
        <v>220.91436624024334</v>
      </c>
      <c r="E57" s="3">
        <f t="shared" si="5"/>
        <v>7.0947235173482682E-3</v>
      </c>
      <c r="F57" s="3">
        <f t="shared" si="2"/>
        <v>-4.9484039377907019</v>
      </c>
    </row>
    <row r="58" spans="1:6" ht="22" customHeight="1">
      <c r="A58" s="4">
        <v>39.255000000000003</v>
      </c>
      <c r="B58" s="8">
        <v>14.3333333333333</v>
      </c>
      <c r="C58" s="10">
        <f t="shared" si="4"/>
        <v>23.468473538312889</v>
      </c>
      <c r="D58" s="4">
        <f t="shared" si="3"/>
        <v>83.450786564634527</v>
      </c>
      <c r="E58" s="3">
        <f t="shared" si="5"/>
        <v>2.5115384151920165E-2</v>
      </c>
      <c r="F58" s="3">
        <f t="shared" si="2"/>
        <v>-3.6842747061805965</v>
      </c>
    </row>
    <row r="59" spans="1:6" ht="22" customHeight="1">
      <c r="A59" s="4">
        <v>14.9</v>
      </c>
      <c r="B59" s="8">
        <v>16.8333333333333</v>
      </c>
      <c r="C59" s="10">
        <f t="shared" si="4"/>
        <v>12.065710519857122</v>
      </c>
      <c r="D59" s="4">
        <f t="shared" si="3"/>
        <v>22.730227291578508</v>
      </c>
      <c r="E59" s="3">
        <f t="shared" si="5"/>
        <v>4.389818992773039E-2</v>
      </c>
      <c r="F59" s="3">
        <f t="shared" si="2"/>
        <v>-3.1258821914656316</v>
      </c>
    </row>
    <row r="60" spans="1:6" ht="22" customHeight="1">
      <c r="A60" s="4">
        <v>14.9</v>
      </c>
      <c r="B60" s="8">
        <v>8.1666666666666696</v>
      </c>
      <c r="C60" s="10">
        <f t="shared" si="4"/>
        <v>12.065710519857122</v>
      </c>
      <c r="D60" s="4">
        <f t="shared" si="3"/>
        <v>15.20254296910225</v>
      </c>
      <c r="E60" s="3">
        <f t="shared" si="5"/>
        <v>4.7044711009060096E-2</v>
      </c>
      <c r="F60" s="3">
        <f t="shared" si="2"/>
        <v>-3.0566568314042142</v>
      </c>
    </row>
    <row r="61" spans="1:6" ht="22" customHeight="1">
      <c r="A61" s="4">
        <v>27.388000000000002</v>
      </c>
      <c r="B61" s="8">
        <v>11.6666666666667</v>
      </c>
      <c r="C61" s="10">
        <f t="shared" si="4"/>
        <v>19.4637767666045</v>
      </c>
      <c r="D61" s="4">
        <f t="shared" si="3"/>
        <v>60.794925910552053</v>
      </c>
      <c r="E61" s="3">
        <f t="shared" si="5"/>
        <v>3.0933081191945117E-2</v>
      </c>
      <c r="F61" s="3">
        <f t="shared" si="2"/>
        <v>-3.4759290790137762</v>
      </c>
    </row>
    <row r="62" spans="1:6" ht="22" customHeight="1">
      <c r="A62" s="4">
        <v>19.736999999999998</v>
      </c>
      <c r="B62" s="8">
        <v>23.1666666666667</v>
      </c>
      <c r="C62" s="10">
        <f t="shared" si="4"/>
        <v>15.522564269026306</v>
      </c>
      <c r="D62" s="4">
        <f t="shared" si="3"/>
        <v>58.432301465611616</v>
      </c>
      <c r="E62" s="3">
        <f t="shared" si="5"/>
        <v>3.1612516616102468E-2</v>
      </c>
      <c r="F62" s="3">
        <f t="shared" si="2"/>
        <v>-3.4542021413680826</v>
      </c>
    </row>
    <row r="63" spans="1:6" ht="22" customHeight="1">
      <c r="A63" s="4">
        <v>22.853000000000002</v>
      </c>
      <c r="B63" s="8">
        <v>21.1666666666667</v>
      </c>
      <c r="C63" s="10">
        <f t="shared" si="4"/>
        <v>17.30880802875247</v>
      </c>
      <c r="D63" s="4">
        <f t="shared" si="3"/>
        <v>14.883073270129438</v>
      </c>
      <c r="E63" s="3">
        <f t="shared" si="5"/>
        <v>4.7183125771083682E-2</v>
      </c>
      <c r="F63" s="3">
        <f t="shared" si="2"/>
        <v>-3.053718955160643</v>
      </c>
    </row>
    <row r="64" spans="1:6" ht="22" customHeight="1">
      <c r="A64" s="4">
        <v>98.3</v>
      </c>
      <c r="B64" s="8">
        <v>37</v>
      </c>
      <c r="C64" s="10">
        <f t="shared" si="4"/>
        <v>31.175187685216709</v>
      </c>
      <c r="D64" s="4">
        <f t="shared" si="3"/>
        <v>33.92843850245108</v>
      </c>
      <c r="E64" s="3">
        <f t="shared" si="5"/>
        <v>3.9602537095682129E-2</v>
      </c>
      <c r="F64" s="3">
        <f t="shared" si="2"/>
        <v>-3.2288620947011926</v>
      </c>
    </row>
    <row r="65" spans="1:6" ht="22" customHeight="1">
      <c r="A65" s="4">
        <v>98.3</v>
      </c>
      <c r="B65" s="8">
        <v>34.1666666666667</v>
      </c>
      <c r="C65" s="10">
        <f t="shared" si="4"/>
        <v>31.175187685216709</v>
      </c>
      <c r="D65" s="4">
        <f t="shared" si="3"/>
        <v>8.9489464964570722</v>
      </c>
      <c r="E65" s="3">
        <f t="shared" si="5"/>
        <v>4.9829499325724891E-2</v>
      </c>
      <c r="F65" s="3">
        <f t="shared" si="2"/>
        <v>-2.9991481143868053</v>
      </c>
    </row>
    <row r="66" spans="1:6" ht="22" customHeight="1">
      <c r="A66" s="4">
        <v>98.3</v>
      </c>
      <c r="B66" s="8">
        <v>29.1666666666667</v>
      </c>
      <c r="C66" s="10">
        <f t="shared" ref="C66:C78" si="6">alpha*(A66-c_)/(alpha/gamma+(A66-c_))</f>
        <v>31.175187685216709</v>
      </c>
      <c r="D66" s="4">
        <f t="shared" si="3"/>
        <v>4.0341566819571675</v>
      </c>
      <c r="E66" s="3">
        <f t="shared" ref="E66:E78" si="7">NORMDIST(B66,C66,$I$5,FALSE)</f>
        <v>5.213330926343538E-2</v>
      </c>
      <c r="F66" s="3">
        <f t="shared" ref="F66:F78" si="8">LN(E66)</f>
        <v>-2.9539512012379525</v>
      </c>
    </row>
    <row r="67" spans="1:6" ht="22" customHeight="1">
      <c r="A67" s="4">
        <v>7.65</v>
      </c>
      <c r="B67" s="8">
        <v>5.3333333333333304</v>
      </c>
      <c r="C67" s="10">
        <f t="shared" si="6"/>
        <v>4.3780438016852212</v>
      </c>
      <c r="D67" s="4">
        <f t="shared" ref="D67:D78" si="9">(C67-B67)^2</f>
        <v>0.91257808927646378</v>
      </c>
      <c r="E67" s="3">
        <f t="shared" si="7"/>
        <v>5.3651554091105717E-2</v>
      </c>
      <c r="F67" s="3">
        <f t="shared" si="8"/>
        <v>-2.9252448431095806</v>
      </c>
    </row>
    <row r="68" spans="1:6" ht="22" customHeight="1">
      <c r="A68" s="4">
        <v>7.65</v>
      </c>
      <c r="B68" s="8">
        <v>6</v>
      </c>
      <c r="C68" s="10">
        <f t="shared" si="6"/>
        <v>4.3780438016852212</v>
      </c>
      <c r="D68" s="4">
        <f t="shared" si="9"/>
        <v>2.6307419092517299</v>
      </c>
      <c r="E68" s="3">
        <f t="shared" si="7"/>
        <v>5.2810499467052338E-2</v>
      </c>
      <c r="F68" s="3">
        <f t="shared" si="8"/>
        <v>-2.9410452544960082</v>
      </c>
    </row>
    <row r="69" spans="1:6" ht="22" customHeight="1">
      <c r="A69" s="4">
        <v>8.76</v>
      </c>
      <c r="B69" s="8">
        <v>6.5</v>
      </c>
      <c r="C69" s="10">
        <f t="shared" si="6"/>
        <v>5.8319670455053734</v>
      </c>
      <c r="D69" s="4">
        <f t="shared" si="9"/>
        <v>0.44626802829081991</v>
      </c>
      <c r="E69" s="3">
        <f t="shared" si="7"/>
        <v>5.3882118585004725E-2</v>
      </c>
      <c r="F69" s="3">
        <f t="shared" si="8"/>
        <v>-2.9209566077786158</v>
      </c>
    </row>
    <row r="70" spans="1:6" ht="22" customHeight="1">
      <c r="A70" s="4">
        <v>8.76</v>
      </c>
      <c r="B70" s="8">
        <v>4</v>
      </c>
      <c r="C70" s="10">
        <f t="shared" si="6"/>
        <v>5.8319670455053734</v>
      </c>
      <c r="D70" s="4">
        <f t="shared" si="9"/>
        <v>3.3561032558176866</v>
      </c>
      <c r="E70" s="3">
        <f t="shared" si="7"/>
        <v>5.2459399463545539E-2</v>
      </c>
      <c r="F70" s="3">
        <f t="shared" si="8"/>
        <v>-2.9477157521204549</v>
      </c>
    </row>
    <row r="71" spans="1:6" ht="22" customHeight="1">
      <c r="A71" s="4">
        <v>8.76</v>
      </c>
      <c r="B71" s="8">
        <v>6.6666666666666696</v>
      </c>
      <c r="C71" s="10">
        <f t="shared" si="6"/>
        <v>5.8319670455053734</v>
      </c>
      <c r="D71" s="4">
        <f t="shared" si="9"/>
        <v>0.69672345756681153</v>
      </c>
      <c r="E71" s="3">
        <f t="shared" si="7"/>
        <v>5.3758159346888559E-2</v>
      </c>
      <c r="F71" s="3">
        <f t="shared" si="8"/>
        <v>-2.9232598216925147</v>
      </c>
    </row>
    <row r="72" spans="1:6" ht="22" customHeight="1">
      <c r="A72" s="4">
        <v>41.276000000000003</v>
      </c>
      <c r="B72" s="8">
        <v>16.8333333333333</v>
      </c>
      <c r="C72" s="10">
        <f t="shared" si="6"/>
        <v>23.988892261250552</v>
      </c>
      <c r="D72" s="4">
        <f t="shared" si="9"/>
        <v>51.202023570896287</v>
      </c>
      <c r="E72" s="3">
        <f t="shared" si="7"/>
        <v>3.3785898711244496E-2</v>
      </c>
      <c r="F72" s="3">
        <f t="shared" si="8"/>
        <v>-3.3877117614365919</v>
      </c>
    </row>
    <row r="73" spans="1:6" ht="22" customHeight="1">
      <c r="A73" s="4">
        <v>43.387999999999998</v>
      </c>
      <c r="B73" s="8">
        <v>17</v>
      </c>
      <c r="C73" s="10">
        <f t="shared" si="6"/>
        <v>24.495729333632561</v>
      </c>
      <c r="D73" s="4">
        <f t="shared" si="9"/>
        <v>56.185958243079632</v>
      </c>
      <c r="E73" s="3">
        <f t="shared" si="7"/>
        <v>3.227234724712285E-2</v>
      </c>
      <c r="F73" s="3">
        <f t="shared" si="8"/>
        <v>-3.4335445378156866</v>
      </c>
    </row>
    <row r="74" spans="1:6" ht="22" customHeight="1">
      <c r="A74" s="4">
        <v>40.512</v>
      </c>
      <c r="B74" s="8">
        <v>23.1666666666667</v>
      </c>
      <c r="C74" s="10">
        <f t="shared" si="6"/>
        <v>23.796432805521217</v>
      </c>
      <c r="D74" s="4">
        <f t="shared" si="9"/>
        <v>0.39660538964772712</v>
      </c>
      <c r="E74" s="3">
        <f t="shared" si="7"/>
        <v>5.3906732316248825E-2</v>
      </c>
      <c r="F74" s="3">
        <f t="shared" si="8"/>
        <v>-2.92049990504051</v>
      </c>
    </row>
    <row r="75" spans="1:6" ht="22" customHeight="1">
      <c r="A75" s="4">
        <v>80.503</v>
      </c>
      <c r="B75" s="8">
        <v>31.6666666666667</v>
      </c>
      <c r="C75" s="10">
        <f t="shared" si="6"/>
        <v>29.831576411926889</v>
      </c>
      <c r="D75" s="4">
        <f t="shared" si="9"/>
        <v>3.3675562430410233</v>
      </c>
      <c r="E75" s="3">
        <f t="shared" si="7"/>
        <v>5.2453874581054966E-2</v>
      </c>
      <c r="F75" s="3">
        <f t="shared" si="8"/>
        <v>-2.9478210749701326</v>
      </c>
    </row>
    <row r="76" spans="1:6" ht="22" customHeight="1">
      <c r="A76" s="4">
        <v>82.846999999999994</v>
      </c>
      <c r="B76" s="8">
        <v>31.1666666666667</v>
      </c>
      <c r="C76" s="10">
        <f t="shared" si="6"/>
        <v>30.035836030012423</v>
      </c>
      <c r="D76" s="4">
        <f t="shared" si="9"/>
        <v>1.2787779287959182</v>
      </c>
      <c r="E76" s="3">
        <f t="shared" si="7"/>
        <v>5.3471180389193428E-2</v>
      </c>
      <c r="F76" s="3">
        <f t="shared" si="8"/>
        <v>-2.928612454536839</v>
      </c>
    </row>
    <row r="77" spans="1:6" ht="22" customHeight="1">
      <c r="A77" s="4">
        <v>83.506</v>
      </c>
      <c r="B77" s="8">
        <v>23.5</v>
      </c>
      <c r="C77" s="10">
        <f t="shared" si="6"/>
        <v>30.091552179659562</v>
      </c>
      <c r="D77" s="4">
        <f t="shared" si="9"/>
        <v>43.448560137174724</v>
      </c>
      <c r="E77" s="3">
        <f t="shared" si="7"/>
        <v>3.6282849554445835E-2</v>
      </c>
      <c r="F77" s="3">
        <f t="shared" si="8"/>
        <v>-3.3164101134224984</v>
      </c>
    </row>
    <row r="78" spans="1:6" ht="22" customHeight="1">
      <c r="A78" s="4">
        <v>85.932000000000002</v>
      </c>
      <c r="B78" s="8">
        <v>27.3333333333333</v>
      </c>
      <c r="C78" s="10">
        <f t="shared" si="6"/>
        <v>30.290534714401588</v>
      </c>
      <c r="D78" s="4">
        <f t="shared" si="9"/>
        <v>8.7450400081921877</v>
      </c>
      <c r="E78" s="3">
        <f t="shared" si="7"/>
        <v>4.9923024524470637E-2</v>
      </c>
      <c r="F78" s="3">
        <f t="shared" si="8"/>
        <v>-2.9972729693270095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pane="bottomLeft" activeCell="D6" sqref="D6"/>
    </sheetView>
  </sheetViews>
  <sheetFormatPr baseColWidth="10" defaultColWidth="8.83203125" defaultRowHeight="22" customHeight="1" x14ac:dyDescent="0"/>
  <cols>
    <col min="1" max="1" width="15.83203125" style="1" customWidth="1"/>
    <col min="2" max="3" width="17.33203125" style="1" customWidth="1"/>
    <col min="4" max="6" width="15.83203125" style="1" customWidth="1"/>
    <col min="7" max="7" width="3.83203125" style="1" customWidth="1"/>
    <col min="8" max="27" width="22" style="1" customWidth="1"/>
    <col min="28" max="16384" width="8.83203125" style="1"/>
  </cols>
  <sheetData>
    <row r="1" spans="1:11" ht="22" customHeight="1">
      <c r="A1" s="2" t="s">
        <v>3</v>
      </c>
      <c r="B1" s="7" t="s">
        <v>5</v>
      </c>
      <c r="C1" s="9" t="s">
        <v>4</v>
      </c>
      <c r="D1" s="2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>
      <c r="A2" s="4">
        <v>98.5</v>
      </c>
      <c r="B2" s="8">
        <v>18.1666666666667</v>
      </c>
      <c r="C2" s="10">
        <f t="shared" ref="C2:C33" si="0">alpha*(A2-c_)/(alpha/gamma+(A2-c_))</f>
        <v>30.393822054180866</v>
      </c>
      <c r="D2" s="4">
        <f t="shared" ref="D2:D65" si="1">(B2-C2)^2</f>
        <v>149.50332887041671</v>
      </c>
      <c r="E2" s="3">
        <f t="shared" ref="E2:E65" si="2">NORMDIST(B2,C2,$I$5,FALSE)</f>
        <v>1.3349657636518368E-2</v>
      </c>
      <c r="F2" s="3">
        <f t="shared" ref="F2:F65" si="3">LN(E2)</f>
        <v>-4.3162645396693389</v>
      </c>
      <c r="H2" s="5" t="s">
        <v>2</v>
      </c>
      <c r="I2" s="6">
        <v>37</v>
      </c>
      <c r="J2" s="5" t="s">
        <v>15</v>
      </c>
      <c r="K2" s="6">
        <f>SUM(F2:F78)</f>
        <v>-262.03971294082976</v>
      </c>
    </row>
    <row r="3" spans="1:11" ht="22" customHeight="1">
      <c r="A3" s="4">
        <v>98.5</v>
      </c>
      <c r="B3" s="8">
        <v>26</v>
      </c>
      <c r="C3" s="10">
        <f t="shared" si="0"/>
        <v>30.393822054180866</v>
      </c>
      <c r="D3" s="4">
        <f t="shared" si="1"/>
        <v>19.305672243806168</v>
      </c>
      <c r="E3" s="3">
        <f t="shared" si="2"/>
        <v>4.5702773260661585E-2</v>
      </c>
      <c r="F3" s="3">
        <f t="shared" si="3"/>
        <v>-3.0855962988824452</v>
      </c>
      <c r="H3" s="5" t="s">
        <v>0</v>
      </c>
      <c r="I3" s="6">
        <v>1.8191090298589145</v>
      </c>
      <c r="J3" s="5" t="s">
        <v>14</v>
      </c>
      <c r="K3" s="6">
        <f>LN(NORMDIST(alpha,I6,I7,FALSE))</f>
        <v>-2.4765841597396143</v>
      </c>
    </row>
    <row r="4" spans="1:11" ht="22" customHeight="1">
      <c r="A4" s="4">
        <v>98.5</v>
      </c>
      <c r="B4" s="8">
        <v>25.6666666666667</v>
      </c>
      <c r="C4" s="10">
        <f t="shared" si="0"/>
        <v>30.393822054180866</v>
      </c>
      <c r="D4" s="4">
        <f t="shared" si="1"/>
        <v>22.345998057704207</v>
      </c>
      <c r="E4" s="3">
        <f t="shared" si="2"/>
        <v>4.4408055655669992E-2</v>
      </c>
      <c r="F4" s="3">
        <f t="shared" si="3"/>
        <v>-3.1143343923147975</v>
      </c>
      <c r="H4" s="5" t="s">
        <v>1</v>
      </c>
      <c r="I4" s="6">
        <v>4.9210768872418882</v>
      </c>
      <c r="J4" s="5" t="s">
        <v>16</v>
      </c>
      <c r="K4" s="6">
        <f>SUM(K2:K3)</f>
        <v>-264.51629710056937</v>
      </c>
    </row>
    <row r="5" spans="1:11" ht="22" customHeight="1">
      <c r="A5" s="4">
        <v>23.5</v>
      </c>
      <c r="B5" s="8">
        <v>6.1666666666666696</v>
      </c>
      <c r="C5" s="10">
        <f t="shared" si="0"/>
        <v>17.66304615220135</v>
      </c>
      <c r="D5" s="4">
        <f t="shared" si="1"/>
        <v>132.16674127542262</v>
      </c>
      <c r="E5" s="3">
        <f t="shared" si="2"/>
        <v>1.5726724932518324E-2</v>
      </c>
      <c r="F5" s="3">
        <f t="shared" si="3"/>
        <v>-4.1523937887696754</v>
      </c>
      <c r="H5" s="5" t="s">
        <v>6</v>
      </c>
      <c r="I5" s="6">
        <f>SQRT(SUM(D2:D78)/COUNT(D2:D78))</f>
        <v>7.273041897681864</v>
      </c>
      <c r="K5" s="4"/>
    </row>
    <row r="6" spans="1:11" ht="22" customHeight="1">
      <c r="A6" s="4">
        <v>11.82</v>
      </c>
      <c r="B6" s="8">
        <v>10</v>
      </c>
      <c r="C6" s="10">
        <f t="shared" si="0"/>
        <v>9.3712826006988035</v>
      </c>
      <c r="D6" s="4">
        <f t="shared" si="1"/>
        <v>0.39528556818406019</v>
      </c>
      <c r="E6" s="3">
        <f t="shared" si="2"/>
        <v>5.4647625437006388E-2</v>
      </c>
      <c r="F6" s="3">
        <f t="shared" si="3"/>
        <v>-2.9068495156785819</v>
      </c>
      <c r="H6" s="5" t="s">
        <v>12</v>
      </c>
      <c r="I6" s="6">
        <v>35</v>
      </c>
    </row>
    <row r="7" spans="1:11" ht="22" customHeight="1">
      <c r="A7" s="4">
        <v>11.82</v>
      </c>
      <c r="B7" s="8">
        <v>11.1666666666667</v>
      </c>
      <c r="C7" s="10">
        <f t="shared" si="0"/>
        <v>9.3712826006988035</v>
      </c>
      <c r="D7" s="4">
        <f t="shared" si="1"/>
        <v>3.2234039443314155</v>
      </c>
      <c r="E7" s="3">
        <f t="shared" si="2"/>
        <v>5.3206124917698293E-2</v>
      </c>
      <c r="F7" s="3">
        <f t="shared" si="3"/>
        <v>-2.9335817592295692</v>
      </c>
      <c r="H7" s="5" t="s">
        <v>13</v>
      </c>
      <c r="I7" s="6">
        <v>4.25</v>
      </c>
    </row>
    <row r="8" spans="1:11" ht="22" customHeight="1">
      <c r="A8" s="4">
        <v>19.420000000000002</v>
      </c>
      <c r="B8" s="8">
        <v>7.3333333333333304</v>
      </c>
      <c r="C8" s="10">
        <f t="shared" si="0"/>
        <v>15.398463660316748</v>
      </c>
      <c r="D8" s="4">
        <f t="shared" si="1"/>
        <v>65.046327191227661</v>
      </c>
      <c r="E8" s="3">
        <f t="shared" si="2"/>
        <v>2.9660146032403016E-2</v>
      </c>
      <c r="F8" s="3">
        <f t="shared" si="3"/>
        <v>-3.5179510187375054</v>
      </c>
    </row>
    <row r="9" spans="1:11" ht="22" customHeight="1">
      <c r="A9" s="4">
        <v>19.420000000000002</v>
      </c>
      <c r="B9" s="8">
        <v>15.6666666666667</v>
      </c>
      <c r="C9" s="10">
        <f t="shared" si="0"/>
        <v>15.398463660316748</v>
      </c>
      <c r="D9" s="4">
        <f t="shared" si="1"/>
        <v>7.1932852615152088E-2</v>
      </c>
      <c r="E9" s="3">
        <f t="shared" si="2"/>
        <v>5.4814907547057007E-2</v>
      </c>
      <c r="F9" s="3">
        <f t="shared" si="3"/>
        <v>-2.9037930864928856</v>
      </c>
    </row>
    <row r="10" spans="1:11" ht="22" customHeight="1">
      <c r="A10" s="4">
        <v>98.7</v>
      </c>
      <c r="B10" s="8">
        <v>44.1666666666667</v>
      </c>
      <c r="C10" s="10">
        <f t="shared" si="0"/>
        <v>30.405399800151024</v>
      </c>
      <c r="D10" s="4">
        <f t="shared" si="1"/>
        <v>189.37246577146217</v>
      </c>
      <c r="E10" s="3">
        <f t="shared" si="2"/>
        <v>9.1580695757914072E-3</v>
      </c>
      <c r="F10" s="3">
        <f t="shared" si="3"/>
        <v>-4.6931198675068844</v>
      </c>
    </row>
    <row r="11" spans="1:11" ht="22" customHeight="1">
      <c r="A11" s="4">
        <v>98.7</v>
      </c>
      <c r="B11" s="8">
        <v>39.6666666666667</v>
      </c>
      <c r="C11" s="10">
        <f t="shared" si="0"/>
        <v>30.405399800151024</v>
      </c>
      <c r="D11" s="4">
        <f t="shared" si="1"/>
        <v>85.771063972821096</v>
      </c>
      <c r="E11" s="3">
        <f t="shared" si="2"/>
        <v>2.4383524591134437E-2</v>
      </c>
      <c r="F11" s="3">
        <f t="shared" si="3"/>
        <v>-3.7138475964226227</v>
      </c>
    </row>
    <row r="12" spans="1:11" ht="22" customHeight="1">
      <c r="A12" s="4">
        <v>98.7</v>
      </c>
      <c r="B12" s="8">
        <v>30</v>
      </c>
      <c r="C12" s="10">
        <f t="shared" si="0"/>
        <v>30.405399800151024</v>
      </c>
      <c r="D12" s="4">
        <f t="shared" si="1"/>
        <v>0.16434899796248997</v>
      </c>
      <c r="E12" s="3">
        <f t="shared" si="2"/>
        <v>5.4767045123308468E-2</v>
      </c>
      <c r="F12" s="3">
        <f t="shared" si="3"/>
        <v>-2.9046666322844286</v>
      </c>
    </row>
    <row r="13" spans="1:11" ht="22" customHeight="1">
      <c r="A13" s="4">
        <v>10.92</v>
      </c>
      <c r="B13" s="8">
        <v>4.8333333333333304</v>
      </c>
      <c r="C13" s="10">
        <f t="shared" si="0"/>
        <v>8.4271970262682583</v>
      </c>
      <c r="D13" s="4">
        <f t="shared" si="1"/>
        <v>12.915856243395877</v>
      </c>
      <c r="E13" s="3">
        <f t="shared" si="2"/>
        <v>4.8548217705760656E-2</v>
      </c>
      <c r="F13" s="3">
        <f t="shared" si="3"/>
        <v>-3.0251977954076166</v>
      </c>
    </row>
    <row r="14" spans="1:11" ht="22" customHeight="1">
      <c r="A14" s="4">
        <v>6.46</v>
      </c>
      <c r="B14" s="8">
        <v>4.1666666666666696</v>
      </c>
      <c r="C14" s="10">
        <f t="shared" si="0"/>
        <v>2.6025560947926594</v>
      </c>
      <c r="D14" s="4">
        <f t="shared" si="1"/>
        <v>2.4464418810480435</v>
      </c>
      <c r="E14" s="3">
        <f t="shared" si="2"/>
        <v>5.3598313542341014E-2</v>
      </c>
      <c r="F14" s="3">
        <f t="shared" si="3"/>
        <v>-2.9262376751626697</v>
      </c>
    </row>
    <row r="15" spans="1:11" ht="22" customHeight="1">
      <c r="A15" s="4">
        <v>6.46</v>
      </c>
      <c r="B15" s="8">
        <v>5.3333333333333304</v>
      </c>
      <c r="C15" s="10">
        <f t="shared" si="0"/>
        <v>2.6025560947926594</v>
      </c>
      <c r="D15" s="4">
        <f t="shared" si="1"/>
        <v>7.4571443265318127</v>
      </c>
      <c r="E15" s="3">
        <f t="shared" si="2"/>
        <v>5.1118931357423646E-2</v>
      </c>
      <c r="F15" s="3">
        <f t="shared" si="3"/>
        <v>-2.9736003737201009</v>
      </c>
    </row>
    <row r="16" spans="1:11" ht="22" customHeight="1">
      <c r="A16" s="4">
        <v>11.12</v>
      </c>
      <c r="B16" s="8">
        <v>4.6666666666666696</v>
      </c>
      <c r="C16" s="10">
        <f t="shared" si="0"/>
        <v>8.6425275725349788</v>
      </c>
      <c r="D16" s="4">
        <f t="shared" si="1"/>
        <v>15.807469942811972</v>
      </c>
      <c r="E16" s="3">
        <f t="shared" si="2"/>
        <v>4.7239247538748287E-2</v>
      </c>
      <c r="F16" s="3">
        <f t="shared" si="3"/>
        <v>-3.0525302162567978</v>
      </c>
    </row>
    <row r="17" spans="1:6" ht="22" customHeight="1">
      <c r="A17" s="4">
        <v>50.423999999999999</v>
      </c>
      <c r="B17" s="8">
        <v>28.1666666666667</v>
      </c>
      <c r="C17" s="10">
        <f t="shared" si="0"/>
        <v>25.570214704556641</v>
      </c>
      <c r="D17" s="4">
        <f t="shared" si="1"/>
        <v>6.7415627915451761</v>
      </c>
      <c r="E17" s="3">
        <f t="shared" si="2"/>
        <v>5.1465866510317107E-2</v>
      </c>
      <c r="F17" s="3">
        <f t="shared" si="3"/>
        <v>-2.9668364772597591</v>
      </c>
    </row>
    <row r="18" spans="1:6" ht="22" customHeight="1">
      <c r="A18" s="4">
        <v>57.548000000000002</v>
      </c>
      <c r="B18" s="8">
        <v>22.6666666666667</v>
      </c>
      <c r="C18" s="10">
        <f t="shared" si="0"/>
        <v>26.686147824474375</v>
      </c>
      <c r="D18" s="4">
        <f t="shared" si="1"/>
        <v>16.156228777970931</v>
      </c>
      <c r="E18" s="3">
        <f t="shared" si="2"/>
        <v>4.7083776188787334E-2</v>
      </c>
      <c r="F18" s="3">
        <f t="shared" si="3"/>
        <v>-3.0558267918883764</v>
      </c>
    </row>
    <row r="19" spans="1:6" ht="22" customHeight="1">
      <c r="A19" s="4">
        <v>56.308</v>
      </c>
      <c r="B19" s="8">
        <v>36.3333333333333</v>
      </c>
      <c r="C19" s="10">
        <f t="shared" si="0"/>
        <v>26.507843185631181</v>
      </c>
      <c r="D19" s="4">
        <f t="shared" si="1"/>
        <v>96.540256642591416</v>
      </c>
      <c r="E19" s="3">
        <f t="shared" si="2"/>
        <v>2.2023585905016945E-2</v>
      </c>
      <c r="F19" s="3">
        <f t="shared" si="3"/>
        <v>-3.8156413133065605</v>
      </c>
    </row>
    <row r="20" spans="1:6" ht="22" customHeight="1">
      <c r="A20" s="4">
        <v>53.585999999999999</v>
      </c>
      <c r="B20" s="8">
        <v>37.3333333333333</v>
      </c>
      <c r="C20" s="10">
        <f t="shared" si="0"/>
        <v>26.093962497962018</v>
      </c>
      <c r="D20" s="4">
        <f t="shared" si="1"/>
        <v>126.32345677499455</v>
      </c>
      <c r="E20" s="3">
        <f t="shared" si="2"/>
        <v>1.6619787608633411E-2</v>
      </c>
      <c r="F20" s="3">
        <f t="shared" si="3"/>
        <v>-4.0971612689004244</v>
      </c>
    </row>
    <row r="21" spans="1:6" ht="22" customHeight="1">
      <c r="A21" s="4">
        <v>53.502000000000002</v>
      </c>
      <c r="B21" s="8">
        <v>35.3333333333333</v>
      </c>
      <c r="C21" s="10">
        <f t="shared" si="0"/>
        <v>26.080670277537404</v>
      </c>
      <c r="D21" s="4">
        <f t="shared" si="1"/>
        <v>85.611773624090247</v>
      </c>
      <c r="E21" s="3">
        <f t="shared" si="2"/>
        <v>2.4420265573324142E-2</v>
      </c>
      <c r="F21" s="3">
        <f t="shared" si="3"/>
        <v>-3.7123419351202145</v>
      </c>
    </row>
    <row r="22" spans="1:6" ht="22" customHeight="1">
      <c r="A22" s="4">
        <v>56.969000000000001</v>
      </c>
      <c r="B22" s="8">
        <v>37.25</v>
      </c>
      <c r="C22" s="10">
        <f t="shared" si="0"/>
        <v>26.603651312832373</v>
      </c>
      <c r="D22" s="4">
        <f t="shared" si="1"/>
        <v>113.34474036875586</v>
      </c>
      <c r="E22" s="3">
        <f t="shared" si="2"/>
        <v>1.8789023143721776E-2</v>
      </c>
      <c r="F22" s="3">
        <f t="shared" si="3"/>
        <v>-3.974482455001763</v>
      </c>
    </row>
    <row r="23" spans="1:6" ht="22" customHeight="1">
      <c r="A23" s="4">
        <v>67.798000000000002</v>
      </c>
      <c r="B23" s="8">
        <v>33.8333333333333</v>
      </c>
      <c r="C23" s="10">
        <f t="shared" si="0"/>
        <v>27.956531949447957</v>
      </c>
      <c r="D23" s="4">
        <f t="shared" si="1"/>
        <v>34.536794505636685</v>
      </c>
      <c r="E23" s="3">
        <f t="shared" si="2"/>
        <v>3.9574688484950875E-2</v>
      </c>
      <c r="F23" s="3">
        <f t="shared" si="3"/>
        <v>-3.2295655447570746</v>
      </c>
    </row>
    <row r="24" spans="1:6" ht="22" customHeight="1">
      <c r="A24" s="4">
        <v>70.926000000000002</v>
      </c>
      <c r="B24" s="8">
        <v>32</v>
      </c>
      <c r="C24" s="10">
        <f t="shared" si="0"/>
        <v>28.284149243999153</v>
      </c>
      <c r="D24" s="4">
        <f t="shared" si="1"/>
        <v>13.807546840872069</v>
      </c>
      <c r="E24" s="3">
        <f t="shared" si="2"/>
        <v>4.8140747033097842E-2</v>
      </c>
      <c r="F24" s="3">
        <f t="shared" si="3"/>
        <v>-3.0336263288187006</v>
      </c>
    </row>
    <row r="25" spans="1:6" ht="22" customHeight="1">
      <c r="A25" s="4">
        <v>75.147999999999996</v>
      </c>
      <c r="B25" s="8">
        <v>34.1666666666667</v>
      </c>
      <c r="C25" s="10">
        <f t="shared" si="0"/>
        <v>28.690461747388728</v>
      </c>
      <c r="D25" s="4">
        <f t="shared" si="1"/>
        <v>29.988820317924262</v>
      </c>
      <c r="E25" s="3">
        <f t="shared" si="2"/>
        <v>4.1313056299306462E-2</v>
      </c>
      <c r="F25" s="3">
        <f t="shared" si="3"/>
        <v>-3.1865766958195869</v>
      </c>
    </row>
    <row r="26" spans="1:6" ht="22" customHeight="1">
      <c r="A26" s="4">
        <v>22.641999999999999</v>
      </c>
      <c r="B26" s="8">
        <v>12.5</v>
      </c>
      <c r="C26" s="10">
        <f t="shared" si="0"/>
        <v>17.227132689413882</v>
      </c>
      <c r="D26" s="4">
        <f t="shared" si="1"/>
        <v>22.345783463325319</v>
      </c>
      <c r="E26" s="3">
        <f t="shared" si="2"/>
        <v>4.4408145733593543E-2</v>
      </c>
      <c r="F26" s="3">
        <f t="shared" si="3"/>
        <v>-3.1143323639028155</v>
      </c>
    </row>
    <row r="27" spans="1:6" ht="22" customHeight="1">
      <c r="A27" s="4">
        <v>64.289000000000001</v>
      </c>
      <c r="B27" s="8">
        <v>26.1666666666667</v>
      </c>
      <c r="C27" s="10">
        <f t="shared" si="0"/>
        <v>27.558407441089525</v>
      </c>
      <c r="D27" s="4">
        <f t="shared" si="1"/>
        <v>1.9369423831910446</v>
      </c>
      <c r="E27" s="3">
        <f t="shared" si="2"/>
        <v>5.3857062673279374E-2</v>
      </c>
      <c r="F27" s="3">
        <f t="shared" si="3"/>
        <v>-2.9214217294155995</v>
      </c>
    </row>
    <row r="28" spans="1:6" ht="22" customHeight="1">
      <c r="A28" s="4">
        <v>12.75</v>
      </c>
      <c r="B28" s="8">
        <v>11.5</v>
      </c>
      <c r="C28" s="10">
        <f t="shared" si="0"/>
        <v>10.283459714788293</v>
      </c>
      <c r="D28" s="4">
        <f t="shared" si="1"/>
        <v>1.4799702655429812</v>
      </c>
      <c r="E28" s="3">
        <f t="shared" si="2"/>
        <v>5.4090198213097629E-2</v>
      </c>
      <c r="F28" s="3">
        <f t="shared" si="3"/>
        <v>-2.9171022886001059</v>
      </c>
    </row>
    <row r="29" spans="1:6" ht="22" customHeight="1">
      <c r="A29" s="4">
        <v>29.013000000000002</v>
      </c>
      <c r="B29" s="8">
        <v>7.5</v>
      </c>
      <c r="C29" s="10">
        <f t="shared" si="0"/>
        <v>20.062346315207982</v>
      </c>
      <c r="D29" s="4">
        <f t="shared" si="1"/>
        <v>157.81254494321956</v>
      </c>
      <c r="E29" s="3">
        <f t="shared" si="2"/>
        <v>1.234127674184385E-2</v>
      </c>
      <c r="F29" s="3">
        <f t="shared" si="3"/>
        <v>-4.3948058021742469</v>
      </c>
    </row>
    <row r="30" spans="1:6" ht="22" customHeight="1">
      <c r="A30" s="4">
        <v>39.555999999999997</v>
      </c>
      <c r="B30" s="8">
        <v>25</v>
      </c>
      <c r="C30" s="10">
        <f t="shared" si="0"/>
        <v>23.310643589059712</v>
      </c>
      <c r="D30" s="4">
        <f t="shared" si="1"/>
        <v>2.8539250831850516</v>
      </c>
      <c r="E30" s="3">
        <f t="shared" si="2"/>
        <v>5.3392268318162614E-2</v>
      </c>
      <c r="F30" s="3">
        <f t="shared" si="3"/>
        <v>-2.9300893315481789</v>
      </c>
    </row>
    <row r="31" spans="1:6" ht="22" customHeight="1">
      <c r="A31" s="4">
        <v>29.568000000000001</v>
      </c>
      <c r="B31" s="8">
        <v>14.3333333333333</v>
      </c>
      <c r="C31" s="10">
        <f t="shared" si="0"/>
        <v>20.271306497143939</v>
      </c>
      <c r="D31" s="4">
        <f t="shared" si="1"/>
        <v>35.259525294135329</v>
      </c>
      <c r="E31" s="3">
        <f t="shared" si="2"/>
        <v>3.9305256410105176E-2</v>
      </c>
      <c r="F31" s="3">
        <f t="shared" si="3"/>
        <v>-3.2363970181575135</v>
      </c>
    </row>
    <row r="32" spans="1:6" ht="22" customHeight="1">
      <c r="A32" s="4">
        <v>28.716999999999999</v>
      </c>
      <c r="B32" s="8">
        <v>17.1666666666667</v>
      </c>
      <c r="C32" s="10">
        <f t="shared" si="0"/>
        <v>19.948752048813521</v>
      </c>
      <c r="D32" s="4">
        <f t="shared" si="1"/>
        <v>7.7399990735550244</v>
      </c>
      <c r="E32" s="3">
        <f t="shared" si="2"/>
        <v>5.0982440795569448E-2</v>
      </c>
      <c r="F32" s="3">
        <f t="shared" si="3"/>
        <v>-2.9762740036681086</v>
      </c>
    </row>
    <row r="33" spans="1:6" ht="22" customHeight="1">
      <c r="A33" s="4">
        <v>71.111999999999995</v>
      </c>
      <c r="B33" s="8">
        <v>28.3333333333333</v>
      </c>
      <c r="C33" s="10">
        <f t="shared" si="0"/>
        <v>28.302884225224197</v>
      </c>
      <c r="D33" s="4">
        <f t="shared" si="1"/>
        <v>9.2714818463983915E-4</v>
      </c>
      <c r="E33" s="3">
        <f t="shared" si="2"/>
        <v>5.4851709892894472E-2</v>
      </c>
      <c r="F33" s="3">
        <f t="shared" si="3"/>
        <v>-2.9031219187651285</v>
      </c>
    </row>
    <row r="34" spans="1:6" ht="22" customHeight="1">
      <c r="A34" s="4">
        <v>98</v>
      </c>
      <c r="B34" s="8">
        <v>12.6666666666667</v>
      </c>
      <c r="C34" s="10">
        <f t="shared" ref="C34:C65" si="4">alpha*(A34-c_)/(alpha/gamma+(A34-c_))</f>
        <v>30.364699049559029</v>
      </c>
      <c r="D34" s="4">
        <f t="shared" si="1"/>
        <v>313.22035022590552</v>
      </c>
      <c r="E34" s="3">
        <f t="shared" si="2"/>
        <v>2.8405200954271727E-3</v>
      </c>
      <c r="F34" s="3">
        <f t="shared" si="3"/>
        <v>-5.8637681113830089</v>
      </c>
    </row>
    <row r="35" spans="1:6" ht="22" customHeight="1">
      <c r="A35" s="4">
        <v>98</v>
      </c>
      <c r="B35" s="8">
        <v>30.3333333333333</v>
      </c>
      <c r="C35" s="10">
        <f t="shared" si="4"/>
        <v>30.364699049559029</v>
      </c>
      <c r="D35" s="4">
        <f t="shared" si="1"/>
        <v>9.8380815435293372E-4</v>
      </c>
      <c r="E35" s="3">
        <f t="shared" si="2"/>
        <v>5.4851680516112659E-2</v>
      </c>
      <c r="F35" s="3">
        <f t="shared" si="3"/>
        <v>-2.9031224543325655</v>
      </c>
    </row>
    <row r="36" spans="1:6" ht="22" customHeight="1">
      <c r="A36" s="4">
        <v>98</v>
      </c>
      <c r="B36" s="8">
        <v>25</v>
      </c>
      <c r="C36" s="10">
        <f t="shared" si="4"/>
        <v>30.364699049559029</v>
      </c>
      <c r="D36" s="4">
        <f t="shared" si="1"/>
        <v>28.779995892339546</v>
      </c>
      <c r="E36" s="3">
        <f t="shared" si="2"/>
        <v>4.178781387455871E-2</v>
      </c>
      <c r="F36" s="3">
        <f t="shared" si="3"/>
        <v>-3.17515051605722</v>
      </c>
    </row>
    <row r="37" spans="1:6" ht="22" customHeight="1">
      <c r="A37" s="4">
        <v>5.64</v>
      </c>
      <c r="B37" s="8">
        <v>2.6666666666666701</v>
      </c>
      <c r="C37" s="10">
        <f t="shared" si="4"/>
        <v>1.2631522318591937</v>
      </c>
      <c r="D37" s="4">
        <f t="shared" si="1"/>
        <v>1.9698527687129499</v>
      </c>
      <c r="E37" s="3">
        <f t="shared" si="2"/>
        <v>5.3840311473788927E-2</v>
      </c>
      <c r="F37" s="3">
        <f t="shared" si="3"/>
        <v>-2.921732808488013</v>
      </c>
    </row>
    <row r="38" spans="1:6" ht="22" customHeight="1">
      <c r="A38" s="4">
        <v>6.91</v>
      </c>
      <c r="B38" s="8">
        <v>3.5</v>
      </c>
      <c r="C38" s="10">
        <f t="shared" si="4"/>
        <v>3.2957873772232635</v>
      </c>
      <c r="D38" s="4">
        <f t="shared" si="1"/>
        <v>4.1702795301353665E-2</v>
      </c>
      <c r="E38" s="3">
        <f t="shared" si="2"/>
        <v>5.4830572804337833E-2</v>
      </c>
      <c r="F38" s="3">
        <f t="shared" si="3"/>
        <v>-2.9035073427059603</v>
      </c>
    </row>
    <row r="39" spans="1:6" ht="22" customHeight="1">
      <c r="A39" s="4">
        <v>39.06</v>
      </c>
      <c r="B39" s="8">
        <v>19.1666666666667</v>
      </c>
      <c r="C39" s="10">
        <f t="shared" si="4"/>
        <v>23.186008834521875</v>
      </c>
      <c r="D39" s="4">
        <f t="shared" si="1"/>
        <v>16.155111462298738</v>
      </c>
      <c r="E39" s="3">
        <f t="shared" si="2"/>
        <v>4.7084273453104349E-2</v>
      </c>
      <c r="F39" s="3">
        <f t="shared" si="3"/>
        <v>-3.0558162306774581</v>
      </c>
    </row>
    <row r="40" spans="1:6" ht="22" customHeight="1">
      <c r="A40" s="4">
        <v>28.838999999999999</v>
      </c>
      <c r="B40" s="8">
        <v>30.6666666666667</v>
      </c>
      <c r="C40" s="10">
        <f t="shared" si="4"/>
        <v>19.995755378697684</v>
      </c>
      <c r="D40" s="4">
        <f t="shared" si="1"/>
        <v>113.86834771570456</v>
      </c>
      <c r="E40" s="3">
        <f t="shared" si="2"/>
        <v>1.86962604235184E-2</v>
      </c>
      <c r="F40" s="3">
        <f t="shared" si="3"/>
        <v>-3.9794317524716902</v>
      </c>
    </row>
    <row r="41" spans="1:6" ht="22" customHeight="1">
      <c r="A41" s="4">
        <v>38.222999999999999</v>
      </c>
      <c r="B41" s="8">
        <v>32.1666666666667</v>
      </c>
      <c r="C41" s="10">
        <f t="shared" si="4"/>
        <v>22.970461176423655</v>
      </c>
      <c r="D41" s="4">
        <f t="shared" si="1"/>
        <v>84.570195418776322</v>
      </c>
      <c r="E41" s="3">
        <f t="shared" si="2"/>
        <v>2.4661878257128952E-2</v>
      </c>
      <c r="F41" s="3">
        <f t="shared" si="3"/>
        <v>-3.7024966180017058</v>
      </c>
    </row>
    <row r="42" spans="1:6" ht="22" customHeight="1">
      <c r="A42" s="4">
        <v>43.408000000000001</v>
      </c>
      <c r="B42" s="8">
        <v>46.6666666666667</v>
      </c>
      <c r="C42" s="10">
        <f t="shared" si="4"/>
        <v>24.207031365836105</v>
      </c>
      <c r="D42" s="4">
        <f t="shared" si="1"/>
        <v>504.43521784631582</v>
      </c>
      <c r="E42" s="3">
        <f t="shared" si="2"/>
        <v>4.660629850194183E-4</v>
      </c>
      <c r="F42" s="3">
        <f t="shared" si="3"/>
        <v>-7.6711897719861755</v>
      </c>
    </row>
    <row r="43" spans="1:6" ht="22" customHeight="1">
      <c r="A43" s="4">
        <v>38.222999999999999</v>
      </c>
      <c r="B43" s="8">
        <v>24.8333333333333</v>
      </c>
      <c r="C43" s="10">
        <f t="shared" si="4"/>
        <v>22.970461176423655</v>
      </c>
      <c r="D43" s="4">
        <f t="shared" si="1"/>
        <v>3.4702926729891952</v>
      </c>
      <c r="E43" s="3">
        <f t="shared" si="2"/>
        <v>5.308210424932043E-2</v>
      </c>
      <c r="F43" s="3">
        <f t="shared" si="3"/>
        <v>-2.9359154273249843</v>
      </c>
    </row>
    <row r="44" spans="1:6" ht="22" customHeight="1">
      <c r="A44" s="4">
        <v>56.377000000000002</v>
      </c>
      <c r="B44" s="8">
        <v>31.6666666666667</v>
      </c>
      <c r="C44" s="10">
        <f t="shared" si="4"/>
        <v>26.517926802433134</v>
      </c>
      <c r="D44" s="4">
        <f t="shared" si="1"/>
        <v>26.509522189547877</v>
      </c>
      <c r="E44" s="3">
        <f t="shared" si="2"/>
        <v>4.2694323732891351E-2</v>
      </c>
      <c r="F44" s="3">
        <f t="shared" si="3"/>
        <v>-3.1536893012399601</v>
      </c>
    </row>
    <row r="45" spans="1:6" ht="22" customHeight="1">
      <c r="A45" s="4">
        <v>53.502000000000002</v>
      </c>
      <c r="B45" s="8">
        <v>26.8333333333333</v>
      </c>
      <c r="C45" s="10">
        <f t="shared" si="4"/>
        <v>26.080670277537404</v>
      </c>
      <c r="D45" s="4">
        <f t="shared" si="1"/>
        <v>0.56650167556001607</v>
      </c>
      <c r="E45" s="3">
        <f t="shared" si="2"/>
        <v>5.4559255944831277E-2</v>
      </c>
      <c r="F45" s="3">
        <f t="shared" si="3"/>
        <v>-2.9084679029147136</v>
      </c>
    </row>
    <row r="46" spans="1:6" ht="22" customHeight="1">
      <c r="A46" s="4">
        <v>29.38</v>
      </c>
      <c r="B46" s="8">
        <v>29.6666666666667</v>
      </c>
      <c r="C46" s="10">
        <f t="shared" si="4"/>
        <v>20.201103458487133</v>
      </c>
      <c r="D46" s="4">
        <f t="shared" si="1"/>
        <v>89.596886848042658</v>
      </c>
      <c r="E46" s="3">
        <f t="shared" si="2"/>
        <v>2.3517500112255698E-2</v>
      </c>
      <c r="F46" s="3">
        <f t="shared" si="3"/>
        <v>-3.750010449344884</v>
      </c>
    </row>
    <row r="47" spans="1:6" ht="22" customHeight="1">
      <c r="A47" s="4">
        <v>39.076000000000001</v>
      </c>
      <c r="B47" s="8">
        <v>30.8333333333333</v>
      </c>
      <c r="C47" s="10">
        <f t="shared" si="4"/>
        <v>23.190064723712116</v>
      </c>
      <c r="D47" s="4">
        <f t="shared" si="1"/>
        <v>58.419555038820555</v>
      </c>
      <c r="E47" s="3">
        <f t="shared" si="2"/>
        <v>3.1577427510252588E-2</v>
      </c>
      <c r="F47" s="3">
        <f t="shared" si="3"/>
        <v>-3.4553127329326623</v>
      </c>
    </row>
    <row r="48" spans="1:6" ht="22" customHeight="1">
      <c r="A48" s="4">
        <v>18.677</v>
      </c>
      <c r="B48" s="8">
        <v>28.6666666666667</v>
      </c>
      <c r="C48" s="10">
        <f t="shared" si="4"/>
        <v>14.927729467007815</v>
      </c>
      <c r="D48" s="4">
        <f t="shared" si="1"/>
        <v>188.75839537617071</v>
      </c>
      <c r="E48" s="3">
        <f t="shared" si="2"/>
        <v>9.2113810803810363E-3</v>
      </c>
      <c r="F48" s="3">
        <f t="shared" si="3"/>
        <v>-4.687315485518198</v>
      </c>
    </row>
    <row r="49" spans="1:6" ht="22" customHeight="1">
      <c r="A49" s="4">
        <v>18.045000000000002</v>
      </c>
      <c r="B49" s="8">
        <v>20.1666666666667</v>
      </c>
      <c r="C49" s="10">
        <f t="shared" si="4"/>
        <v>14.510867695537245</v>
      </c>
      <c r="D49" s="4">
        <f t="shared" si="1"/>
        <v>31.988062001829</v>
      </c>
      <c r="E49" s="3">
        <f t="shared" si="2"/>
        <v>4.0539675505888821E-2</v>
      </c>
      <c r="F49" s="3">
        <f t="shared" si="3"/>
        <v>-3.2054741422851172</v>
      </c>
    </row>
    <row r="50" spans="1:6" ht="22" customHeight="1">
      <c r="A50" s="4">
        <v>25.381</v>
      </c>
      <c r="B50" s="8">
        <v>4.6666666666666696</v>
      </c>
      <c r="C50" s="10">
        <f t="shared" si="4"/>
        <v>18.554546417904163</v>
      </c>
      <c r="D50" s="4">
        <f t="shared" si="1"/>
        <v>192.87320398483237</v>
      </c>
      <c r="E50" s="3">
        <f t="shared" si="2"/>
        <v>8.8599875429367283E-3</v>
      </c>
      <c r="F50" s="3">
        <f t="shared" si="3"/>
        <v>-4.7262099203552186</v>
      </c>
    </row>
    <row r="51" spans="1:6" ht="22" customHeight="1">
      <c r="A51" s="4">
        <v>57.064999999999998</v>
      </c>
      <c r="B51" s="8">
        <v>25.5</v>
      </c>
      <c r="C51" s="10">
        <f t="shared" si="4"/>
        <v>26.617420636574153</v>
      </c>
      <c r="D51" s="4">
        <f t="shared" si="1"/>
        <v>1.2486288790417843</v>
      </c>
      <c r="E51" s="3">
        <f t="shared" si="2"/>
        <v>5.4208607197747269E-2</v>
      </c>
      <c r="F51" s="3">
        <f t="shared" si="3"/>
        <v>-2.9149155787581376</v>
      </c>
    </row>
    <row r="52" spans="1:6" ht="22" customHeight="1">
      <c r="A52" s="4">
        <v>25.933</v>
      </c>
      <c r="B52" s="8">
        <v>6.8333333333333304</v>
      </c>
      <c r="C52" s="10">
        <f t="shared" si="4"/>
        <v>18.800773953101771</v>
      </c>
      <c r="D52" s="4">
        <f t="shared" si="1"/>
        <v>143.21963498768363</v>
      </c>
      <c r="E52" s="3">
        <f t="shared" si="2"/>
        <v>1.4166586719767626E-2</v>
      </c>
      <c r="F52" s="3">
        <f t="shared" si="3"/>
        <v>-4.2568691350463199</v>
      </c>
    </row>
    <row r="53" spans="1:6" ht="22" customHeight="1">
      <c r="A53" s="4">
        <v>15.468999999999999</v>
      </c>
      <c r="B53" s="8">
        <v>10.5</v>
      </c>
      <c r="C53" s="10">
        <f t="shared" si="4"/>
        <v>12.635289874772404</v>
      </c>
      <c r="D53" s="4">
        <f t="shared" si="1"/>
        <v>4.5594628493055493</v>
      </c>
      <c r="E53" s="3">
        <f t="shared" si="2"/>
        <v>5.2538418378214546E-2</v>
      </c>
      <c r="F53" s="3">
        <f t="shared" si="3"/>
        <v>-2.9462105983713336</v>
      </c>
    </row>
    <row r="54" spans="1:6" ht="22" customHeight="1">
      <c r="A54" s="4">
        <v>14.589</v>
      </c>
      <c r="B54" s="8">
        <v>4.1666666666666696</v>
      </c>
      <c r="C54" s="10">
        <f t="shared" si="4"/>
        <v>11.920771545495111</v>
      </c>
      <c r="D54" s="4">
        <f t="shared" si="1"/>
        <v>60.126142471871034</v>
      </c>
      <c r="E54" s="3">
        <f t="shared" si="2"/>
        <v>3.107213253302582E-2</v>
      </c>
      <c r="F54" s="3">
        <f t="shared" si="3"/>
        <v>-3.4714439215300463</v>
      </c>
    </row>
    <row r="55" spans="1:6" ht="22" customHeight="1">
      <c r="A55" s="4">
        <v>42.908999999999999</v>
      </c>
      <c r="B55" s="8">
        <v>26.3333333333333</v>
      </c>
      <c r="C55" s="10">
        <f t="shared" si="4"/>
        <v>24.097585807359103</v>
      </c>
      <c r="D55" s="4">
        <f t="shared" si="1"/>
        <v>4.9985669998997446</v>
      </c>
      <c r="E55" s="3">
        <f t="shared" si="2"/>
        <v>5.2320807102870667E-2</v>
      </c>
      <c r="F55" s="3">
        <f t="shared" si="3"/>
        <v>-2.9503611456740684</v>
      </c>
    </row>
    <row r="56" spans="1:6" ht="22" customHeight="1">
      <c r="A56" s="4">
        <v>37.131999999999998</v>
      </c>
      <c r="B56" s="8">
        <v>31.3333333333333</v>
      </c>
      <c r="C56" s="10">
        <f t="shared" si="4"/>
        <v>22.679194449701935</v>
      </c>
      <c r="D56" s="4">
        <f t="shared" si="1"/>
        <v>74.894119817180325</v>
      </c>
      <c r="E56" s="3">
        <f t="shared" si="2"/>
        <v>2.7023852436349256E-2</v>
      </c>
      <c r="F56" s="3">
        <f t="shared" si="3"/>
        <v>-3.6110353793982508</v>
      </c>
    </row>
    <row r="57" spans="1:6" ht="22" customHeight="1">
      <c r="A57" s="4">
        <v>66.415999999999997</v>
      </c>
      <c r="B57" s="8">
        <v>13.5</v>
      </c>
      <c r="C57" s="10">
        <f t="shared" si="4"/>
        <v>27.803808280088106</v>
      </c>
      <c r="D57" s="4">
        <f t="shared" si="1"/>
        <v>204.59893131351706</v>
      </c>
      <c r="E57" s="3">
        <f t="shared" si="2"/>
        <v>7.9304531862759795E-3</v>
      </c>
      <c r="F57" s="3">
        <f t="shared" si="3"/>
        <v>-4.8370450966358778</v>
      </c>
    </row>
    <row r="58" spans="1:6" ht="22" customHeight="1">
      <c r="A58" s="4">
        <v>39.255000000000003</v>
      </c>
      <c r="B58" s="8">
        <v>14.3333333333333</v>
      </c>
      <c r="C58" s="10">
        <f t="shared" si="4"/>
        <v>23.235278147533577</v>
      </c>
      <c r="D58" s="4">
        <f t="shared" si="1"/>
        <v>79.244621475067206</v>
      </c>
      <c r="E58" s="3">
        <f t="shared" si="2"/>
        <v>2.5935109286400145E-2</v>
      </c>
      <c r="F58" s="3">
        <f t="shared" si="3"/>
        <v>-3.652157657329925</v>
      </c>
    </row>
    <row r="59" spans="1:6" ht="22" customHeight="1">
      <c r="A59" s="4">
        <v>14.9</v>
      </c>
      <c r="B59" s="8">
        <v>16.8333333333333</v>
      </c>
      <c r="C59" s="10">
        <f t="shared" si="4"/>
        <v>12.178027908305181</v>
      </c>
      <c r="D59" s="4">
        <f t="shared" si="1"/>
        <v>21.671868600296243</v>
      </c>
      <c r="E59" s="3">
        <f t="shared" si="2"/>
        <v>4.4691930757543234E-2</v>
      </c>
      <c r="F59" s="3">
        <f t="shared" si="3"/>
        <v>-3.1079623136237799</v>
      </c>
    </row>
    <row r="60" spans="1:6" ht="22" customHeight="1">
      <c r="A60" s="4">
        <v>14.9</v>
      </c>
      <c r="B60" s="8">
        <v>8.1666666666666696</v>
      </c>
      <c r="C60" s="10">
        <f t="shared" si="4"/>
        <v>12.178027908305181</v>
      </c>
      <c r="D60" s="4">
        <f t="shared" si="1"/>
        <v>16.091019010919656</v>
      </c>
      <c r="E60" s="3">
        <f t="shared" si="2"/>
        <v>4.7112806762166635E-2</v>
      </c>
      <c r="F60" s="3">
        <f t="shared" si="3"/>
        <v>-3.0552104091409569</v>
      </c>
    </row>
    <row r="61" spans="1:6" ht="22" customHeight="1">
      <c r="A61" s="4">
        <v>27.388000000000002</v>
      </c>
      <c r="B61" s="8">
        <v>11.6666666666667</v>
      </c>
      <c r="C61" s="10">
        <f t="shared" si="4"/>
        <v>19.419367919116898</v>
      </c>
      <c r="D61" s="4">
        <f t="shared" si="1"/>
        <v>60.104376709742866</v>
      </c>
      <c r="E61" s="3">
        <f t="shared" si="2"/>
        <v>3.1078525867721446E-2</v>
      </c>
      <c r="F61" s="3">
        <f t="shared" si="3"/>
        <v>-3.4712381848610332</v>
      </c>
    </row>
    <row r="62" spans="1:6" ht="22" customHeight="1">
      <c r="A62" s="4">
        <v>19.736999999999998</v>
      </c>
      <c r="B62" s="8">
        <v>23.1666666666667</v>
      </c>
      <c r="C62" s="10">
        <f t="shared" si="4"/>
        <v>15.593246188412447</v>
      </c>
      <c r="D62" s="4">
        <f t="shared" si="1"/>
        <v>57.356697740440872</v>
      </c>
      <c r="E62" s="3">
        <f t="shared" si="2"/>
        <v>3.1896267596202281E-2</v>
      </c>
      <c r="F62" s="3">
        <f t="shared" si="3"/>
        <v>-3.4452662792905997</v>
      </c>
    </row>
    <row r="63" spans="1:6" ht="22" customHeight="1">
      <c r="A63" s="4">
        <v>22.853000000000002</v>
      </c>
      <c r="B63" s="8">
        <v>21.1666666666667</v>
      </c>
      <c r="C63" s="10">
        <f t="shared" si="4"/>
        <v>17.336145126555436</v>
      </c>
      <c r="D63" s="4">
        <f t="shared" si="1"/>
        <v>14.672895269256365</v>
      </c>
      <c r="E63" s="3">
        <f t="shared" si="2"/>
        <v>4.7748583951719464E-2</v>
      </c>
      <c r="F63" s="3">
        <f t="shared" si="3"/>
        <v>-3.0418058679565023</v>
      </c>
    </row>
    <row r="64" spans="1:6" ht="22" customHeight="1">
      <c r="A64" s="4">
        <v>98.3</v>
      </c>
      <c r="B64" s="8">
        <v>37</v>
      </c>
      <c r="C64" s="10">
        <f t="shared" si="4"/>
        <v>30.382203583998482</v>
      </c>
      <c r="D64" s="4">
        <f t="shared" si="1"/>
        <v>43.795229403642537</v>
      </c>
      <c r="E64" s="3">
        <f t="shared" si="2"/>
        <v>3.6258584382990358E-2</v>
      </c>
      <c r="F64" s="3">
        <f t="shared" si="3"/>
        <v>-3.3170791151513979</v>
      </c>
    </row>
    <row r="65" spans="1:6" ht="22" customHeight="1">
      <c r="A65" s="4">
        <v>98.3</v>
      </c>
      <c r="B65" s="8">
        <v>34.1666666666667</v>
      </c>
      <c r="C65" s="10">
        <f t="shared" si="4"/>
        <v>30.382203583998482</v>
      </c>
      <c r="D65" s="4">
        <f t="shared" si="1"/>
        <v>14.32216082407863</v>
      </c>
      <c r="E65" s="3">
        <f t="shared" si="2"/>
        <v>4.7907145120251862E-2</v>
      </c>
      <c r="F65" s="3">
        <f t="shared" si="3"/>
        <v>-3.0384906182522151</v>
      </c>
    </row>
    <row r="66" spans="1:6" ht="22" customHeight="1">
      <c r="A66" s="4">
        <v>98.3</v>
      </c>
      <c r="B66" s="8">
        <v>29.1666666666667</v>
      </c>
      <c r="C66" s="10">
        <f t="shared" ref="C66:C78" si="5">alpha*(A66-c_)/(alpha/gamma+(A66-c_))</f>
        <v>30.382203583998482</v>
      </c>
      <c r="D66" s="4">
        <f t="shared" ref="D66:D78" si="6">(B66-C66)^2</f>
        <v>1.477529997396452</v>
      </c>
      <c r="E66" s="3">
        <f t="shared" ref="E66:E78" si="7">NORMDIST(B66,C66,$I$5,FALSE)</f>
        <v>5.409144588087262E-2</v>
      </c>
      <c r="F66" s="3">
        <f t="shared" ref="F66:F78" si="8">LN(E66)</f>
        <v>-2.9170792224360538</v>
      </c>
    </row>
    <row r="67" spans="1:6" ht="22" customHeight="1">
      <c r="A67" s="4">
        <v>7.65</v>
      </c>
      <c r="B67" s="8">
        <v>5.3333333333333304</v>
      </c>
      <c r="C67" s="10">
        <f t="shared" si="5"/>
        <v>4.3769613871895698</v>
      </c>
      <c r="D67" s="4">
        <f t="shared" si="6"/>
        <v>0.91464729937080402</v>
      </c>
      <c r="E67" s="3">
        <f t="shared" si="7"/>
        <v>5.438000856449892E-2</v>
      </c>
      <c r="F67" s="3">
        <f t="shared" si="8"/>
        <v>-2.9117586822842809</v>
      </c>
    </row>
    <row r="68" spans="1:6" ht="22" customHeight="1">
      <c r="A68" s="4">
        <v>7.65</v>
      </c>
      <c r="B68" s="8">
        <v>6</v>
      </c>
      <c r="C68" s="10">
        <f t="shared" si="5"/>
        <v>4.3769613871895698</v>
      </c>
      <c r="D68" s="4">
        <f t="shared" si="6"/>
        <v>2.6342543386736055</v>
      </c>
      <c r="E68" s="3">
        <f t="shared" si="7"/>
        <v>5.3503246953671708E-2</v>
      </c>
      <c r="F68" s="3">
        <f t="shared" si="8"/>
        <v>-2.928012936198948</v>
      </c>
    </row>
    <row r="69" spans="1:6" ht="22" customHeight="1">
      <c r="A69" s="4">
        <v>8.76</v>
      </c>
      <c r="B69" s="8">
        <v>6.5</v>
      </c>
      <c r="C69" s="10">
        <f t="shared" si="5"/>
        <v>5.8746348201716199</v>
      </c>
      <c r="D69" s="4">
        <f t="shared" si="6"/>
        <v>0.39108160814178222</v>
      </c>
      <c r="E69" s="3">
        <f t="shared" si="7"/>
        <v>5.4649797019487849E-2</v>
      </c>
      <c r="F69" s="3">
        <f t="shared" si="8"/>
        <v>-2.9068097785570113</v>
      </c>
    </row>
    <row r="70" spans="1:6" ht="22" customHeight="1">
      <c r="A70" s="4">
        <v>8.76</v>
      </c>
      <c r="B70" s="8">
        <v>4</v>
      </c>
      <c r="C70" s="10">
        <f t="shared" si="5"/>
        <v>5.8746348201716199</v>
      </c>
      <c r="D70" s="4">
        <f t="shared" si="6"/>
        <v>3.5142557089998814</v>
      </c>
      <c r="E70" s="3">
        <f t="shared" si="7"/>
        <v>5.3060050450951912E-2</v>
      </c>
      <c r="F70" s="3">
        <f t="shared" si="8"/>
        <v>-2.9363309794446519</v>
      </c>
    </row>
    <row r="71" spans="1:6" ht="22" customHeight="1">
      <c r="A71" s="4">
        <v>8.76</v>
      </c>
      <c r="B71" s="8">
        <v>6.6666666666666696</v>
      </c>
      <c r="C71" s="10">
        <f t="shared" si="5"/>
        <v>5.8746348201716199</v>
      </c>
      <c r="D71" s="4">
        <f t="shared" si="6"/>
        <v>0.62731444586235807</v>
      </c>
      <c r="E71" s="3">
        <f t="shared" si="7"/>
        <v>5.4527903151649237E-2</v>
      </c>
      <c r="F71" s="3">
        <f t="shared" si="8"/>
        <v>-2.9090427238983199</v>
      </c>
    </row>
    <row r="72" spans="1:6" ht="22" customHeight="1">
      <c r="A72" s="4">
        <v>41.276000000000003</v>
      </c>
      <c r="B72" s="8">
        <v>16.8333333333333</v>
      </c>
      <c r="C72" s="10">
        <f t="shared" si="5"/>
        <v>23.725951458750369</v>
      </c>
      <c r="D72" s="4">
        <f t="shared" si="6"/>
        <v>47.508184622827912</v>
      </c>
      <c r="E72" s="3">
        <f t="shared" si="7"/>
        <v>3.5008124763876589E-2</v>
      </c>
      <c r="F72" s="3">
        <f t="shared" si="8"/>
        <v>-3.3521751083213815</v>
      </c>
    </row>
    <row r="73" spans="1:6" ht="22" customHeight="1">
      <c r="A73" s="4">
        <v>43.387999999999998</v>
      </c>
      <c r="B73" s="8">
        <v>17</v>
      </c>
      <c r="C73" s="10">
        <f t="shared" si="5"/>
        <v>24.202680500666578</v>
      </c>
      <c r="D73" s="4">
        <f t="shared" si="6"/>
        <v>51.878606394682542</v>
      </c>
      <c r="E73" s="3">
        <f t="shared" si="7"/>
        <v>3.359138387164972E-2</v>
      </c>
      <c r="F73" s="3">
        <f t="shared" si="8"/>
        <v>-3.3934856772887634</v>
      </c>
    </row>
    <row r="74" spans="1:6" ht="22" customHeight="1">
      <c r="A74" s="4">
        <v>40.512</v>
      </c>
      <c r="B74" s="8">
        <v>23.1666666666667</v>
      </c>
      <c r="C74" s="10">
        <f t="shared" si="5"/>
        <v>23.544630642500312</v>
      </c>
      <c r="D74" s="4">
        <f t="shared" si="6"/>
        <v>0.14285676702795155</v>
      </c>
      <c r="E74" s="3">
        <f t="shared" si="7"/>
        <v>5.4778172242707084E-2</v>
      </c>
      <c r="F74" s="3">
        <f t="shared" si="8"/>
        <v>-2.9044634811162728</v>
      </c>
    </row>
    <row r="75" spans="1:6" ht="22" customHeight="1">
      <c r="A75" s="4">
        <v>80.503</v>
      </c>
      <c r="B75" s="8">
        <v>31.6666666666667</v>
      </c>
      <c r="C75" s="10">
        <f t="shared" si="5"/>
        <v>29.154357264830104</v>
      </c>
      <c r="D75" s="4">
        <f t="shared" si="6"/>
        <v>6.3116985305565558</v>
      </c>
      <c r="E75" s="3">
        <f t="shared" si="7"/>
        <v>5.167540850192999E-2</v>
      </c>
      <c r="F75" s="3">
        <f t="shared" si="8"/>
        <v>-2.9627732682316181</v>
      </c>
    </row>
    <row r="76" spans="1:6" ht="22" customHeight="1">
      <c r="A76" s="4">
        <v>82.846999999999994</v>
      </c>
      <c r="B76" s="8">
        <v>31.1666666666667</v>
      </c>
      <c r="C76" s="10">
        <f t="shared" si="5"/>
        <v>29.341505115339512</v>
      </c>
      <c r="D76" s="4">
        <f t="shared" si="6"/>
        <v>3.3312146884430671</v>
      </c>
      <c r="E76" s="3">
        <f t="shared" si="7"/>
        <v>5.3151932287273454E-2</v>
      </c>
      <c r="F76" s="3">
        <f t="shared" si="8"/>
        <v>-2.9346008194971001</v>
      </c>
    </row>
    <row r="77" spans="1:6" ht="22" customHeight="1">
      <c r="A77" s="4">
        <v>83.506</v>
      </c>
      <c r="B77" s="8">
        <v>23.5</v>
      </c>
      <c r="C77" s="10">
        <f t="shared" si="5"/>
        <v>29.392523271086592</v>
      </c>
      <c r="D77" s="4">
        <f t="shared" si="6"/>
        <v>34.721830500297031</v>
      </c>
      <c r="E77" s="3">
        <f t="shared" si="7"/>
        <v>3.950553217523517E-2</v>
      </c>
      <c r="F77" s="3">
        <f t="shared" si="8"/>
        <v>-3.2313145618126118</v>
      </c>
    </row>
    <row r="78" spans="1:6" ht="22" customHeight="1">
      <c r="A78" s="4">
        <v>85.932000000000002</v>
      </c>
      <c r="B78" s="8">
        <v>27.3333333333333</v>
      </c>
      <c r="C78" s="10">
        <f t="shared" si="5"/>
        <v>29.574621330127108</v>
      </c>
      <c r="D78" s="4">
        <f t="shared" si="6"/>
        <v>5.0233718845720015</v>
      </c>
      <c r="E78" s="3">
        <f t="shared" si="7"/>
        <v>5.2308541227139745E-2</v>
      </c>
      <c r="F78" s="3">
        <f t="shared" si="8"/>
        <v>-2.9505956090628382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LIKELIHOOD</vt:lpstr>
      <vt:lpstr>NORMAL LIKELIHOOD PLUS PRIOR</vt:lpstr>
    </vt:vector>
  </TitlesOfParts>
  <Company>Colorado State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Christian Che-Castaldo</cp:lastModifiedBy>
  <dcterms:created xsi:type="dcterms:W3CDTF">2008-02-24T17:25:19Z</dcterms:created>
  <dcterms:modified xsi:type="dcterms:W3CDTF">2016-08-03T01:50:27Z</dcterms:modified>
</cp:coreProperties>
</file>