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\pending\Bitcoin tweets scrap  and sentiment\Tweets BTC\"/>
    </mc:Choice>
  </mc:AlternateContent>
  <xr:revisionPtr revIDLastSave="0" documentId="13_ncr:1_{7D1A0858-CF94-4AB5-A4D9-75F8E9602CBF}" xr6:coauthVersionLast="47" xr6:coauthVersionMax="47" xr10:uidLastSave="{00000000-0000-0000-0000-000000000000}"/>
  <bookViews>
    <workbookView xWindow="-120" yWindow="-120" windowWidth="29040" windowHeight="15840" xr2:uid="{08053AAC-EDFE-4D72-8921-2355CEA55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24" i="1"/>
  <c r="J2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M22" i="1"/>
  <c r="M20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I21" i="1"/>
  <c r="M21" i="1" s="1"/>
  <c r="I20" i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E7" i="1"/>
  <c r="G7" i="1" s="1"/>
  <c r="E8" i="1"/>
  <c r="G8" i="1" s="1"/>
  <c r="E9" i="1"/>
  <c r="E10" i="1"/>
  <c r="E11" i="1"/>
  <c r="E12" i="1"/>
  <c r="E13" i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G6" i="1"/>
  <c r="R2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E39" i="1"/>
  <c r="E38" i="1"/>
  <c r="E37" i="1"/>
  <c r="E35" i="1"/>
  <c r="E34" i="1"/>
  <c r="G10" i="1"/>
  <c r="G11" i="1"/>
  <c r="G12" i="1"/>
  <c r="G13" i="1"/>
  <c r="G14" i="1"/>
  <c r="F30" i="1"/>
  <c r="F29" i="1"/>
  <c r="F28" i="1"/>
  <c r="F27" i="1"/>
  <c r="F22" i="1"/>
  <c r="R8" i="1" l="1"/>
  <c r="S8" i="1" s="1"/>
  <c r="E29" i="1"/>
  <c r="G9" i="1"/>
  <c r="R7" i="1"/>
  <c r="S7" i="1" s="1"/>
  <c r="E30" i="1"/>
  <c r="E22" i="1"/>
  <c r="E28" i="1"/>
  <c r="R18" i="1"/>
  <c r="S18" i="1" s="1"/>
  <c r="R21" i="1"/>
  <c r="S21" i="1" s="1"/>
  <c r="R15" i="1"/>
  <c r="S15" i="1" s="1"/>
  <c r="R16" i="1"/>
  <c r="S16" i="1" s="1"/>
  <c r="R19" i="1"/>
  <c r="S19" i="1" s="1"/>
  <c r="R20" i="1"/>
  <c r="S20" i="1" s="1"/>
  <c r="R17" i="1"/>
  <c r="S17" i="1" s="1"/>
  <c r="R13" i="1"/>
  <c r="S13" i="1" s="1"/>
  <c r="R11" i="1"/>
  <c r="S11" i="1" s="1"/>
  <c r="R12" i="1"/>
  <c r="S12" i="1" s="1"/>
  <c r="R6" i="1"/>
  <c r="S6" i="1" s="1"/>
  <c r="R14" i="1"/>
  <c r="S14" i="1" s="1"/>
  <c r="R10" i="1"/>
  <c r="S10" i="1" s="1"/>
  <c r="R9" i="1"/>
  <c r="S9" i="1" s="1"/>
  <c r="F31" i="1"/>
  <c r="E27" i="1"/>
</calcChain>
</file>

<file path=xl/sharedStrings.xml><?xml version="1.0" encoding="utf-8"?>
<sst xmlns="http://schemas.openxmlformats.org/spreadsheetml/2006/main" count="47" uniqueCount="32">
  <si>
    <t>Up 1</t>
  </si>
  <si>
    <t>Down 2</t>
  </si>
  <si>
    <t>Flat</t>
  </si>
  <si>
    <t>Flat before rise</t>
  </si>
  <si>
    <t>Up 3</t>
  </si>
  <si>
    <t>Down 2 before rise</t>
  </si>
  <si>
    <t>Up/Down</t>
  </si>
  <si>
    <t>Up/before drop</t>
  </si>
  <si>
    <t>Drop 3</t>
  </si>
  <si>
    <t>Up 2</t>
  </si>
  <si>
    <t>Down 3</t>
  </si>
  <si>
    <t>Up</t>
  </si>
  <si>
    <t>Down</t>
  </si>
  <si>
    <t>%</t>
  </si>
  <si>
    <t>TOTAL</t>
  </si>
  <si>
    <t>Up1</t>
  </si>
  <si>
    <t>Up2</t>
  </si>
  <si>
    <t>Up3</t>
  </si>
  <si>
    <t>Phase One</t>
  </si>
  <si>
    <t>Phase Two</t>
  </si>
  <si>
    <t>Phase Three</t>
  </si>
  <si>
    <t>Days</t>
  </si>
  <si>
    <t>% per day</t>
  </si>
  <si>
    <t>Tweets per day</t>
  </si>
  <si>
    <t>Start</t>
  </si>
  <si>
    <t>End</t>
  </si>
  <si>
    <t>Chosen</t>
  </si>
  <si>
    <t>2ND STAGE</t>
  </si>
  <si>
    <t>FIRST STAGE</t>
  </si>
  <si>
    <t>tweets per day</t>
  </si>
  <si>
    <t>Period</t>
  </si>
  <si>
    <t>Period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</si>
</sst>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sz val="12"/>
      <color rgb="FF000000"/>
      <name val="Calibri Light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C83C4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3" borderId="1" xfId="0" applyFont="1" applyFill="1" applyBorder="1" applyAlignment="1">
      <alignment horizontal="left" vertical="center" wrapText="1" readingOrder="1"/>
    </xf>
    <xf numFmtId="0" fontId="4" fillId="4" borderId="0" xfId="0" applyFont="1" applyFill="1" applyAlignment="1">
      <alignment horizontal="left" vertical="center" wrapText="1" readingOrder="1"/>
    </xf>
    <xf numFmtId="0" fontId="4" fillId="3" borderId="0" xfId="0" applyFont="1" applyFill="1" applyAlignment="1">
      <alignment horizontal="left"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2" fontId="0" fillId="0" borderId="0" xfId="0" applyNumberFormat="1"/>
    <xf numFmtId="0" fontId="3" fillId="2" borderId="0" xfId="0" applyFont="1" applyFill="1" applyBorder="1" applyAlignment="1">
      <alignment horizontal="left" vertical="center" wrapText="1" readingOrder="1"/>
    </xf>
    <xf numFmtId="1" fontId="0" fillId="0" borderId="0" xfId="0" applyNumberFormat="1"/>
    <xf numFmtId="1" fontId="2" fillId="0" borderId="0" xfId="0" applyNumberFormat="1" applyFont="1"/>
    <xf numFmtId="14" fontId="4" fillId="3" borderId="1" xfId="0" applyNumberFormat="1" applyFont="1" applyFill="1" applyBorder="1" applyAlignment="1">
      <alignment horizontal="left" vertical="center" wrapText="1" readingOrder="1"/>
    </xf>
    <xf numFmtId="14" fontId="4" fillId="4" borderId="0" xfId="0" applyNumberFormat="1" applyFont="1" applyFill="1" applyAlignment="1">
      <alignment horizontal="left" vertical="center" wrapText="1" readingOrder="1"/>
    </xf>
    <xf numFmtId="14" fontId="4" fillId="3" borderId="0" xfId="0" applyNumberFormat="1" applyFont="1" applyFill="1" applyAlignment="1">
      <alignment horizontal="left" vertical="center" wrapText="1" readingOrder="1"/>
    </xf>
    <xf numFmtId="14" fontId="4" fillId="4" borderId="2" xfId="0" applyNumberFormat="1" applyFont="1" applyFill="1" applyBorder="1" applyAlignment="1">
      <alignment horizontal="left" vertical="center" wrapText="1" readingOrder="1"/>
    </xf>
    <xf numFmtId="2" fontId="4" fillId="3" borderId="1" xfId="0" applyNumberFormat="1" applyFont="1" applyFill="1" applyBorder="1" applyAlignment="1">
      <alignment horizontal="left" vertical="center" wrapText="1" readingOrder="1"/>
    </xf>
    <xf numFmtId="0" fontId="2" fillId="0" borderId="0" xfId="0" applyFont="1"/>
    <xf numFmtId="9" fontId="0" fillId="0" borderId="0" xfId="1" applyFont="1"/>
    <xf numFmtId="0" fontId="0" fillId="0" borderId="0" xfId="0" applyAlignment="1"/>
    <xf numFmtId="0" fontId="5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EB39-E6DF-4851-A698-25A25B07656E}">
  <dimension ref="A4:S39"/>
  <sheetViews>
    <sheetView tabSelected="1" topLeftCell="A3" workbookViewId="0">
      <selection activeCell="F7" sqref="F7"/>
    </sheetView>
  </sheetViews>
  <sheetFormatPr defaultRowHeight="15" x14ac:dyDescent="0.25"/>
  <cols>
    <col min="2" max="2" width="19.7109375" customWidth="1"/>
    <col min="3" max="4" width="20.7109375" customWidth="1"/>
    <col min="5" max="5" width="14.7109375" customWidth="1"/>
    <col min="7" max="7" width="15.28515625" customWidth="1"/>
    <col min="15" max="15" width="13.5703125" customWidth="1"/>
    <col min="16" max="16" width="14.140625" customWidth="1"/>
    <col min="17" max="17" width="14.28515625" customWidth="1"/>
    <col min="18" max="18" width="14.85546875" customWidth="1"/>
    <col min="19" max="19" width="15.42578125" customWidth="1"/>
  </cols>
  <sheetData>
    <row r="4" spans="1:19" x14ac:dyDescent="0.25">
      <c r="I4" t="s">
        <v>28</v>
      </c>
      <c r="O4" s="16" t="s">
        <v>27</v>
      </c>
      <c r="P4" s="16"/>
      <c r="Q4" s="16"/>
    </row>
    <row r="5" spans="1:19" ht="48" thickBot="1" x14ac:dyDescent="0.3">
      <c r="A5" s="17" t="s">
        <v>30</v>
      </c>
      <c r="B5" s="17" t="s">
        <v>24</v>
      </c>
      <c r="C5" s="17" t="s">
        <v>25</v>
      </c>
      <c r="D5" s="17" t="s">
        <v>31</v>
      </c>
      <c r="E5" s="17" t="s">
        <v>21</v>
      </c>
      <c r="F5" s="17" t="s">
        <v>13</v>
      </c>
      <c r="G5" s="17" t="s">
        <v>22</v>
      </c>
      <c r="I5" s="6" t="s">
        <v>18</v>
      </c>
      <c r="J5" s="6" t="s">
        <v>29</v>
      </c>
      <c r="K5" s="6" t="s">
        <v>19</v>
      </c>
      <c r="L5" s="6" t="s">
        <v>20</v>
      </c>
      <c r="M5" s="6" t="s">
        <v>14</v>
      </c>
      <c r="O5" s="6" t="s">
        <v>18</v>
      </c>
      <c r="P5" s="6" t="s">
        <v>19</v>
      </c>
      <c r="Q5" s="6" t="s">
        <v>20</v>
      </c>
      <c r="R5" s="6" t="s">
        <v>14</v>
      </c>
      <c r="S5" s="6" t="s">
        <v>23</v>
      </c>
    </row>
    <row r="6" spans="1:19" ht="17.25" thickTop="1" thickBot="1" x14ac:dyDescent="0.3">
      <c r="A6">
        <v>0</v>
      </c>
      <c r="B6" s="9">
        <v>43831</v>
      </c>
      <c r="C6" s="9">
        <v>43875</v>
      </c>
      <c r="D6" s="1" t="s">
        <v>0</v>
      </c>
      <c r="E6" s="13">
        <f>+C6-B6</f>
        <v>44</v>
      </c>
      <c r="F6">
        <v>5</v>
      </c>
      <c r="G6" s="5">
        <f>+F6/E6</f>
        <v>0.11363636363636363</v>
      </c>
      <c r="I6" s="7">
        <f>(+$F6/100)*I$22</f>
        <v>166.65</v>
      </c>
      <c r="J6" s="7">
        <f>+I6/E6</f>
        <v>3.7875000000000001</v>
      </c>
      <c r="K6" s="7">
        <f>(+$F6/100)*K$22</f>
        <v>166.65</v>
      </c>
      <c r="L6" s="7">
        <f>(+$F6/100)*L$22</f>
        <v>166.70000000000002</v>
      </c>
      <c r="M6" s="7">
        <f>+I6+K6+L6</f>
        <v>500</v>
      </c>
      <c r="O6" s="7">
        <f>(+$F6/100)*O$22</f>
        <v>1166.6500000000001</v>
      </c>
      <c r="P6" s="7">
        <f>(+$F6/100)*P$22</f>
        <v>1666.65</v>
      </c>
      <c r="Q6" s="7">
        <f>(+$F6/100)*Q$22</f>
        <v>1666.7</v>
      </c>
      <c r="R6" s="7">
        <f>+O6+P6+Q6</f>
        <v>4500</v>
      </c>
      <c r="S6" s="8">
        <f t="shared" ref="S6:S21" si="0">+R6/E6</f>
        <v>102.27272727272727</v>
      </c>
    </row>
    <row r="7" spans="1:19" ht="17.25" thickTop="1" thickBot="1" x14ac:dyDescent="0.3">
      <c r="A7">
        <v>1</v>
      </c>
      <c r="B7" s="10">
        <v>43875</v>
      </c>
      <c r="C7" s="10">
        <v>43900</v>
      </c>
      <c r="D7" s="2" t="s">
        <v>1</v>
      </c>
      <c r="E7" s="13">
        <f t="shared" ref="E7:E21" si="1">+C7-B7</f>
        <v>25</v>
      </c>
      <c r="F7">
        <v>4</v>
      </c>
      <c r="G7" s="5">
        <f t="shared" ref="G7:G21" si="2">+F7/E7</f>
        <v>0.16</v>
      </c>
      <c r="I7" s="7">
        <f t="shared" ref="I7:L21" si="3">(+$F7/100)*I$22</f>
        <v>133.32</v>
      </c>
      <c r="J7" s="7">
        <f t="shared" ref="J7:J21" si="4">+I7/E7</f>
        <v>5.3327999999999998</v>
      </c>
      <c r="K7" s="7">
        <f t="shared" si="3"/>
        <v>133.32</v>
      </c>
      <c r="L7" s="7">
        <f t="shared" si="3"/>
        <v>133.36000000000001</v>
      </c>
      <c r="M7" s="7">
        <f t="shared" ref="M7:M21" si="5">+I7+K7+L7</f>
        <v>400</v>
      </c>
      <c r="O7" s="7">
        <f t="shared" ref="O7:Q21" si="6">(+$F7/100)*O$22</f>
        <v>933.32</v>
      </c>
      <c r="P7" s="7">
        <f t="shared" si="6"/>
        <v>1333.32</v>
      </c>
      <c r="Q7" s="7">
        <f t="shared" si="6"/>
        <v>1333.3600000000001</v>
      </c>
      <c r="R7" s="7">
        <f t="shared" ref="R7:R21" si="7">+O7+P7+Q7</f>
        <v>3600</v>
      </c>
      <c r="S7" s="8">
        <f t="shared" si="0"/>
        <v>144</v>
      </c>
    </row>
    <row r="8" spans="1:19" ht="17.25" thickTop="1" thickBot="1" x14ac:dyDescent="0.3">
      <c r="A8">
        <v>2</v>
      </c>
      <c r="B8" s="11">
        <v>43900</v>
      </c>
      <c r="C8" s="11">
        <v>43975</v>
      </c>
      <c r="D8" s="3" t="s">
        <v>0</v>
      </c>
      <c r="E8" s="13">
        <f t="shared" si="1"/>
        <v>75</v>
      </c>
      <c r="F8">
        <v>7.5</v>
      </c>
      <c r="G8" s="5">
        <f t="shared" si="2"/>
        <v>0.1</v>
      </c>
      <c r="I8" s="7">
        <f t="shared" si="3"/>
        <v>249.97499999999999</v>
      </c>
      <c r="J8" s="7">
        <f t="shared" si="4"/>
        <v>3.3329999999999997</v>
      </c>
      <c r="K8" s="7">
        <f t="shared" si="3"/>
        <v>249.97499999999999</v>
      </c>
      <c r="L8" s="7">
        <f t="shared" si="3"/>
        <v>250.04999999999998</v>
      </c>
      <c r="M8" s="7">
        <f t="shared" si="5"/>
        <v>750</v>
      </c>
      <c r="O8" s="7">
        <f t="shared" si="6"/>
        <v>1749.9749999999999</v>
      </c>
      <c r="P8" s="7">
        <f t="shared" si="6"/>
        <v>2499.9749999999999</v>
      </c>
      <c r="Q8" s="7">
        <f t="shared" si="6"/>
        <v>2500.0499999999997</v>
      </c>
      <c r="R8" s="7">
        <f t="shared" si="7"/>
        <v>6750</v>
      </c>
      <c r="S8" s="8">
        <f t="shared" si="0"/>
        <v>90</v>
      </c>
    </row>
    <row r="9" spans="1:19" ht="17.25" thickTop="1" thickBot="1" x14ac:dyDescent="0.3">
      <c r="A9">
        <v>3</v>
      </c>
      <c r="B9" s="10">
        <v>43975</v>
      </c>
      <c r="C9" s="10">
        <v>44030</v>
      </c>
      <c r="D9" s="2" t="s">
        <v>2</v>
      </c>
      <c r="E9" s="13">
        <f t="shared" si="1"/>
        <v>55</v>
      </c>
      <c r="F9">
        <v>7</v>
      </c>
      <c r="G9" s="5">
        <f t="shared" si="2"/>
        <v>0.12727272727272726</v>
      </c>
      <c r="I9" s="7">
        <f t="shared" si="3"/>
        <v>233.31000000000003</v>
      </c>
      <c r="J9" s="7">
        <f t="shared" si="4"/>
        <v>4.2420000000000009</v>
      </c>
      <c r="K9" s="7">
        <f t="shared" si="3"/>
        <v>233.31000000000003</v>
      </c>
      <c r="L9" s="7">
        <f t="shared" si="3"/>
        <v>233.38000000000002</v>
      </c>
      <c r="M9" s="7">
        <f t="shared" si="5"/>
        <v>700.00000000000011</v>
      </c>
      <c r="O9" s="7">
        <f t="shared" si="6"/>
        <v>1633.3100000000002</v>
      </c>
      <c r="P9" s="7">
        <f t="shared" si="6"/>
        <v>2333.3100000000004</v>
      </c>
      <c r="Q9" s="7">
        <f t="shared" si="6"/>
        <v>2333.38</v>
      </c>
      <c r="R9" s="7">
        <f t="shared" si="7"/>
        <v>6300.0000000000009</v>
      </c>
      <c r="S9" s="8">
        <f t="shared" si="0"/>
        <v>114.54545454545456</v>
      </c>
    </row>
    <row r="10" spans="1:19" ht="17.25" thickTop="1" thickBot="1" x14ac:dyDescent="0.3">
      <c r="A10">
        <v>4</v>
      </c>
      <c r="B10" s="11">
        <v>44030</v>
      </c>
      <c r="C10" s="11">
        <v>44119</v>
      </c>
      <c r="D10" s="3" t="s">
        <v>3</v>
      </c>
      <c r="E10" s="13">
        <f t="shared" si="1"/>
        <v>89</v>
      </c>
      <c r="F10">
        <v>11</v>
      </c>
      <c r="G10" s="5">
        <f t="shared" si="2"/>
        <v>0.12359550561797752</v>
      </c>
      <c r="I10" s="7">
        <f t="shared" si="3"/>
        <v>366.63</v>
      </c>
      <c r="J10" s="7">
        <f t="shared" si="4"/>
        <v>4.1194382022471911</v>
      </c>
      <c r="K10" s="7">
        <f t="shared" si="3"/>
        <v>366.63</v>
      </c>
      <c r="L10" s="7">
        <f t="shared" si="3"/>
        <v>366.74</v>
      </c>
      <c r="M10" s="7">
        <f t="shared" si="5"/>
        <v>1100</v>
      </c>
      <c r="O10" s="7">
        <f t="shared" si="6"/>
        <v>2566.63</v>
      </c>
      <c r="P10" s="7">
        <f t="shared" si="6"/>
        <v>3666.63</v>
      </c>
      <c r="Q10" s="7">
        <f t="shared" si="6"/>
        <v>3666.7400000000002</v>
      </c>
      <c r="R10" s="7">
        <f t="shared" si="7"/>
        <v>9900</v>
      </c>
      <c r="S10" s="8">
        <f t="shared" si="0"/>
        <v>111.23595505617978</v>
      </c>
    </row>
    <row r="11" spans="1:19" ht="17.25" thickTop="1" thickBot="1" x14ac:dyDescent="0.3">
      <c r="A11">
        <v>5</v>
      </c>
      <c r="B11" s="10">
        <v>44119</v>
      </c>
      <c r="C11" s="10">
        <v>44200</v>
      </c>
      <c r="D11" s="2" t="s">
        <v>4</v>
      </c>
      <c r="E11" s="13">
        <f t="shared" si="1"/>
        <v>81</v>
      </c>
      <c r="F11">
        <v>7.5</v>
      </c>
      <c r="G11" s="5">
        <f t="shared" si="2"/>
        <v>9.2592592592592587E-2</v>
      </c>
      <c r="I11" s="7">
        <f t="shared" si="3"/>
        <v>249.97499999999999</v>
      </c>
      <c r="J11" s="7">
        <f t="shared" si="4"/>
        <v>3.0861111111111112</v>
      </c>
      <c r="K11" s="7">
        <f t="shared" si="3"/>
        <v>249.97499999999999</v>
      </c>
      <c r="L11" s="7">
        <f t="shared" si="3"/>
        <v>250.04999999999998</v>
      </c>
      <c r="M11" s="7">
        <f t="shared" si="5"/>
        <v>750</v>
      </c>
      <c r="O11" s="7">
        <f t="shared" si="6"/>
        <v>1749.9749999999999</v>
      </c>
      <c r="P11" s="7">
        <f t="shared" si="6"/>
        <v>2499.9749999999999</v>
      </c>
      <c r="Q11" s="7">
        <f t="shared" si="6"/>
        <v>2500.0499999999997</v>
      </c>
      <c r="R11" s="7">
        <f t="shared" si="7"/>
        <v>6750</v>
      </c>
      <c r="S11" s="8">
        <f t="shared" si="0"/>
        <v>83.333333333333329</v>
      </c>
    </row>
    <row r="12" spans="1:19" ht="17.25" thickTop="1" thickBot="1" x14ac:dyDescent="0.3">
      <c r="A12">
        <v>6</v>
      </c>
      <c r="B12" s="11">
        <v>44200</v>
      </c>
      <c r="C12" s="11">
        <v>44223</v>
      </c>
      <c r="D12" s="3" t="s">
        <v>5</v>
      </c>
      <c r="E12" s="13">
        <f t="shared" si="1"/>
        <v>23</v>
      </c>
      <c r="F12">
        <v>5</v>
      </c>
      <c r="G12" s="5">
        <f t="shared" si="2"/>
        <v>0.21739130434782608</v>
      </c>
      <c r="I12" s="7">
        <f t="shared" si="3"/>
        <v>166.65</v>
      </c>
      <c r="J12" s="7">
        <f t="shared" si="4"/>
        <v>7.2456521739130437</v>
      </c>
      <c r="K12" s="7">
        <f t="shared" si="3"/>
        <v>166.65</v>
      </c>
      <c r="L12" s="7">
        <f t="shared" si="3"/>
        <v>166.70000000000002</v>
      </c>
      <c r="M12" s="7">
        <f t="shared" si="5"/>
        <v>500</v>
      </c>
      <c r="O12" s="7">
        <f t="shared" si="6"/>
        <v>1166.6500000000001</v>
      </c>
      <c r="P12" s="7">
        <f t="shared" si="6"/>
        <v>1666.65</v>
      </c>
      <c r="Q12" s="7">
        <f t="shared" si="6"/>
        <v>1666.7</v>
      </c>
      <c r="R12" s="7">
        <f t="shared" si="7"/>
        <v>4500</v>
      </c>
      <c r="S12" s="8">
        <f t="shared" si="0"/>
        <v>195.65217391304347</v>
      </c>
    </row>
    <row r="13" spans="1:19" ht="17.25" thickTop="1" thickBot="1" x14ac:dyDescent="0.3">
      <c r="A13">
        <v>7</v>
      </c>
      <c r="B13" s="10">
        <v>44223</v>
      </c>
      <c r="C13" s="10">
        <v>44249</v>
      </c>
      <c r="D13" s="2" t="s">
        <v>4</v>
      </c>
      <c r="E13" s="13">
        <f t="shared" si="1"/>
        <v>26</v>
      </c>
      <c r="F13">
        <v>3</v>
      </c>
      <c r="G13" s="5">
        <f t="shared" si="2"/>
        <v>0.11538461538461539</v>
      </c>
      <c r="I13" s="7">
        <f t="shared" si="3"/>
        <v>99.99</v>
      </c>
      <c r="J13" s="7">
        <f t="shared" si="4"/>
        <v>3.8457692307692306</v>
      </c>
      <c r="K13" s="7">
        <f t="shared" si="3"/>
        <v>99.99</v>
      </c>
      <c r="L13" s="7">
        <f t="shared" si="3"/>
        <v>100.02</v>
      </c>
      <c r="M13" s="7">
        <f t="shared" si="5"/>
        <v>300</v>
      </c>
      <c r="O13" s="7">
        <f t="shared" si="6"/>
        <v>699.99</v>
      </c>
      <c r="P13" s="7">
        <f t="shared" si="6"/>
        <v>999.99</v>
      </c>
      <c r="Q13" s="7">
        <f t="shared" si="6"/>
        <v>1000.02</v>
      </c>
      <c r="R13" s="7">
        <f t="shared" si="7"/>
        <v>2700</v>
      </c>
      <c r="S13" s="8">
        <f t="shared" si="0"/>
        <v>103.84615384615384</v>
      </c>
    </row>
    <row r="14" spans="1:19" ht="17.25" thickTop="1" thickBot="1" x14ac:dyDescent="0.3">
      <c r="A14">
        <v>8</v>
      </c>
      <c r="B14" s="11">
        <v>44249</v>
      </c>
      <c r="C14" s="11">
        <v>44279</v>
      </c>
      <c r="D14" s="3" t="s">
        <v>6</v>
      </c>
      <c r="E14" s="13">
        <f t="shared" si="1"/>
        <v>30</v>
      </c>
      <c r="F14">
        <v>4</v>
      </c>
      <c r="G14" s="5">
        <f t="shared" si="2"/>
        <v>0.13333333333333333</v>
      </c>
      <c r="I14" s="7">
        <f t="shared" si="3"/>
        <v>133.32</v>
      </c>
      <c r="J14" s="7">
        <f t="shared" si="4"/>
        <v>4.444</v>
      </c>
      <c r="K14" s="7">
        <f t="shared" si="3"/>
        <v>133.32</v>
      </c>
      <c r="L14" s="7">
        <f t="shared" si="3"/>
        <v>133.36000000000001</v>
      </c>
      <c r="M14" s="7">
        <f t="shared" si="5"/>
        <v>400</v>
      </c>
      <c r="O14" s="7">
        <f t="shared" si="6"/>
        <v>933.32</v>
      </c>
      <c r="P14" s="7">
        <f t="shared" si="6"/>
        <v>1333.32</v>
      </c>
      <c r="Q14" s="7">
        <f t="shared" si="6"/>
        <v>1333.3600000000001</v>
      </c>
      <c r="R14" s="7">
        <f t="shared" si="7"/>
        <v>3600</v>
      </c>
      <c r="S14" s="8">
        <f t="shared" si="0"/>
        <v>120</v>
      </c>
    </row>
    <row r="15" spans="1:19" ht="17.25" thickTop="1" thickBot="1" x14ac:dyDescent="0.3">
      <c r="A15">
        <v>9</v>
      </c>
      <c r="B15" s="10">
        <v>44279</v>
      </c>
      <c r="C15" s="10">
        <v>44326</v>
      </c>
      <c r="D15" s="2" t="s">
        <v>7</v>
      </c>
      <c r="E15" s="13">
        <f t="shared" si="1"/>
        <v>47</v>
      </c>
      <c r="F15">
        <v>6</v>
      </c>
      <c r="G15" s="5">
        <f t="shared" si="2"/>
        <v>0.1276595744680851</v>
      </c>
      <c r="I15" s="7">
        <f t="shared" si="3"/>
        <v>199.98</v>
      </c>
      <c r="J15" s="7">
        <f t="shared" si="4"/>
        <v>4.2548936170212768</v>
      </c>
      <c r="K15" s="7">
        <f t="shared" si="3"/>
        <v>199.98</v>
      </c>
      <c r="L15" s="7">
        <f t="shared" si="3"/>
        <v>200.04</v>
      </c>
      <c r="M15" s="7">
        <f t="shared" si="5"/>
        <v>600</v>
      </c>
      <c r="O15" s="7">
        <f t="shared" si="6"/>
        <v>1399.98</v>
      </c>
      <c r="P15" s="7">
        <f t="shared" si="6"/>
        <v>1999.98</v>
      </c>
      <c r="Q15" s="7">
        <f t="shared" si="6"/>
        <v>2000.04</v>
      </c>
      <c r="R15" s="7">
        <f t="shared" si="7"/>
        <v>5400</v>
      </c>
      <c r="S15" s="8">
        <f t="shared" si="0"/>
        <v>114.8936170212766</v>
      </c>
    </row>
    <row r="16" spans="1:19" ht="17.25" thickTop="1" thickBot="1" x14ac:dyDescent="0.3">
      <c r="A16">
        <v>10</v>
      </c>
      <c r="B16" s="11">
        <v>44326</v>
      </c>
      <c r="C16" s="11">
        <v>44399</v>
      </c>
      <c r="D16" s="3" t="s">
        <v>8</v>
      </c>
      <c r="E16" s="13">
        <f t="shared" si="1"/>
        <v>73</v>
      </c>
      <c r="F16">
        <v>9</v>
      </c>
      <c r="G16" s="5">
        <f t="shared" si="2"/>
        <v>0.12328767123287671</v>
      </c>
      <c r="I16" s="7">
        <f t="shared" si="3"/>
        <v>299.96999999999997</v>
      </c>
      <c r="J16" s="7">
        <f t="shared" si="4"/>
        <v>4.1091780821917805</v>
      </c>
      <c r="K16" s="7">
        <f t="shared" si="3"/>
        <v>299.96999999999997</v>
      </c>
      <c r="L16" s="7">
        <f t="shared" si="3"/>
        <v>300.06</v>
      </c>
      <c r="M16" s="7">
        <f t="shared" si="5"/>
        <v>900</v>
      </c>
      <c r="O16" s="7">
        <f t="shared" si="6"/>
        <v>2099.9699999999998</v>
      </c>
      <c r="P16" s="7">
        <f t="shared" si="6"/>
        <v>2999.97</v>
      </c>
      <c r="Q16" s="7">
        <f t="shared" si="6"/>
        <v>3000.06</v>
      </c>
      <c r="R16" s="7">
        <f t="shared" si="7"/>
        <v>8100</v>
      </c>
      <c r="S16" s="8">
        <f t="shared" si="0"/>
        <v>110.95890410958904</v>
      </c>
    </row>
    <row r="17" spans="1:19" ht="17.25" thickTop="1" thickBot="1" x14ac:dyDescent="0.3">
      <c r="A17">
        <v>11</v>
      </c>
      <c r="B17" s="10">
        <v>44399</v>
      </c>
      <c r="C17" s="10">
        <v>44446</v>
      </c>
      <c r="D17" s="2" t="s">
        <v>9</v>
      </c>
      <c r="E17" s="13">
        <f t="shared" si="1"/>
        <v>47</v>
      </c>
      <c r="F17">
        <v>5</v>
      </c>
      <c r="G17" s="5">
        <f t="shared" si="2"/>
        <v>0.10638297872340426</v>
      </c>
      <c r="I17" s="7">
        <f t="shared" si="3"/>
        <v>166.65</v>
      </c>
      <c r="J17" s="7">
        <f t="shared" si="4"/>
        <v>3.545744680851064</v>
      </c>
      <c r="K17" s="7">
        <f t="shared" si="3"/>
        <v>166.65</v>
      </c>
      <c r="L17" s="7">
        <f t="shared" si="3"/>
        <v>166.70000000000002</v>
      </c>
      <c r="M17" s="7">
        <f t="shared" si="5"/>
        <v>500</v>
      </c>
      <c r="O17" s="7">
        <f t="shared" si="6"/>
        <v>1166.6500000000001</v>
      </c>
      <c r="P17" s="7">
        <f t="shared" si="6"/>
        <v>1666.65</v>
      </c>
      <c r="Q17" s="7">
        <f t="shared" si="6"/>
        <v>1666.7</v>
      </c>
      <c r="R17" s="7">
        <f t="shared" si="7"/>
        <v>4500</v>
      </c>
      <c r="S17" s="8">
        <f t="shared" si="0"/>
        <v>95.744680851063833</v>
      </c>
    </row>
    <row r="18" spans="1:19" ht="17.25" thickTop="1" thickBot="1" x14ac:dyDescent="0.3">
      <c r="A18">
        <v>12</v>
      </c>
      <c r="B18" s="11">
        <v>44446</v>
      </c>
      <c r="C18" s="11">
        <v>44467</v>
      </c>
      <c r="D18" s="3" t="s">
        <v>1</v>
      </c>
      <c r="E18" s="13">
        <f t="shared" si="1"/>
        <v>21</v>
      </c>
      <c r="F18">
        <v>4</v>
      </c>
      <c r="G18" s="5">
        <f t="shared" si="2"/>
        <v>0.19047619047619047</v>
      </c>
      <c r="I18" s="7">
        <f t="shared" si="3"/>
        <v>133.32</v>
      </c>
      <c r="J18" s="7">
        <f t="shared" si="4"/>
        <v>6.3485714285714279</v>
      </c>
      <c r="K18" s="7">
        <f t="shared" si="3"/>
        <v>133.32</v>
      </c>
      <c r="L18" s="7">
        <f t="shared" si="3"/>
        <v>133.36000000000001</v>
      </c>
      <c r="M18" s="7">
        <f t="shared" si="5"/>
        <v>400</v>
      </c>
      <c r="O18" s="7">
        <f t="shared" si="6"/>
        <v>933.32</v>
      </c>
      <c r="P18" s="7">
        <f t="shared" si="6"/>
        <v>1333.32</v>
      </c>
      <c r="Q18" s="7">
        <f t="shared" si="6"/>
        <v>1333.3600000000001</v>
      </c>
      <c r="R18" s="7">
        <f t="shared" si="7"/>
        <v>3600</v>
      </c>
      <c r="S18" s="8">
        <f t="shared" si="0"/>
        <v>171.42857142857142</v>
      </c>
    </row>
    <row r="19" spans="1:19" ht="17.25" thickTop="1" thickBot="1" x14ac:dyDescent="0.3">
      <c r="A19">
        <v>13</v>
      </c>
      <c r="B19" s="10">
        <v>44467</v>
      </c>
      <c r="C19" s="10">
        <v>44508</v>
      </c>
      <c r="D19" s="2" t="s">
        <v>4</v>
      </c>
      <c r="E19" s="13">
        <f t="shared" si="1"/>
        <v>41</v>
      </c>
      <c r="F19">
        <v>4</v>
      </c>
      <c r="G19" s="5">
        <f t="shared" si="2"/>
        <v>9.7560975609756101E-2</v>
      </c>
      <c r="I19" s="7">
        <f t="shared" si="3"/>
        <v>133.32</v>
      </c>
      <c r="J19" s="7">
        <f t="shared" si="4"/>
        <v>3.2517073170731705</v>
      </c>
      <c r="K19" s="7">
        <f t="shared" si="3"/>
        <v>133.32</v>
      </c>
      <c r="L19" s="7">
        <f t="shared" si="3"/>
        <v>133.36000000000001</v>
      </c>
      <c r="M19" s="7">
        <f t="shared" si="5"/>
        <v>400</v>
      </c>
      <c r="O19" s="7">
        <f t="shared" si="6"/>
        <v>933.32</v>
      </c>
      <c r="P19" s="7">
        <f t="shared" si="6"/>
        <v>1333.32</v>
      </c>
      <c r="Q19" s="7">
        <f t="shared" si="6"/>
        <v>1333.3600000000001</v>
      </c>
      <c r="R19" s="7">
        <f t="shared" si="7"/>
        <v>3600</v>
      </c>
      <c r="S19" s="8">
        <f t="shared" si="0"/>
        <v>87.804878048780495</v>
      </c>
    </row>
    <row r="20" spans="1:19" ht="17.25" thickTop="1" thickBot="1" x14ac:dyDescent="0.3">
      <c r="A20">
        <v>14</v>
      </c>
      <c r="B20" s="11">
        <v>44508</v>
      </c>
      <c r="C20" s="11">
        <v>44582</v>
      </c>
      <c r="D20" s="3" t="s">
        <v>10</v>
      </c>
      <c r="E20" s="13">
        <f t="shared" si="1"/>
        <v>74</v>
      </c>
      <c r="F20">
        <v>10</v>
      </c>
      <c r="G20" s="5">
        <f t="shared" si="2"/>
        <v>0.13513513513513514</v>
      </c>
      <c r="I20" s="7">
        <f t="shared" si="3"/>
        <v>333.3</v>
      </c>
      <c r="J20" s="7">
        <f t="shared" si="4"/>
        <v>4.5040540540540546</v>
      </c>
      <c r="K20" s="7">
        <f t="shared" si="3"/>
        <v>333.3</v>
      </c>
      <c r="L20" s="7">
        <f t="shared" si="3"/>
        <v>333.40000000000003</v>
      </c>
      <c r="M20" s="7">
        <f t="shared" si="5"/>
        <v>1000</v>
      </c>
      <c r="O20" s="7">
        <f t="shared" si="6"/>
        <v>2333.3000000000002</v>
      </c>
      <c r="P20" s="7">
        <f t="shared" si="6"/>
        <v>3333.3</v>
      </c>
      <c r="Q20" s="7">
        <f t="shared" si="6"/>
        <v>3333.4</v>
      </c>
      <c r="R20" s="7">
        <f t="shared" si="7"/>
        <v>9000</v>
      </c>
      <c r="S20" s="8">
        <f t="shared" si="0"/>
        <v>121.62162162162163</v>
      </c>
    </row>
    <row r="21" spans="1:19" ht="17.25" thickTop="1" thickBot="1" x14ac:dyDescent="0.3">
      <c r="A21">
        <v>15</v>
      </c>
      <c r="B21" s="12">
        <v>44582</v>
      </c>
      <c r="C21" s="12">
        <v>44648</v>
      </c>
      <c r="D21" s="4" t="s">
        <v>6</v>
      </c>
      <c r="E21" s="13">
        <f t="shared" si="1"/>
        <v>66</v>
      </c>
      <c r="F21">
        <v>8</v>
      </c>
      <c r="G21" s="5">
        <f t="shared" si="2"/>
        <v>0.12121212121212122</v>
      </c>
      <c r="I21" s="7">
        <f t="shared" si="3"/>
        <v>266.64</v>
      </c>
      <c r="J21" s="7">
        <f t="shared" si="4"/>
        <v>4.04</v>
      </c>
      <c r="K21" s="7">
        <f t="shared" si="3"/>
        <v>266.64</v>
      </c>
      <c r="L21" s="7">
        <f t="shared" si="3"/>
        <v>266.72000000000003</v>
      </c>
      <c r="M21" s="7">
        <f t="shared" si="5"/>
        <v>800</v>
      </c>
      <c r="O21" s="7">
        <f t="shared" si="6"/>
        <v>1866.64</v>
      </c>
      <c r="P21" s="7">
        <f t="shared" si="6"/>
        <v>2666.64</v>
      </c>
      <c r="Q21" s="7">
        <f t="shared" si="6"/>
        <v>2666.7200000000003</v>
      </c>
      <c r="R21" s="7">
        <f t="shared" si="7"/>
        <v>7200</v>
      </c>
      <c r="S21" s="8">
        <f t="shared" si="0"/>
        <v>109.09090909090909</v>
      </c>
    </row>
    <row r="22" spans="1:19" ht="15.75" thickTop="1" x14ac:dyDescent="0.25">
      <c r="A22" s="14"/>
      <c r="B22" s="14" t="s">
        <v>14</v>
      </c>
      <c r="E22">
        <f>SUM(E6:E21)</f>
        <v>817</v>
      </c>
      <c r="F22">
        <f>SUM(F6:F21)</f>
        <v>100</v>
      </c>
      <c r="I22">
        <v>3333</v>
      </c>
      <c r="K22">
        <v>3333</v>
      </c>
      <c r="L22">
        <v>3334</v>
      </c>
      <c r="M22" s="7">
        <f>+I22+K22+L22</f>
        <v>10000</v>
      </c>
      <c r="O22">
        <v>23333</v>
      </c>
      <c r="P22">
        <v>33333</v>
      </c>
      <c r="Q22">
        <v>33334</v>
      </c>
      <c r="R22" s="7">
        <f>+O22+P22+Q22</f>
        <v>90000</v>
      </c>
      <c r="S22" s="7"/>
    </row>
    <row r="24" spans="1:19" x14ac:dyDescent="0.25">
      <c r="E24" s="5">
        <f>SUM(E9:E18)</f>
        <v>492</v>
      </c>
      <c r="J24" s="5">
        <f>SUM(J9:J18)</f>
        <v>45.24135852667613</v>
      </c>
    </row>
    <row r="26" spans="1:19" x14ac:dyDescent="0.25">
      <c r="F26" t="s">
        <v>26</v>
      </c>
    </row>
    <row r="27" spans="1:19" x14ac:dyDescent="0.25">
      <c r="D27" t="s">
        <v>11</v>
      </c>
      <c r="E27" s="15">
        <f>(E6+E8+E11+E13+E15+E17+E19)/E31</f>
        <v>0.44186046511627908</v>
      </c>
      <c r="F27">
        <f>F6+F8+F11+F13+F15+F17+F19</f>
        <v>38</v>
      </c>
    </row>
    <row r="28" spans="1:19" x14ac:dyDescent="0.25">
      <c r="D28" t="s">
        <v>12</v>
      </c>
      <c r="E28" s="15">
        <f>+(E7+E12+E16+E18+E20)/E31</f>
        <v>0.26438188494492043</v>
      </c>
      <c r="F28">
        <f>+F7+F12+F16+F18+F20</f>
        <v>32</v>
      </c>
    </row>
    <row r="29" spans="1:19" x14ac:dyDescent="0.25">
      <c r="D29" t="s">
        <v>2</v>
      </c>
      <c r="E29" s="15">
        <f>+(E9+E10)/E31</f>
        <v>0.17625458996328031</v>
      </c>
      <c r="F29">
        <f>+F9+F10</f>
        <v>18</v>
      </c>
    </row>
    <row r="30" spans="1:19" x14ac:dyDescent="0.25">
      <c r="D30" t="s">
        <v>6</v>
      </c>
      <c r="E30" s="15">
        <f>+(E14+E21)/E31</f>
        <v>0.1175030599755202</v>
      </c>
      <c r="F30">
        <f>+F14+F21</f>
        <v>12</v>
      </c>
    </row>
    <row r="31" spans="1:19" x14ac:dyDescent="0.25">
      <c r="D31" t="s">
        <v>14</v>
      </c>
      <c r="E31">
        <v>817</v>
      </c>
      <c r="F31">
        <f>+F27+F28+F29+F30</f>
        <v>100</v>
      </c>
    </row>
    <row r="34" spans="4:5" x14ac:dyDescent="0.25">
      <c r="D34" t="s">
        <v>1</v>
      </c>
      <c r="E34">
        <f>+F7+F12+F18</f>
        <v>13</v>
      </c>
    </row>
    <row r="35" spans="4:5" x14ac:dyDescent="0.25">
      <c r="D35" t="s">
        <v>10</v>
      </c>
      <c r="E35">
        <f>+F16+F20</f>
        <v>19</v>
      </c>
    </row>
    <row r="37" spans="4:5" x14ac:dyDescent="0.25">
      <c r="D37" t="s">
        <v>15</v>
      </c>
      <c r="E37">
        <f>+F6+F8</f>
        <v>12.5</v>
      </c>
    </row>
    <row r="38" spans="4:5" x14ac:dyDescent="0.25">
      <c r="D38" t="s">
        <v>16</v>
      </c>
      <c r="E38">
        <f>+F17</f>
        <v>5</v>
      </c>
    </row>
    <row r="39" spans="4:5" x14ac:dyDescent="0.25">
      <c r="D39" t="s">
        <v>17</v>
      </c>
      <c r="E39">
        <f>+F11+F13+F19</f>
        <v>14.5</v>
      </c>
    </row>
  </sheetData>
  <mergeCells count="1">
    <mergeCell ref="O4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C.</dc:creator>
  <cp:lastModifiedBy>Carlos C.</cp:lastModifiedBy>
  <dcterms:created xsi:type="dcterms:W3CDTF">2022-03-30T11:24:08Z</dcterms:created>
  <dcterms:modified xsi:type="dcterms:W3CDTF">2022-06-16T10:51:27Z</dcterms:modified>
</cp:coreProperties>
</file>