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1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2.xml" ContentType="application/vnd.openxmlformats-officedocument.drawingml.chart+xml"/>
  <Override PartName="/xl/drawings/drawing21.xml" ContentType="application/vnd.openxmlformats-officedocument.drawingml.chartshapes+xml"/>
  <Override PartName="/xl/charts/chart13.xml" ContentType="application/vnd.openxmlformats-officedocument.drawingml.chart+xml"/>
  <Override PartName="/xl/drawings/drawing22.xml" ContentType="application/vnd.openxmlformats-officedocument.drawingml.chartshapes+xml"/>
  <Override PartName="/xl/charts/chart14.xml" ContentType="application/vnd.openxmlformats-officedocument.drawingml.chart+xml"/>
  <Override PartName="/xl/drawings/drawing23.xml" ContentType="application/vnd.openxmlformats-officedocument.drawingml.chartshapes+xml"/>
  <Override PartName="/xl/charts/chart15.xml" ContentType="application/vnd.openxmlformats-officedocument.drawingml.chart+xml"/>
  <Override PartName="/xl/drawings/drawing24.xml" ContentType="application/vnd.openxmlformats-officedocument.drawingml.chartshapes+xml"/>
  <Override PartName="/xl/charts/chart16.xml" ContentType="application/vnd.openxmlformats-officedocument.drawingml.chart+xml"/>
  <Override PartName="/xl/drawings/drawing25.xml" ContentType="application/vnd.openxmlformats-officedocument.drawingml.chartshapes+xml"/>
  <Override PartName="/xl/charts/chart17.xml" ContentType="application/vnd.openxmlformats-officedocument.drawingml.chart+xml"/>
  <Override PartName="/xl/drawings/drawing26.xml" ContentType="application/vnd.openxmlformats-officedocument.drawingml.chartshapes+xml"/>
  <Override PartName="/xl/charts/chart18.xml" ContentType="application/vnd.openxmlformats-officedocument.drawingml.chart+xml"/>
  <Override PartName="/xl/drawings/drawing27.xml" ContentType="application/vnd.openxmlformats-officedocument.drawingml.chartshapes+xml"/>
  <Override PartName="/xl/charts/chart19.xml" ContentType="application/vnd.openxmlformats-officedocument.drawingml.chart+xml"/>
  <Override PartName="/xl/drawings/drawing28.xml" ContentType="application/vnd.openxmlformats-officedocument.drawingml.chartshapes+xml"/>
  <Override PartName="/xl/charts/chart20.xml" ContentType="application/vnd.openxmlformats-officedocument.drawingml.chart+xml"/>
  <Override PartName="/xl/drawings/drawing29.xml" ContentType="application/vnd.openxmlformats-officedocument.drawingml.chartshapes+xml"/>
  <Override PartName="/xl/charts/chart21.xml" ContentType="application/vnd.openxmlformats-officedocument.drawingml.chart+xml"/>
  <Override PartName="/xl/drawings/drawing30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1.xml" ContentType="application/vnd.openxmlformats-officedocument.drawingml.chartshapes+xml"/>
  <Override PartName="/xl/charts/chart25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26.xml" ContentType="application/vnd.openxmlformats-officedocument.drawingml.chart+xml"/>
  <Override PartName="/xl/drawings/drawing34.xml" ContentType="application/vnd.openxmlformats-officedocument.drawingml.chartshapes+xml"/>
  <Override PartName="/xl/charts/chart27.xml" ContentType="application/vnd.openxmlformats-officedocument.drawingml.chart+xml"/>
  <Override PartName="/xl/drawings/drawing35.xml" ContentType="application/vnd.openxmlformats-officedocument.drawingml.chartshapes+xml"/>
  <Override PartName="/xl/charts/chart28.xml" ContentType="application/vnd.openxmlformats-officedocument.drawingml.chart+xml"/>
  <Override PartName="/xl/drawings/drawing36.xml" ContentType="application/vnd.openxmlformats-officedocument.drawingml.chartshapes+xml"/>
  <Override PartName="/xl/charts/chart29.xml" ContentType="application/vnd.openxmlformats-officedocument.drawingml.chart+xml"/>
  <Override PartName="/xl/drawings/drawing37.xml" ContentType="application/vnd.openxmlformats-officedocument.drawingml.chartshapes+xml"/>
  <Override PartName="/xl/charts/chart30.xml" ContentType="application/vnd.openxmlformats-officedocument.drawingml.chart+xml"/>
  <Override PartName="/xl/drawings/drawing38.xml" ContentType="application/vnd.openxmlformats-officedocument.drawingml.chartshapes+xml"/>
  <Override PartName="/xl/charts/chart31.xml" ContentType="application/vnd.openxmlformats-officedocument.drawingml.chart+xml"/>
  <Override PartName="/xl/drawings/drawing39.xml" ContentType="application/vnd.openxmlformats-officedocument.drawingml.chartshapes+xml"/>
  <Override PartName="/xl/charts/chart32.xml" ContentType="application/vnd.openxmlformats-officedocument.drawingml.chart+xml"/>
  <Override PartName="/xl/drawings/drawing40.xml" ContentType="application/vnd.openxmlformats-officedocument.drawingml.chartshapes+xml"/>
  <Override PartName="/xl/charts/chart33.xml" ContentType="application/vnd.openxmlformats-officedocument.drawingml.chart+xml"/>
  <Override PartName="/xl/drawings/drawing41.xml" ContentType="application/vnd.openxmlformats-officedocument.drawingml.chartshapes+xml"/>
  <Override PartName="/xl/charts/chart34.xml" ContentType="application/vnd.openxmlformats-officedocument.drawingml.chart+xml"/>
  <Override PartName="/xl/drawings/drawing42.xml" ContentType="application/vnd.openxmlformats-officedocument.drawingml.chartshapes+xml"/>
  <Override PartName="/xl/charts/chart35.xml" ContentType="application/vnd.openxmlformats-officedocument.drawingml.chart+xml"/>
  <Override PartName="/xl/drawings/drawing43.xml" ContentType="application/vnd.openxmlformats-officedocument.drawingml.chartshape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44.xml" ContentType="application/vnd.openxmlformats-officedocument.drawingml.chartshapes+xml"/>
  <Override PartName="/xl/charts/chart39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harts/chart40.xml" ContentType="application/vnd.openxmlformats-officedocument.drawingml.chart+xml"/>
  <Override PartName="/xl/drawings/drawing47.xml" ContentType="application/vnd.openxmlformats-officedocument.drawingml.chartshapes+xml"/>
  <Override PartName="/xl/charts/chart41.xml" ContentType="application/vnd.openxmlformats-officedocument.drawingml.chart+xml"/>
  <Override PartName="/xl/drawings/drawing48.xml" ContentType="application/vnd.openxmlformats-officedocument.drawingml.chartshapes+xml"/>
  <Override PartName="/xl/charts/chart42.xml" ContentType="application/vnd.openxmlformats-officedocument.drawingml.chart+xml"/>
  <Override PartName="/xl/drawings/drawing49.xml" ContentType="application/vnd.openxmlformats-officedocument.drawingml.chartshapes+xml"/>
  <Override PartName="/xl/charts/chart43.xml" ContentType="application/vnd.openxmlformats-officedocument.drawingml.chart+xml"/>
  <Override PartName="/xl/drawings/drawing50.xml" ContentType="application/vnd.openxmlformats-officedocument.drawingml.chartshapes+xml"/>
  <Override PartName="/xl/charts/chart44.xml" ContentType="application/vnd.openxmlformats-officedocument.drawingml.chart+xml"/>
  <Override PartName="/xl/drawings/drawing51.xml" ContentType="application/vnd.openxmlformats-officedocument.drawingml.chartshapes+xml"/>
  <Override PartName="/xl/charts/chart45.xml" ContentType="application/vnd.openxmlformats-officedocument.drawingml.chart+xml"/>
  <Override PartName="/xl/drawings/drawing52.xml" ContentType="application/vnd.openxmlformats-officedocument.drawingml.chartshapes+xml"/>
  <Override PartName="/xl/charts/chart46.xml" ContentType="application/vnd.openxmlformats-officedocument.drawingml.chart+xml"/>
  <Override PartName="/xl/drawings/drawing53.xml" ContentType="application/vnd.openxmlformats-officedocument.drawingml.chartshapes+xml"/>
  <Override PartName="/xl/charts/chart47.xml" ContentType="application/vnd.openxmlformats-officedocument.drawingml.chart+xml"/>
  <Override PartName="/xl/drawings/drawing54.xml" ContentType="application/vnd.openxmlformats-officedocument.drawingml.chartshapes+xml"/>
  <Override PartName="/xl/charts/chart48.xml" ContentType="application/vnd.openxmlformats-officedocument.drawingml.chart+xml"/>
  <Override PartName="/xl/drawings/drawing55.xml" ContentType="application/vnd.openxmlformats-officedocument.drawingml.chartshapes+xml"/>
  <Override PartName="/xl/charts/chart49.xml" ContentType="application/vnd.openxmlformats-officedocument.drawingml.chart+xml"/>
  <Override PartName="/xl/drawings/drawing56.xml" ContentType="application/vnd.openxmlformats-officedocument.drawingml.chartshapes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57.xml" ContentType="application/vnd.openxmlformats-officedocument.drawingml.chartshapes+xml"/>
  <Override PartName="/xl/charts/chart53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54.xml" ContentType="application/vnd.openxmlformats-officedocument.drawingml.chart+xml"/>
  <Override PartName="/xl/drawings/drawing60.xml" ContentType="application/vnd.openxmlformats-officedocument.drawingml.chartshapes+xml"/>
  <Override PartName="/xl/charts/chart55.xml" ContentType="application/vnd.openxmlformats-officedocument.drawingml.chart+xml"/>
  <Override PartName="/xl/drawings/drawing61.xml" ContentType="application/vnd.openxmlformats-officedocument.drawingml.chartshapes+xml"/>
  <Override PartName="/xl/charts/chart56.xml" ContentType="application/vnd.openxmlformats-officedocument.drawingml.chart+xml"/>
  <Override PartName="/xl/drawings/drawing62.xml" ContentType="application/vnd.openxmlformats-officedocument.drawingml.chartshapes+xml"/>
  <Override PartName="/xl/charts/chart57.xml" ContentType="application/vnd.openxmlformats-officedocument.drawingml.chart+xml"/>
  <Override PartName="/xl/drawings/drawing63.xml" ContentType="application/vnd.openxmlformats-officedocument.drawingml.chartshapes+xml"/>
  <Override PartName="/xl/charts/chart58.xml" ContentType="application/vnd.openxmlformats-officedocument.drawingml.chart+xml"/>
  <Override PartName="/xl/drawings/drawing64.xml" ContentType="application/vnd.openxmlformats-officedocument.drawingml.chartshapes+xml"/>
  <Override PartName="/xl/charts/chart59.xml" ContentType="application/vnd.openxmlformats-officedocument.drawingml.chart+xml"/>
  <Override PartName="/xl/drawings/drawing65.xml" ContentType="application/vnd.openxmlformats-officedocument.drawingml.chartshapes+xml"/>
  <Override PartName="/xl/charts/chart60.xml" ContentType="application/vnd.openxmlformats-officedocument.drawingml.chart+xml"/>
  <Override PartName="/xl/drawings/drawing66.xml" ContentType="application/vnd.openxmlformats-officedocument.drawingml.chartshapes+xml"/>
  <Override PartName="/xl/charts/chart61.xml" ContentType="application/vnd.openxmlformats-officedocument.drawingml.chart+xml"/>
  <Override PartName="/xl/drawings/drawing67.xml" ContentType="application/vnd.openxmlformats-officedocument.drawingml.chartshapes+xml"/>
  <Override PartName="/xl/charts/chart62.xml" ContentType="application/vnd.openxmlformats-officedocument.drawingml.chart+xml"/>
  <Override PartName="/xl/drawings/drawing68.xml" ContentType="application/vnd.openxmlformats-officedocument.drawingml.chartshapes+xml"/>
  <Override PartName="/xl/charts/chart63.xml" ContentType="application/vnd.openxmlformats-officedocument.drawingml.chart+xml"/>
  <Override PartName="/xl/drawings/drawing69.xml" ContentType="application/vnd.openxmlformats-officedocument.drawingml.chartshape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70.xml" ContentType="application/vnd.openxmlformats-officedocument.drawingml.chartshapes+xml"/>
  <Override PartName="/xl/charts/chart67.xml" ContentType="application/vnd.openxmlformats-officedocument.drawingml.chart+xml"/>
  <Override PartName="/xl/drawings/drawing71.xml" ContentType="application/vnd.openxmlformats-officedocument.drawingml.chartshapes+xml"/>
  <Override PartName="/xl/drawings/drawing7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harts/chart68.xml" ContentType="application/vnd.openxmlformats-officedocument.drawingml.chart+xml"/>
  <Override PartName="/xl/drawings/drawing73.xml" ContentType="application/vnd.openxmlformats-officedocument.drawingml.chartshapes+xml"/>
  <Override PartName="/xl/charts/chart69.xml" ContentType="application/vnd.openxmlformats-officedocument.drawingml.chart+xml"/>
  <Override PartName="/xl/drawings/drawing74.xml" ContentType="application/vnd.openxmlformats-officedocument.drawingml.chartshapes+xml"/>
  <Override PartName="/xl/charts/chart70.xml" ContentType="application/vnd.openxmlformats-officedocument.drawingml.chart+xml"/>
  <Override PartName="/xl/drawings/drawing75.xml" ContentType="application/vnd.openxmlformats-officedocument.drawingml.chartshapes+xml"/>
  <Override PartName="/xl/charts/chart71.xml" ContentType="application/vnd.openxmlformats-officedocument.drawingml.chart+xml"/>
  <Override PartName="/xl/drawings/drawing76.xml" ContentType="application/vnd.openxmlformats-officedocument.drawingml.chartshapes+xml"/>
  <Override PartName="/xl/charts/chart72.xml" ContentType="application/vnd.openxmlformats-officedocument.drawingml.chart+xml"/>
  <Override PartName="/xl/drawings/drawing77.xml" ContentType="application/vnd.openxmlformats-officedocument.drawingml.chartshapes+xml"/>
  <Override PartName="/xl/charts/chart73.xml" ContentType="application/vnd.openxmlformats-officedocument.drawingml.chart+xml"/>
  <Override PartName="/xl/drawings/drawing78.xml" ContentType="application/vnd.openxmlformats-officedocument.drawingml.chartshapes+xml"/>
  <Override PartName="/xl/charts/chart74.xml" ContentType="application/vnd.openxmlformats-officedocument.drawingml.chart+xml"/>
  <Override PartName="/xl/drawings/drawing79.xml" ContentType="application/vnd.openxmlformats-officedocument.drawingml.chartshapes+xml"/>
  <Override PartName="/xl/charts/chart75.xml" ContentType="application/vnd.openxmlformats-officedocument.drawingml.chart+xml"/>
  <Override PartName="/xl/drawings/drawing80.xml" ContentType="application/vnd.openxmlformats-officedocument.drawingml.chartshapes+xml"/>
  <Override PartName="/xl/charts/chart76.xml" ContentType="application/vnd.openxmlformats-officedocument.drawingml.chart+xml"/>
  <Override PartName="/xl/drawings/drawing81.xml" ContentType="application/vnd.openxmlformats-officedocument.drawingml.chartshapes+xml"/>
  <Override PartName="/xl/charts/chart77.xml" ContentType="application/vnd.openxmlformats-officedocument.drawingml.chart+xml"/>
  <Override PartName="/xl/drawings/drawing82.xml" ContentType="application/vnd.openxmlformats-officedocument.drawingml.chartshapes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83.xml" ContentType="application/vnd.openxmlformats-officedocument.drawingml.chartshapes+xml"/>
  <Override PartName="/xl/charts/chart81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harts/chart82.xml" ContentType="application/vnd.openxmlformats-officedocument.drawingml.chart+xml"/>
  <Override PartName="/xl/drawings/drawing86.xml" ContentType="application/vnd.openxmlformats-officedocument.drawingml.chartshapes+xml"/>
  <Override PartName="/xl/charts/chart83.xml" ContentType="application/vnd.openxmlformats-officedocument.drawingml.chart+xml"/>
  <Override PartName="/xl/drawings/drawing87.xml" ContentType="application/vnd.openxmlformats-officedocument.drawingml.chartshapes+xml"/>
  <Override PartName="/xl/charts/chart84.xml" ContentType="application/vnd.openxmlformats-officedocument.drawingml.chart+xml"/>
  <Override PartName="/xl/drawings/drawing88.xml" ContentType="application/vnd.openxmlformats-officedocument.drawingml.chartshapes+xml"/>
  <Override PartName="/xl/charts/chart85.xml" ContentType="application/vnd.openxmlformats-officedocument.drawingml.chart+xml"/>
  <Override PartName="/xl/drawings/drawing89.xml" ContentType="application/vnd.openxmlformats-officedocument.drawingml.chartshapes+xml"/>
  <Override PartName="/xl/charts/chart86.xml" ContentType="application/vnd.openxmlformats-officedocument.drawingml.chart+xml"/>
  <Override PartName="/xl/drawings/drawing90.xml" ContentType="application/vnd.openxmlformats-officedocument.drawingml.chartshapes+xml"/>
  <Override PartName="/xl/charts/chart87.xml" ContentType="application/vnd.openxmlformats-officedocument.drawingml.chart+xml"/>
  <Override PartName="/xl/drawings/drawing91.xml" ContentType="application/vnd.openxmlformats-officedocument.drawingml.chartshapes+xml"/>
  <Override PartName="/xl/charts/chart88.xml" ContentType="application/vnd.openxmlformats-officedocument.drawingml.chart+xml"/>
  <Override PartName="/xl/drawings/drawing92.xml" ContentType="application/vnd.openxmlformats-officedocument.drawingml.chartshapes+xml"/>
  <Override PartName="/xl/charts/chart89.xml" ContentType="application/vnd.openxmlformats-officedocument.drawingml.chart+xml"/>
  <Override PartName="/xl/drawings/drawing93.xml" ContentType="application/vnd.openxmlformats-officedocument.drawingml.chartshapes+xml"/>
  <Override PartName="/xl/charts/chart90.xml" ContentType="application/vnd.openxmlformats-officedocument.drawingml.chart+xml"/>
  <Override PartName="/xl/drawings/drawing94.xml" ContentType="application/vnd.openxmlformats-officedocument.drawingml.chartshapes+xml"/>
  <Override PartName="/xl/charts/chart91.xml" ContentType="application/vnd.openxmlformats-officedocument.drawingml.chart+xml"/>
  <Override PartName="/xl/drawings/drawing95.xml" ContentType="application/vnd.openxmlformats-officedocument.drawingml.chartshapes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96.xml" ContentType="application/vnd.openxmlformats-officedocument.drawingml.chartshapes+xml"/>
  <Override PartName="/xl/charts/chart95.xml" ContentType="application/vnd.openxmlformats-officedocument.drawingml.chart+xml"/>
  <Override PartName="/xl/drawings/drawing97.xml" ContentType="application/vnd.openxmlformats-officedocument.drawingml.chartshapes+xml"/>
  <Override PartName="/xl/drawings/drawing98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harts/chart96.xml" ContentType="application/vnd.openxmlformats-officedocument.drawingml.chart+xml"/>
  <Override PartName="/xl/drawings/drawing99.xml" ContentType="application/vnd.openxmlformats-officedocument.drawingml.chartshapes+xml"/>
  <Override PartName="/xl/charts/chart97.xml" ContentType="application/vnd.openxmlformats-officedocument.drawingml.chart+xml"/>
  <Override PartName="/xl/drawings/drawing100.xml" ContentType="application/vnd.openxmlformats-officedocument.drawingml.chartshapes+xml"/>
  <Override PartName="/xl/charts/chart98.xml" ContentType="application/vnd.openxmlformats-officedocument.drawingml.chart+xml"/>
  <Override PartName="/xl/drawings/drawing101.xml" ContentType="application/vnd.openxmlformats-officedocument.drawingml.chartshapes+xml"/>
  <Override PartName="/xl/charts/chart99.xml" ContentType="application/vnd.openxmlformats-officedocument.drawingml.chart+xml"/>
  <Override PartName="/xl/drawings/drawing102.xml" ContentType="application/vnd.openxmlformats-officedocument.drawingml.chartshapes+xml"/>
  <Override PartName="/xl/charts/chart100.xml" ContentType="application/vnd.openxmlformats-officedocument.drawingml.chart+xml"/>
  <Override PartName="/xl/drawings/drawing103.xml" ContentType="application/vnd.openxmlformats-officedocument.drawingml.chartshapes+xml"/>
  <Override PartName="/xl/charts/chart101.xml" ContentType="application/vnd.openxmlformats-officedocument.drawingml.chart+xml"/>
  <Override PartName="/xl/drawings/drawing104.xml" ContentType="application/vnd.openxmlformats-officedocument.drawingml.chartshapes+xml"/>
  <Override PartName="/xl/charts/chart102.xml" ContentType="application/vnd.openxmlformats-officedocument.drawingml.chart+xml"/>
  <Override PartName="/xl/drawings/drawing105.xml" ContentType="application/vnd.openxmlformats-officedocument.drawingml.chartshapes+xml"/>
  <Override PartName="/xl/charts/chart103.xml" ContentType="application/vnd.openxmlformats-officedocument.drawingml.chart+xml"/>
  <Override PartName="/xl/drawings/drawing106.xml" ContentType="application/vnd.openxmlformats-officedocument.drawingml.chartshapes+xml"/>
  <Override PartName="/xl/charts/chart104.xml" ContentType="application/vnd.openxmlformats-officedocument.drawingml.chart+xml"/>
  <Override PartName="/xl/drawings/drawing107.xml" ContentType="application/vnd.openxmlformats-officedocument.drawingml.chartshapes+xml"/>
  <Override PartName="/xl/charts/chart105.xml" ContentType="application/vnd.openxmlformats-officedocument.drawingml.chart+xml"/>
  <Override PartName="/xl/drawings/drawing108.xml" ContentType="application/vnd.openxmlformats-officedocument.drawingml.chartshapes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09.xml" ContentType="application/vnd.openxmlformats-officedocument.drawingml.chartshapes+xml"/>
  <Override PartName="/xl/charts/chart109.xml" ContentType="application/vnd.openxmlformats-officedocument.drawingml.chart+xml"/>
  <Override PartName="/xl/drawings/drawing110.xml" ContentType="application/vnd.openxmlformats-officedocument.drawingml.chartshapes+xml"/>
  <Override PartName="/xl/drawings/drawing111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harts/chart110.xml" ContentType="application/vnd.openxmlformats-officedocument.drawingml.chart+xml"/>
  <Override PartName="/xl/drawings/drawing112.xml" ContentType="application/vnd.openxmlformats-officedocument.drawingml.chartshapes+xml"/>
  <Override PartName="/xl/charts/chart111.xml" ContentType="application/vnd.openxmlformats-officedocument.drawingml.chart+xml"/>
  <Override PartName="/xl/drawings/drawing113.xml" ContentType="application/vnd.openxmlformats-officedocument.drawingml.chartshapes+xml"/>
  <Override PartName="/xl/charts/chart112.xml" ContentType="application/vnd.openxmlformats-officedocument.drawingml.chart+xml"/>
  <Override PartName="/xl/drawings/drawing114.xml" ContentType="application/vnd.openxmlformats-officedocument.drawingml.chartshapes+xml"/>
  <Override PartName="/xl/charts/chart113.xml" ContentType="application/vnd.openxmlformats-officedocument.drawingml.chart+xml"/>
  <Override PartName="/xl/drawings/drawing115.xml" ContentType="application/vnd.openxmlformats-officedocument.drawingml.chartshapes+xml"/>
  <Override PartName="/xl/charts/chart114.xml" ContentType="application/vnd.openxmlformats-officedocument.drawingml.chart+xml"/>
  <Override PartName="/xl/drawings/drawing116.xml" ContentType="application/vnd.openxmlformats-officedocument.drawingml.chartshapes+xml"/>
  <Override PartName="/xl/charts/chart115.xml" ContentType="application/vnd.openxmlformats-officedocument.drawingml.chart+xml"/>
  <Override PartName="/xl/drawings/drawing117.xml" ContentType="application/vnd.openxmlformats-officedocument.drawingml.chartshapes+xml"/>
  <Override PartName="/xl/charts/chart116.xml" ContentType="application/vnd.openxmlformats-officedocument.drawingml.chart+xml"/>
  <Override PartName="/xl/drawings/drawing118.xml" ContentType="application/vnd.openxmlformats-officedocument.drawingml.chartshapes+xml"/>
  <Override PartName="/xl/charts/chart117.xml" ContentType="application/vnd.openxmlformats-officedocument.drawingml.chart+xml"/>
  <Override PartName="/xl/drawings/drawing119.xml" ContentType="application/vnd.openxmlformats-officedocument.drawingml.chartshapes+xml"/>
  <Override PartName="/xl/charts/chart118.xml" ContentType="application/vnd.openxmlformats-officedocument.drawingml.chart+xml"/>
  <Override PartName="/xl/drawings/drawing120.xml" ContentType="application/vnd.openxmlformats-officedocument.drawingml.chartshapes+xml"/>
  <Override PartName="/xl/charts/chart119.xml" ContentType="application/vnd.openxmlformats-officedocument.drawingml.chart+xml"/>
  <Override PartName="/xl/drawings/drawing121.xml" ContentType="application/vnd.openxmlformats-officedocument.drawingml.chartshapes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122.xml" ContentType="application/vnd.openxmlformats-officedocument.drawingml.chartshapes+xml"/>
  <Override PartName="/xl/charts/chart123.xml" ContentType="application/vnd.openxmlformats-officedocument.drawingml.chart+xml"/>
  <Override PartName="/xl/drawings/drawing123.xml" ContentType="application/vnd.openxmlformats-officedocument.drawingml.chartshapes+xml"/>
  <Override PartName="/xl/drawings/drawing124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harts/chart124.xml" ContentType="application/vnd.openxmlformats-officedocument.drawingml.chart+xml"/>
  <Override PartName="/xl/drawings/drawing125.xml" ContentType="application/vnd.openxmlformats-officedocument.drawingml.chartshapes+xml"/>
  <Override PartName="/xl/charts/chart125.xml" ContentType="application/vnd.openxmlformats-officedocument.drawingml.chart+xml"/>
  <Override PartName="/xl/drawings/drawing126.xml" ContentType="application/vnd.openxmlformats-officedocument.drawingml.chartshapes+xml"/>
  <Override PartName="/xl/charts/chart126.xml" ContentType="application/vnd.openxmlformats-officedocument.drawingml.chart+xml"/>
  <Override PartName="/xl/drawings/drawing127.xml" ContentType="application/vnd.openxmlformats-officedocument.drawingml.chartshapes+xml"/>
  <Override PartName="/xl/charts/chart127.xml" ContentType="application/vnd.openxmlformats-officedocument.drawingml.chart+xml"/>
  <Override PartName="/xl/drawings/drawing128.xml" ContentType="application/vnd.openxmlformats-officedocument.drawingml.chartshapes+xml"/>
  <Override PartName="/xl/charts/chart128.xml" ContentType="application/vnd.openxmlformats-officedocument.drawingml.chart+xml"/>
  <Override PartName="/xl/drawings/drawing129.xml" ContentType="application/vnd.openxmlformats-officedocument.drawingml.chartshapes+xml"/>
  <Override PartName="/xl/charts/chart129.xml" ContentType="application/vnd.openxmlformats-officedocument.drawingml.chart+xml"/>
  <Override PartName="/xl/drawings/drawing130.xml" ContentType="application/vnd.openxmlformats-officedocument.drawingml.chartshapes+xml"/>
  <Override PartName="/xl/charts/chart130.xml" ContentType="application/vnd.openxmlformats-officedocument.drawingml.chart+xml"/>
  <Override PartName="/xl/drawings/drawing131.xml" ContentType="application/vnd.openxmlformats-officedocument.drawingml.chartshapes+xml"/>
  <Override PartName="/xl/charts/chart131.xml" ContentType="application/vnd.openxmlformats-officedocument.drawingml.chart+xml"/>
  <Override PartName="/xl/drawings/drawing132.xml" ContentType="application/vnd.openxmlformats-officedocument.drawingml.chartshapes+xml"/>
  <Override PartName="/xl/charts/chart132.xml" ContentType="application/vnd.openxmlformats-officedocument.drawingml.chart+xml"/>
  <Override PartName="/xl/drawings/drawing133.xml" ContentType="application/vnd.openxmlformats-officedocument.drawingml.chartshapes+xml"/>
  <Override PartName="/xl/charts/chart133.xml" ContentType="application/vnd.openxmlformats-officedocument.drawingml.chart+xml"/>
  <Override PartName="/xl/drawings/drawing134.xml" ContentType="application/vnd.openxmlformats-officedocument.drawingml.chartshapes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135.xml" ContentType="application/vnd.openxmlformats-officedocument.drawingml.chartshapes+xml"/>
  <Override PartName="/xl/charts/chart137.xml" ContentType="application/vnd.openxmlformats-officedocument.drawingml.chart+xml"/>
  <Override PartName="/xl/drawings/drawing136.xml" ContentType="application/vnd.openxmlformats-officedocument.drawingml.chartshapes+xml"/>
  <Override PartName="/xl/drawings/drawing137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harts/chart138.xml" ContentType="application/vnd.openxmlformats-officedocument.drawingml.chart+xml"/>
  <Override PartName="/xl/drawings/drawing138.xml" ContentType="application/vnd.openxmlformats-officedocument.drawingml.chartshapes+xml"/>
  <Override PartName="/xl/charts/chart139.xml" ContentType="application/vnd.openxmlformats-officedocument.drawingml.chart+xml"/>
  <Override PartName="/xl/drawings/drawing139.xml" ContentType="application/vnd.openxmlformats-officedocument.drawingml.chartshapes+xml"/>
  <Override PartName="/xl/charts/chart140.xml" ContentType="application/vnd.openxmlformats-officedocument.drawingml.chart+xml"/>
  <Override PartName="/xl/drawings/drawing140.xml" ContentType="application/vnd.openxmlformats-officedocument.drawingml.chartshapes+xml"/>
  <Override PartName="/xl/charts/chart141.xml" ContentType="application/vnd.openxmlformats-officedocument.drawingml.chart+xml"/>
  <Override PartName="/xl/drawings/drawing141.xml" ContentType="application/vnd.openxmlformats-officedocument.drawingml.chartshapes+xml"/>
  <Override PartName="/xl/charts/chart142.xml" ContentType="application/vnd.openxmlformats-officedocument.drawingml.chart+xml"/>
  <Override PartName="/xl/drawings/drawing142.xml" ContentType="application/vnd.openxmlformats-officedocument.drawingml.chartshapes+xml"/>
  <Override PartName="/xl/charts/chart143.xml" ContentType="application/vnd.openxmlformats-officedocument.drawingml.chart+xml"/>
  <Override PartName="/xl/drawings/drawing143.xml" ContentType="application/vnd.openxmlformats-officedocument.drawingml.chartshapes+xml"/>
  <Override PartName="/xl/charts/chart144.xml" ContentType="application/vnd.openxmlformats-officedocument.drawingml.chart+xml"/>
  <Override PartName="/xl/drawings/drawing144.xml" ContentType="application/vnd.openxmlformats-officedocument.drawingml.chartshapes+xml"/>
  <Override PartName="/xl/charts/chart145.xml" ContentType="application/vnd.openxmlformats-officedocument.drawingml.chart+xml"/>
  <Override PartName="/xl/drawings/drawing145.xml" ContentType="application/vnd.openxmlformats-officedocument.drawingml.chartshapes+xml"/>
  <Override PartName="/xl/charts/chart146.xml" ContentType="application/vnd.openxmlformats-officedocument.drawingml.chart+xml"/>
  <Override PartName="/xl/drawings/drawing146.xml" ContentType="application/vnd.openxmlformats-officedocument.drawingml.chartshapes+xml"/>
  <Override PartName="/xl/charts/chart147.xml" ContentType="application/vnd.openxmlformats-officedocument.drawingml.chart+xml"/>
  <Override PartName="/xl/drawings/drawing147.xml" ContentType="application/vnd.openxmlformats-officedocument.drawingml.chartshapes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148.xml" ContentType="application/vnd.openxmlformats-officedocument.drawingml.chartshapes+xml"/>
  <Override PartName="/xl/charts/chart151.xml" ContentType="application/vnd.openxmlformats-officedocument.drawingml.chart+xml"/>
  <Override PartName="/xl/drawings/drawing149.xml" ContentType="application/vnd.openxmlformats-officedocument.drawingml.chartshapes+xml"/>
  <Override PartName="/xl/drawings/drawing150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harts/chart152.xml" ContentType="application/vnd.openxmlformats-officedocument.drawingml.chart+xml"/>
  <Override PartName="/xl/drawings/drawing151.xml" ContentType="application/vnd.openxmlformats-officedocument.drawingml.chartshapes+xml"/>
  <Override PartName="/xl/charts/chart153.xml" ContentType="application/vnd.openxmlformats-officedocument.drawingml.chart+xml"/>
  <Override PartName="/xl/drawings/drawing152.xml" ContentType="application/vnd.openxmlformats-officedocument.drawingml.chartshapes+xml"/>
  <Override PartName="/xl/charts/chart154.xml" ContentType="application/vnd.openxmlformats-officedocument.drawingml.chart+xml"/>
  <Override PartName="/xl/drawings/drawing153.xml" ContentType="application/vnd.openxmlformats-officedocument.drawingml.chartshapes+xml"/>
  <Override PartName="/xl/charts/chart155.xml" ContentType="application/vnd.openxmlformats-officedocument.drawingml.chart+xml"/>
  <Override PartName="/xl/drawings/drawing154.xml" ContentType="application/vnd.openxmlformats-officedocument.drawingml.chartshapes+xml"/>
  <Override PartName="/xl/charts/chart156.xml" ContentType="application/vnd.openxmlformats-officedocument.drawingml.chart+xml"/>
  <Override PartName="/xl/drawings/drawing155.xml" ContentType="application/vnd.openxmlformats-officedocument.drawingml.chartshapes+xml"/>
  <Override PartName="/xl/charts/chart157.xml" ContentType="application/vnd.openxmlformats-officedocument.drawingml.chart+xml"/>
  <Override PartName="/xl/drawings/drawing156.xml" ContentType="application/vnd.openxmlformats-officedocument.drawingml.chartshapes+xml"/>
  <Override PartName="/xl/charts/chart158.xml" ContentType="application/vnd.openxmlformats-officedocument.drawingml.chart+xml"/>
  <Override PartName="/xl/drawings/drawing157.xml" ContentType="application/vnd.openxmlformats-officedocument.drawingml.chartshapes+xml"/>
  <Override PartName="/xl/charts/chart159.xml" ContentType="application/vnd.openxmlformats-officedocument.drawingml.chart+xml"/>
  <Override PartName="/xl/drawings/drawing158.xml" ContentType="application/vnd.openxmlformats-officedocument.drawingml.chartshapes+xml"/>
  <Override PartName="/xl/charts/chart160.xml" ContentType="application/vnd.openxmlformats-officedocument.drawingml.chart+xml"/>
  <Override PartName="/xl/drawings/drawing159.xml" ContentType="application/vnd.openxmlformats-officedocument.drawingml.chartshapes+xml"/>
  <Override PartName="/xl/charts/chart161.xml" ContentType="application/vnd.openxmlformats-officedocument.drawingml.chart+xml"/>
  <Override PartName="/xl/drawings/drawing160.xml" ContentType="application/vnd.openxmlformats-officedocument.drawingml.chartshapes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drawings/drawing161.xml" ContentType="application/vnd.openxmlformats-officedocument.drawingml.chartshapes+xml"/>
  <Override PartName="/xl/charts/chart165.xml" ContentType="application/vnd.openxmlformats-officedocument.drawingml.chart+xml"/>
  <Override PartName="/xl/drawings/drawing162.xml" ContentType="application/vnd.openxmlformats-officedocument.drawingml.chartshapes+xml"/>
  <Override PartName="/xl/drawings/drawing163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harts/chart166.xml" ContentType="application/vnd.openxmlformats-officedocument.drawingml.chart+xml"/>
  <Override PartName="/xl/drawings/drawing164.xml" ContentType="application/vnd.openxmlformats-officedocument.drawingml.chartshapes+xml"/>
  <Override PartName="/xl/charts/chart167.xml" ContentType="application/vnd.openxmlformats-officedocument.drawingml.chart+xml"/>
  <Override PartName="/xl/drawings/drawing165.xml" ContentType="application/vnd.openxmlformats-officedocument.drawingml.chartshapes+xml"/>
  <Override PartName="/xl/charts/chart168.xml" ContentType="application/vnd.openxmlformats-officedocument.drawingml.chart+xml"/>
  <Override PartName="/xl/drawings/drawing166.xml" ContentType="application/vnd.openxmlformats-officedocument.drawingml.chartshapes+xml"/>
  <Override PartName="/xl/charts/chart169.xml" ContentType="application/vnd.openxmlformats-officedocument.drawingml.chart+xml"/>
  <Override PartName="/xl/drawings/drawing167.xml" ContentType="application/vnd.openxmlformats-officedocument.drawingml.chartshapes+xml"/>
  <Override PartName="/xl/charts/chart170.xml" ContentType="application/vnd.openxmlformats-officedocument.drawingml.chart+xml"/>
  <Override PartName="/xl/drawings/drawing168.xml" ContentType="application/vnd.openxmlformats-officedocument.drawingml.chartshapes+xml"/>
  <Override PartName="/xl/charts/chart171.xml" ContentType="application/vnd.openxmlformats-officedocument.drawingml.chart+xml"/>
  <Override PartName="/xl/drawings/drawing169.xml" ContentType="application/vnd.openxmlformats-officedocument.drawingml.chartshapes+xml"/>
  <Override PartName="/xl/charts/chart172.xml" ContentType="application/vnd.openxmlformats-officedocument.drawingml.chart+xml"/>
  <Override PartName="/xl/drawings/drawing170.xml" ContentType="application/vnd.openxmlformats-officedocument.drawingml.chartshapes+xml"/>
  <Override PartName="/xl/charts/chart173.xml" ContentType="application/vnd.openxmlformats-officedocument.drawingml.chart+xml"/>
  <Override PartName="/xl/drawings/drawing171.xml" ContentType="application/vnd.openxmlformats-officedocument.drawingml.chartshapes+xml"/>
  <Override PartName="/xl/charts/chart174.xml" ContentType="application/vnd.openxmlformats-officedocument.drawingml.chart+xml"/>
  <Override PartName="/xl/drawings/drawing172.xml" ContentType="application/vnd.openxmlformats-officedocument.drawingml.chartshapes+xml"/>
  <Override PartName="/xl/charts/chart175.xml" ContentType="application/vnd.openxmlformats-officedocument.drawingml.chart+xml"/>
  <Override PartName="/xl/drawings/drawing173.xml" ContentType="application/vnd.openxmlformats-officedocument.drawingml.chartshapes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drawings/drawing174.xml" ContentType="application/vnd.openxmlformats-officedocument.drawingml.chartshapes+xml"/>
  <Override PartName="/xl/charts/chart179.xml" ContentType="application/vnd.openxmlformats-officedocument.drawingml.chart+xml"/>
  <Override PartName="/xl/drawings/drawing175.xml" ContentType="application/vnd.openxmlformats-officedocument.drawingml.chartshapes+xml"/>
  <Override PartName="/xl/drawings/drawing176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harts/chart180.xml" ContentType="application/vnd.openxmlformats-officedocument.drawingml.chart+xml"/>
  <Override PartName="/xl/drawings/drawing177.xml" ContentType="application/vnd.openxmlformats-officedocument.drawingml.chartshapes+xml"/>
  <Override PartName="/xl/charts/chart181.xml" ContentType="application/vnd.openxmlformats-officedocument.drawingml.chart+xml"/>
  <Override PartName="/xl/drawings/drawing178.xml" ContentType="application/vnd.openxmlformats-officedocument.drawingml.chartshapes+xml"/>
  <Override PartName="/xl/charts/chart182.xml" ContentType="application/vnd.openxmlformats-officedocument.drawingml.chart+xml"/>
  <Override PartName="/xl/drawings/drawing179.xml" ContentType="application/vnd.openxmlformats-officedocument.drawingml.chartshapes+xml"/>
  <Override PartName="/xl/charts/chart183.xml" ContentType="application/vnd.openxmlformats-officedocument.drawingml.chart+xml"/>
  <Override PartName="/xl/drawings/drawing180.xml" ContentType="application/vnd.openxmlformats-officedocument.drawingml.chartshapes+xml"/>
  <Override PartName="/xl/charts/chart184.xml" ContentType="application/vnd.openxmlformats-officedocument.drawingml.chart+xml"/>
  <Override PartName="/xl/drawings/drawing181.xml" ContentType="application/vnd.openxmlformats-officedocument.drawingml.chartshapes+xml"/>
  <Override PartName="/xl/charts/chart185.xml" ContentType="application/vnd.openxmlformats-officedocument.drawingml.chart+xml"/>
  <Override PartName="/xl/drawings/drawing182.xml" ContentType="application/vnd.openxmlformats-officedocument.drawingml.chartshapes+xml"/>
  <Override PartName="/xl/charts/chart186.xml" ContentType="application/vnd.openxmlformats-officedocument.drawingml.chart+xml"/>
  <Override PartName="/xl/drawings/drawing183.xml" ContentType="application/vnd.openxmlformats-officedocument.drawingml.chartshapes+xml"/>
  <Override PartName="/xl/charts/chart187.xml" ContentType="application/vnd.openxmlformats-officedocument.drawingml.chart+xml"/>
  <Override PartName="/xl/drawings/drawing184.xml" ContentType="application/vnd.openxmlformats-officedocument.drawingml.chartshapes+xml"/>
  <Override PartName="/xl/charts/chart188.xml" ContentType="application/vnd.openxmlformats-officedocument.drawingml.chart+xml"/>
  <Override PartName="/xl/drawings/drawing185.xml" ContentType="application/vnd.openxmlformats-officedocument.drawingml.chartshapes+xml"/>
  <Override PartName="/xl/charts/chart189.xml" ContentType="application/vnd.openxmlformats-officedocument.drawingml.chart+xml"/>
  <Override PartName="/xl/drawings/drawing186.xml" ContentType="application/vnd.openxmlformats-officedocument.drawingml.chartshapes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drawings/drawing187.xml" ContentType="application/vnd.openxmlformats-officedocument.drawingml.chartshapes+xml"/>
  <Override PartName="/xl/charts/chart193.xml" ContentType="application/vnd.openxmlformats-officedocument.drawingml.chart+xml"/>
  <Override PartName="/xl/drawings/drawing188.xml" ContentType="application/vnd.openxmlformats-officedocument.drawingml.chartshapes+xml"/>
  <Override PartName="/xl/drawings/drawing189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harts/chart194.xml" ContentType="application/vnd.openxmlformats-officedocument.drawingml.chart+xml"/>
  <Override PartName="/xl/drawings/drawing190.xml" ContentType="application/vnd.openxmlformats-officedocument.drawingml.chartshapes+xml"/>
  <Override PartName="/xl/charts/chart195.xml" ContentType="application/vnd.openxmlformats-officedocument.drawingml.chart+xml"/>
  <Override PartName="/xl/drawings/drawing191.xml" ContentType="application/vnd.openxmlformats-officedocument.drawingml.chartshapes+xml"/>
  <Override PartName="/xl/charts/chart196.xml" ContentType="application/vnd.openxmlformats-officedocument.drawingml.chart+xml"/>
  <Override PartName="/xl/drawings/drawing192.xml" ContentType="application/vnd.openxmlformats-officedocument.drawingml.chartshapes+xml"/>
  <Override PartName="/xl/charts/chart197.xml" ContentType="application/vnd.openxmlformats-officedocument.drawingml.chart+xml"/>
  <Override PartName="/xl/drawings/drawing193.xml" ContentType="application/vnd.openxmlformats-officedocument.drawingml.chartshapes+xml"/>
  <Override PartName="/xl/charts/chart198.xml" ContentType="application/vnd.openxmlformats-officedocument.drawingml.chart+xml"/>
  <Override PartName="/xl/drawings/drawing194.xml" ContentType="application/vnd.openxmlformats-officedocument.drawingml.chartshapes+xml"/>
  <Override PartName="/xl/charts/chart199.xml" ContentType="application/vnd.openxmlformats-officedocument.drawingml.chart+xml"/>
  <Override PartName="/xl/drawings/drawing195.xml" ContentType="application/vnd.openxmlformats-officedocument.drawingml.chartshapes+xml"/>
  <Override PartName="/xl/charts/chart200.xml" ContentType="application/vnd.openxmlformats-officedocument.drawingml.chart+xml"/>
  <Override PartName="/xl/drawings/drawing196.xml" ContentType="application/vnd.openxmlformats-officedocument.drawingml.chartshapes+xml"/>
  <Override PartName="/xl/charts/chart201.xml" ContentType="application/vnd.openxmlformats-officedocument.drawingml.chart+xml"/>
  <Override PartName="/xl/drawings/drawing197.xml" ContentType="application/vnd.openxmlformats-officedocument.drawingml.chartshapes+xml"/>
  <Override PartName="/xl/charts/chart202.xml" ContentType="application/vnd.openxmlformats-officedocument.drawingml.chart+xml"/>
  <Override PartName="/xl/drawings/drawing198.xml" ContentType="application/vnd.openxmlformats-officedocument.drawingml.chartshapes+xml"/>
  <Override PartName="/xl/charts/chart203.xml" ContentType="application/vnd.openxmlformats-officedocument.drawingml.chart+xml"/>
  <Override PartName="/xl/drawings/drawing199.xml" ContentType="application/vnd.openxmlformats-officedocument.drawingml.chartshapes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drawings/drawing200.xml" ContentType="application/vnd.openxmlformats-officedocument.drawingml.chartshapes+xml"/>
  <Override PartName="/xl/charts/chart207.xml" ContentType="application/vnd.openxmlformats-officedocument.drawingml.chart+xml"/>
  <Override PartName="/xl/drawings/drawing201.xml" ContentType="application/vnd.openxmlformats-officedocument.drawingml.chartshapes+xml"/>
  <Override PartName="/xl/drawings/drawing202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harts/chart208.xml" ContentType="application/vnd.openxmlformats-officedocument.drawingml.chart+xml"/>
  <Override PartName="/xl/drawings/drawing203.xml" ContentType="application/vnd.openxmlformats-officedocument.drawingml.chartshapes+xml"/>
  <Override PartName="/xl/charts/chart209.xml" ContentType="application/vnd.openxmlformats-officedocument.drawingml.chart+xml"/>
  <Override PartName="/xl/drawings/drawing204.xml" ContentType="application/vnd.openxmlformats-officedocument.drawingml.chartshapes+xml"/>
  <Override PartName="/xl/charts/chart210.xml" ContentType="application/vnd.openxmlformats-officedocument.drawingml.chart+xml"/>
  <Override PartName="/xl/drawings/drawing205.xml" ContentType="application/vnd.openxmlformats-officedocument.drawingml.chartshapes+xml"/>
  <Override PartName="/xl/charts/chart211.xml" ContentType="application/vnd.openxmlformats-officedocument.drawingml.chart+xml"/>
  <Override PartName="/xl/drawings/drawing206.xml" ContentType="application/vnd.openxmlformats-officedocument.drawingml.chartshapes+xml"/>
  <Override PartName="/xl/charts/chart212.xml" ContentType="application/vnd.openxmlformats-officedocument.drawingml.chart+xml"/>
  <Override PartName="/xl/drawings/drawing207.xml" ContentType="application/vnd.openxmlformats-officedocument.drawingml.chartshapes+xml"/>
  <Override PartName="/xl/charts/chart213.xml" ContentType="application/vnd.openxmlformats-officedocument.drawingml.chart+xml"/>
  <Override PartName="/xl/drawings/drawing208.xml" ContentType="application/vnd.openxmlformats-officedocument.drawingml.chartshapes+xml"/>
  <Override PartName="/xl/charts/chart214.xml" ContentType="application/vnd.openxmlformats-officedocument.drawingml.chart+xml"/>
  <Override PartName="/xl/drawings/drawing209.xml" ContentType="application/vnd.openxmlformats-officedocument.drawingml.chartshapes+xml"/>
  <Override PartName="/xl/charts/chart215.xml" ContentType="application/vnd.openxmlformats-officedocument.drawingml.chart+xml"/>
  <Override PartName="/xl/drawings/drawing210.xml" ContentType="application/vnd.openxmlformats-officedocument.drawingml.chartshapes+xml"/>
  <Override PartName="/xl/charts/chart216.xml" ContentType="application/vnd.openxmlformats-officedocument.drawingml.chart+xml"/>
  <Override PartName="/xl/drawings/drawing211.xml" ContentType="application/vnd.openxmlformats-officedocument.drawingml.chartshapes+xml"/>
  <Override PartName="/xl/charts/chart217.xml" ContentType="application/vnd.openxmlformats-officedocument.drawingml.chart+xml"/>
  <Override PartName="/xl/drawings/drawing212.xml" ContentType="application/vnd.openxmlformats-officedocument.drawingml.chartshapes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drawings/drawing213.xml" ContentType="application/vnd.openxmlformats-officedocument.drawingml.chartshapes+xml"/>
  <Override PartName="/xl/charts/chart221.xml" ContentType="application/vnd.openxmlformats-officedocument.drawingml.chart+xml"/>
  <Override PartName="/xl/drawings/drawing214.xml" ContentType="application/vnd.openxmlformats-officedocument.drawingml.chartshapes+xml"/>
  <Override PartName="/xl/drawings/drawing215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harts/chart222.xml" ContentType="application/vnd.openxmlformats-officedocument.drawingml.chart+xml"/>
  <Override PartName="/xl/drawings/drawing216.xml" ContentType="application/vnd.openxmlformats-officedocument.drawingml.chartshapes+xml"/>
  <Override PartName="/xl/charts/chart223.xml" ContentType="application/vnd.openxmlformats-officedocument.drawingml.chart+xml"/>
  <Override PartName="/xl/drawings/drawing217.xml" ContentType="application/vnd.openxmlformats-officedocument.drawingml.chartshapes+xml"/>
  <Override PartName="/xl/charts/chart224.xml" ContentType="application/vnd.openxmlformats-officedocument.drawingml.chart+xml"/>
  <Override PartName="/xl/drawings/drawing218.xml" ContentType="application/vnd.openxmlformats-officedocument.drawingml.chartshapes+xml"/>
  <Override PartName="/xl/charts/chart225.xml" ContentType="application/vnd.openxmlformats-officedocument.drawingml.chart+xml"/>
  <Override PartName="/xl/drawings/drawing219.xml" ContentType="application/vnd.openxmlformats-officedocument.drawingml.chartshapes+xml"/>
  <Override PartName="/xl/charts/chart226.xml" ContentType="application/vnd.openxmlformats-officedocument.drawingml.chart+xml"/>
  <Override PartName="/xl/drawings/drawing220.xml" ContentType="application/vnd.openxmlformats-officedocument.drawingml.chartshapes+xml"/>
  <Override PartName="/xl/charts/chart227.xml" ContentType="application/vnd.openxmlformats-officedocument.drawingml.chart+xml"/>
  <Override PartName="/xl/drawings/drawing221.xml" ContentType="application/vnd.openxmlformats-officedocument.drawingml.chartshapes+xml"/>
  <Override PartName="/xl/charts/chart228.xml" ContentType="application/vnd.openxmlformats-officedocument.drawingml.chart+xml"/>
  <Override PartName="/xl/drawings/drawing222.xml" ContentType="application/vnd.openxmlformats-officedocument.drawingml.chartshapes+xml"/>
  <Override PartName="/xl/charts/chart229.xml" ContentType="application/vnd.openxmlformats-officedocument.drawingml.chart+xml"/>
  <Override PartName="/xl/drawings/drawing223.xml" ContentType="application/vnd.openxmlformats-officedocument.drawingml.chartshapes+xml"/>
  <Override PartName="/xl/charts/chart230.xml" ContentType="application/vnd.openxmlformats-officedocument.drawingml.chart+xml"/>
  <Override PartName="/xl/drawings/drawing224.xml" ContentType="application/vnd.openxmlformats-officedocument.drawingml.chartshapes+xml"/>
  <Override PartName="/xl/charts/chart231.xml" ContentType="application/vnd.openxmlformats-officedocument.drawingml.chart+xml"/>
  <Override PartName="/xl/drawings/drawing225.xml" ContentType="application/vnd.openxmlformats-officedocument.drawingml.chartshapes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drawings/drawing226.xml" ContentType="application/vnd.openxmlformats-officedocument.drawingml.chartshapes+xml"/>
  <Override PartName="/xl/charts/chart235.xml" ContentType="application/vnd.openxmlformats-officedocument.drawingml.chart+xml"/>
  <Override PartName="/xl/drawings/drawing227.xml" ContentType="application/vnd.openxmlformats-officedocument.drawingml.chartshapes+xml"/>
  <Override PartName="/xl/drawings/drawing228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harts/chart236.xml" ContentType="application/vnd.openxmlformats-officedocument.drawingml.chart+xml"/>
  <Override PartName="/xl/drawings/drawing229.xml" ContentType="application/vnd.openxmlformats-officedocument.drawingml.chartshapes+xml"/>
  <Override PartName="/xl/charts/chart237.xml" ContentType="application/vnd.openxmlformats-officedocument.drawingml.chart+xml"/>
  <Override PartName="/xl/drawings/drawing230.xml" ContentType="application/vnd.openxmlformats-officedocument.drawingml.chartshapes+xml"/>
  <Override PartName="/xl/charts/chart238.xml" ContentType="application/vnd.openxmlformats-officedocument.drawingml.chart+xml"/>
  <Override PartName="/xl/drawings/drawing231.xml" ContentType="application/vnd.openxmlformats-officedocument.drawingml.chartshapes+xml"/>
  <Override PartName="/xl/charts/chart239.xml" ContentType="application/vnd.openxmlformats-officedocument.drawingml.chart+xml"/>
  <Override PartName="/xl/drawings/drawing232.xml" ContentType="application/vnd.openxmlformats-officedocument.drawingml.chartshapes+xml"/>
  <Override PartName="/xl/charts/chart240.xml" ContentType="application/vnd.openxmlformats-officedocument.drawingml.chart+xml"/>
  <Override PartName="/xl/drawings/drawing233.xml" ContentType="application/vnd.openxmlformats-officedocument.drawingml.chartshapes+xml"/>
  <Override PartName="/xl/charts/chart241.xml" ContentType="application/vnd.openxmlformats-officedocument.drawingml.chart+xml"/>
  <Override PartName="/xl/drawings/drawing234.xml" ContentType="application/vnd.openxmlformats-officedocument.drawingml.chartshapes+xml"/>
  <Override PartName="/xl/charts/chart242.xml" ContentType="application/vnd.openxmlformats-officedocument.drawingml.chart+xml"/>
  <Override PartName="/xl/drawings/drawing235.xml" ContentType="application/vnd.openxmlformats-officedocument.drawingml.chartshapes+xml"/>
  <Override PartName="/xl/charts/chart243.xml" ContentType="application/vnd.openxmlformats-officedocument.drawingml.chart+xml"/>
  <Override PartName="/xl/drawings/drawing236.xml" ContentType="application/vnd.openxmlformats-officedocument.drawingml.chartshapes+xml"/>
  <Override PartName="/xl/charts/chart244.xml" ContentType="application/vnd.openxmlformats-officedocument.drawingml.chart+xml"/>
  <Override PartName="/xl/drawings/drawing237.xml" ContentType="application/vnd.openxmlformats-officedocument.drawingml.chartshapes+xml"/>
  <Override PartName="/xl/charts/chart245.xml" ContentType="application/vnd.openxmlformats-officedocument.drawingml.chart+xml"/>
  <Override PartName="/xl/drawings/drawing238.xml" ContentType="application/vnd.openxmlformats-officedocument.drawingml.chartshapes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drawings/drawing239.xml" ContentType="application/vnd.openxmlformats-officedocument.drawingml.chartshapes+xml"/>
  <Override PartName="/xl/charts/chart249.xml" ContentType="application/vnd.openxmlformats-officedocument.drawingml.chart+xml"/>
  <Override PartName="/xl/drawings/drawing240.xml" ContentType="application/vnd.openxmlformats-officedocument.drawingml.chartshapes+xml"/>
  <Override PartName="/xl/drawings/drawing241.xml" ContentType="application/vnd.openxmlformats-officedocument.drawing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harts/chart250.xml" ContentType="application/vnd.openxmlformats-officedocument.drawingml.chart+xml"/>
  <Override PartName="/xl/drawings/drawing242.xml" ContentType="application/vnd.openxmlformats-officedocument.drawingml.chartshapes+xml"/>
  <Override PartName="/xl/charts/chart251.xml" ContentType="application/vnd.openxmlformats-officedocument.drawingml.chart+xml"/>
  <Override PartName="/xl/drawings/drawing243.xml" ContentType="application/vnd.openxmlformats-officedocument.drawingml.chartshapes+xml"/>
  <Override PartName="/xl/charts/chart252.xml" ContentType="application/vnd.openxmlformats-officedocument.drawingml.chart+xml"/>
  <Override PartName="/xl/drawings/drawing244.xml" ContentType="application/vnd.openxmlformats-officedocument.drawingml.chartshapes+xml"/>
  <Override PartName="/xl/charts/chart253.xml" ContentType="application/vnd.openxmlformats-officedocument.drawingml.chart+xml"/>
  <Override PartName="/xl/drawings/drawing245.xml" ContentType="application/vnd.openxmlformats-officedocument.drawingml.chartshapes+xml"/>
  <Override PartName="/xl/charts/chart254.xml" ContentType="application/vnd.openxmlformats-officedocument.drawingml.chart+xml"/>
  <Override PartName="/xl/drawings/drawing246.xml" ContentType="application/vnd.openxmlformats-officedocument.drawingml.chartshapes+xml"/>
  <Override PartName="/xl/charts/chart255.xml" ContentType="application/vnd.openxmlformats-officedocument.drawingml.chart+xml"/>
  <Override PartName="/xl/drawings/drawing247.xml" ContentType="application/vnd.openxmlformats-officedocument.drawingml.chartshapes+xml"/>
  <Override PartName="/xl/charts/chart256.xml" ContentType="application/vnd.openxmlformats-officedocument.drawingml.chart+xml"/>
  <Override PartName="/xl/drawings/drawing248.xml" ContentType="application/vnd.openxmlformats-officedocument.drawingml.chartshapes+xml"/>
  <Override PartName="/xl/charts/chart257.xml" ContentType="application/vnd.openxmlformats-officedocument.drawingml.chart+xml"/>
  <Override PartName="/xl/drawings/drawing249.xml" ContentType="application/vnd.openxmlformats-officedocument.drawingml.chartshapes+xml"/>
  <Override PartName="/xl/charts/chart258.xml" ContentType="application/vnd.openxmlformats-officedocument.drawingml.chart+xml"/>
  <Override PartName="/xl/drawings/drawing250.xml" ContentType="application/vnd.openxmlformats-officedocument.drawingml.chartshapes+xml"/>
  <Override PartName="/xl/charts/chart259.xml" ContentType="application/vnd.openxmlformats-officedocument.drawingml.chart+xml"/>
  <Override PartName="/xl/drawings/drawing251.xml" ContentType="application/vnd.openxmlformats-officedocument.drawingml.chartshapes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drawings/drawing252.xml" ContentType="application/vnd.openxmlformats-officedocument.drawingml.chartshapes+xml"/>
  <Override PartName="/xl/charts/chart263.xml" ContentType="application/vnd.openxmlformats-officedocument.drawingml.chart+xml"/>
  <Override PartName="/xl/drawings/drawing253.xml" ContentType="application/vnd.openxmlformats-officedocument.drawingml.chartshapes+xml"/>
  <Override PartName="/xl/drawings/drawing254.xml" ContentType="application/vnd.openxmlformats-officedocument.drawing+xml"/>
  <Override PartName="/xl/charts/chart26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55.xml" ContentType="application/vnd.openxmlformats-officedocument.drawingml.chartshapes+xml"/>
  <Override PartName="/xl/drawings/drawing256.xml" ContentType="application/vnd.openxmlformats-officedocument.drawing+xml"/>
  <Override PartName="/xl/charts/chart26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57.xml" ContentType="application/vnd.openxmlformats-officedocument.drawingml.chartshapes+xml"/>
  <Override PartName="/xl/drawings/drawing258.xml" ContentType="application/vnd.openxmlformats-officedocument.drawing+xml"/>
  <Override PartName="/xl/charts/chart26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59.xml" ContentType="application/vnd.openxmlformats-officedocument.drawing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drawings/drawing260.xml" ContentType="application/vnd.openxmlformats-officedocument.drawing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61.xml" ContentType="application/vnd.openxmlformats-officedocument.drawing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62.xml" ContentType="application/vnd.openxmlformats-officedocument.drawing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63.xml" ContentType="application/vnd.openxmlformats-officedocument.drawing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64.xml" ContentType="application/vnd.openxmlformats-officedocument.drawing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65.xml" ContentType="application/vnd.openxmlformats-officedocument.drawing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66.xml" ContentType="application/vnd.openxmlformats-officedocument.drawing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67.xml" ContentType="application/vnd.openxmlformats-officedocument.drawing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68.xml" ContentType="application/vnd.openxmlformats-officedocument.drawing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69.xml" ContentType="application/vnd.openxmlformats-officedocument.drawing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70.xml" ContentType="application/vnd.openxmlformats-officedocument.drawing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71.xml" ContentType="application/vnd.openxmlformats-officedocument.drawing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72.xml" ContentType="application/vnd.openxmlformats-officedocument.drawing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73.xml" ContentType="application/vnd.openxmlformats-officedocument.drawing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74.xml" ContentType="application/vnd.openxmlformats-officedocument.drawing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75.xml" ContentType="application/vnd.openxmlformats-officedocument.drawing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76.xml" ContentType="application/vnd.openxmlformats-officedocument.drawing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77.xml" ContentType="application/vnd.openxmlformats-officedocument.drawing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cotsconnect-my.sharepoint.com/personal/iain_scherr_gov_scot/Documents/"/>
    </mc:Choice>
  </mc:AlternateContent>
  <xr:revisionPtr revIDLastSave="0" documentId="8_{963624D5-5CF4-4162-98F3-7E39A399D0B8}" xr6:coauthVersionLast="47" xr6:coauthVersionMax="47" xr10:uidLastSave="{00000000-0000-0000-0000-000000000000}"/>
  <bookViews>
    <workbookView xWindow="-108" yWindow="-108" windowWidth="46296" windowHeight="25536" tabRatio="888" xr2:uid="{00000000-000D-0000-FFFF-FFFF00000000}"/>
  </bookViews>
  <sheets>
    <sheet name="Cover Page" sheetId="249" r:id="rId1"/>
    <sheet name="Contents" sheetId="250" r:id="rId2"/>
    <sheet name="Notes" sheetId="251" r:id="rId3"/>
    <sheet name="Chart 1" sheetId="44" r:id="rId4"/>
    <sheet name="Table 1, Chart 2" sheetId="77" r:id="rId5"/>
    <sheet name="Chart 3" sheetId="48" r:id="rId6"/>
    <sheet name="Table 2, Chart 4" sheetId="78" r:id="rId7"/>
    <sheet name="Chart 5" sheetId="50" r:id="rId8"/>
    <sheet name="Table 3, Chart 6" sheetId="80" r:id="rId9"/>
    <sheet name="Chart 7" sheetId="52" r:id="rId10"/>
    <sheet name="Table 4, Chart 8" sheetId="81" r:id="rId11"/>
    <sheet name="Chart 9" sheetId="54" r:id="rId12"/>
    <sheet name="Table 5, Chart 10" sheetId="82" r:id="rId13"/>
    <sheet name="Chart 11" sheetId="56" r:id="rId14"/>
    <sheet name="BRMA Profile - Aberdeen and Shi" sheetId="83" state="hidden" r:id="rId15"/>
    <sheet name="BRMA Profile - Argyll and Bute" sheetId="123" state="hidden" r:id="rId16"/>
    <sheet name="BRMA Profile - Ayrshires" sheetId="124" state="hidden" r:id="rId17"/>
    <sheet name="BRMA Profile - Dumfries and Gal" sheetId="125" state="hidden" r:id="rId18"/>
    <sheet name="BRMA Profile - Dundee and Angus" sheetId="126" state="hidden" r:id="rId19"/>
    <sheet name="BRMA Profile - East Dunbartonsh" sheetId="127" state="hidden" r:id="rId20"/>
    <sheet name="BRMA Profile - Fife" sheetId="128" state="hidden" r:id="rId21"/>
    <sheet name="BRMA Profile - Forth Valley" sheetId="129" state="hidden" r:id="rId22"/>
    <sheet name="BRMA Profile - Greater Glasgow" sheetId="130" state="hidden" r:id="rId23"/>
    <sheet name="BRMA Profile - Highlands and Is" sheetId="131" state="hidden" r:id="rId24"/>
    <sheet name="BRMA Profile - Lothian" sheetId="132" state="hidden" r:id="rId25"/>
    <sheet name="BRMA Profile - North Lanarkshir" sheetId="133" state="hidden" r:id="rId26"/>
    <sheet name="BRMA Profile - Perth and Kinros" sheetId="134" state="hidden" r:id="rId27"/>
    <sheet name="BRMA Profile - Renfrewshire  In" sheetId="135" state="hidden" r:id="rId28"/>
    <sheet name="BRMA Profile - Scottish Borders" sheetId="136" state="hidden" r:id="rId29"/>
    <sheet name="BRMA Profile - South Lanarkshir" sheetId="137" state="hidden" r:id="rId30"/>
    <sheet name="BRMA Profile - West Dunbartonsh" sheetId="138" state="hidden" r:id="rId31"/>
    <sheet name="BRMA Profile - West Lothian" sheetId="139" state="hidden" r:id="rId32"/>
    <sheet name="Table 6, Chart 12" sheetId="41" r:id="rId33"/>
    <sheet name="Table 7" sheetId="3" r:id="rId34"/>
    <sheet name="Chart A1" sheetId="226" r:id="rId35"/>
    <sheet name="Table C1, Chart C1" sheetId="27" r:id="rId36"/>
    <sheet name="Chart C2" sheetId="75" r:id="rId37"/>
    <sheet name="Table C3, Chart C3" sheetId="201" r:id="rId38"/>
    <sheet name="Table C4. Chart C4" sheetId="225" r:id="rId39"/>
    <sheet name="BRMA Profile - A" sheetId="248" r:id="rId40"/>
    <sheet name="BRMA Profile - B" sheetId="254" r:id="rId41"/>
    <sheet name="BRMA Profile - C" sheetId="255" r:id="rId42"/>
    <sheet name="BRMA Profile - D" sheetId="256" r:id="rId43"/>
    <sheet name="BRMA Profile - E" sheetId="258" r:id="rId44"/>
    <sheet name="BRMA Profile - F" sheetId="259" r:id="rId45"/>
    <sheet name="BRMA Profile - G" sheetId="260" r:id="rId46"/>
    <sheet name="BRMA Profile - H" sheetId="261" r:id="rId47"/>
    <sheet name="BRMA Profile - I" sheetId="262" r:id="rId48"/>
    <sheet name="BRMA Profile - J" sheetId="263" r:id="rId49"/>
    <sheet name="BRMA Profile - K" sheetId="264" r:id="rId50"/>
    <sheet name="BRMA Profile - L" sheetId="265" r:id="rId51"/>
    <sheet name="BRMA Profile - M" sheetId="266" r:id="rId52"/>
    <sheet name="BRMA Profile - N" sheetId="267" r:id="rId53"/>
    <sheet name="BRMA Profile - O" sheetId="268" r:id="rId54"/>
    <sheet name="BRMA Profile - P" sheetId="269" r:id="rId55"/>
    <sheet name="BRMA Profile - Q" sheetId="270" r:id="rId56"/>
    <sheet name="BRMA Profile - R" sheetId="257" r:id="rId57"/>
  </sheets>
  <externalReferences>
    <externalReference r:id="rId58"/>
  </externalReferences>
  <definedNames>
    <definedName name="_xlnm._FilterDatabase" localSheetId="6" hidden="1">'Table 2, Chart 4'!$A$6:$F$24</definedName>
    <definedName name="_Toc401647229" localSheetId="32">'Table 6, Chart 12'!#REF!</definedName>
    <definedName name="BRMA">'Table 7'!$A$8:$A$25</definedName>
    <definedName name="BRMAA">'Table 7'!$A$7:$A$25</definedName>
    <definedName name="BRMALookup">INDEX('[1]Linked Picture'!$B$3:$B$4,MATCH('[1]Linked Picture'!$D$2,'[1]Linked Picture'!$A$2:$A$3,0))</definedName>
    <definedName name="BRMAs" localSheetId="39">'Table 7'!#REF!</definedName>
    <definedName name="BRMAs" localSheetId="14">'Table 7'!#REF!</definedName>
    <definedName name="BRMAs" localSheetId="15">'Table 7'!#REF!</definedName>
    <definedName name="BRMAs" localSheetId="16">'Table 7'!#REF!</definedName>
    <definedName name="BRMAs" localSheetId="40">'Table 7'!#REF!</definedName>
    <definedName name="BRMAs" localSheetId="41">'Table 7'!#REF!</definedName>
    <definedName name="BRMAs" localSheetId="42">'Table 7'!#REF!</definedName>
    <definedName name="BRMAs" localSheetId="17">'Table 7'!#REF!</definedName>
    <definedName name="BRMAs" localSheetId="18">'Table 7'!#REF!</definedName>
    <definedName name="BRMAs" localSheetId="43">'Table 7'!#REF!</definedName>
    <definedName name="BRMAs" localSheetId="19">'Table 7'!#REF!</definedName>
    <definedName name="BRMAs" localSheetId="44">'Table 7'!#REF!</definedName>
    <definedName name="BRMAs" localSheetId="20">'Table 7'!#REF!</definedName>
    <definedName name="BRMAs" localSheetId="21">'Table 7'!#REF!</definedName>
    <definedName name="BRMAs" localSheetId="45">'Table 7'!#REF!</definedName>
    <definedName name="BRMAs" localSheetId="22">'Table 7'!#REF!</definedName>
    <definedName name="BRMAs" localSheetId="46">'Table 7'!#REF!</definedName>
    <definedName name="BRMAs" localSheetId="23">'Table 7'!#REF!</definedName>
    <definedName name="BRMAs" localSheetId="47">'Table 7'!#REF!</definedName>
    <definedName name="BRMAs" localSheetId="48">'Table 7'!#REF!</definedName>
    <definedName name="BRMAs" localSheetId="49">'Table 7'!#REF!</definedName>
    <definedName name="BRMAs" localSheetId="50">'Table 7'!#REF!</definedName>
    <definedName name="BRMAs" localSheetId="24">'Table 7'!#REF!</definedName>
    <definedName name="BRMAs" localSheetId="51">'Table 7'!#REF!</definedName>
    <definedName name="BRMAs" localSheetId="52">'Table 7'!#REF!</definedName>
    <definedName name="BRMAs" localSheetId="25">'Table 7'!#REF!</definedName>
    <definedName name="BRMAs" localSheetId="53">'Table 7'!#REF!</definedName>
    <definedName name="BRMAs" localSheetId="54">'Table 7'!#REF!</definedName>
    <definedName name="BRMAs" localSheetId="26">'Table 7'!#REF!</definedName>
    <definedName name="BRMAs" localSheetId="55">'Table 7'!#REF!</definedName>
    <definedName name="BRMAs" localSheetId="56">'Table 7'!#REF!</definedName>
    <definedName name="BRMAs" localSheetId="27">'Table 7'!#REF!</definedName>
    <definedName name="BRMAs" localSheetId="28">'Table 7'!#REF!</definedName>
    <definedName name="BRMAs" localSheetId="29">'Table 7'!#REF!</definedName>
    <definedName name="BRMAs" localSheetId="30">'Table 7'!#REF!</definedName>
    <definedName name="BRMAs" localSheetId="31">'Table 7'!#REF!</definedName>
    <definedName name="BRMAs" localSheetId="13">'Table 7'!#REF!</definedName>
    <definedName name="BRMAs" localSheetId="7">'Table 7'!#REF!</definedName>
    <definedName name="BRMAs" localSheetId="9">'Table 7'!#REF!</definedName>
    <definedName name="BRMAs" localSheetId="11">'Table 7'!#REF!</definedName>
    <definedName name="BRMAs" localSheetId="4">'Table 7'!#REF!</definedName>
    <definedName name="BRMAs" localSheetId="6">'Table 7'!#REF!</definedName>
    <definedName name="BRMAs" localSheetId="8">'Table 7'!#REF!</definedName>
    <definedName name="BRMAs" localSheetId="10">'Table 7'!#REF!</definedName>
    <definedName name="BRMAs" localSheetId="12">'Table 7'!#REF!</definedName>
    <definedName name="BRMAs" localSheetId="32">'Table 7'!#REF!</definedName>
    <definedName name="BRMAs" localSheetId="37">#REF!</definedName>
    <definedName name="BRMAs" localSheetId="38">#REF!</definedName>
    <definedName name="BRMAs">'Table 7'!#REF!</definedName>
    <definedName name="Calendar_year_table" localSheetId="39">#REF!</definedName>
    <definedName name="Calendar_year_table" localSheetId="14">#REF!</definedName>
    <definedName name="Calendar_year_table" localSheetId="15">#REF!</definedName>
    <definedName name="Calendar_year_table" localSheetId="16">#REF!</definedName>
    <definedName name="Calendar_year_table" localSheetId="40">#REF!</definedName>
    <definedName name="Calendar_year_table" localSheetId="41">#REF!</definedName>
    <definedName name="Calendar_year_table" localSheetId="42">#REF!</definedName>
    <definedName name="Calendar_year_table" localSheetId="17">#REF!</definedName>
    <definedName name="Calendar_year_table" localSheetId="18">#REF!</definedName>
    <definedName name="Calendar_year_table" localSheetId="43">#REF!</definedName>
    <definedName name="Calendar_year_table" localSheetId="19">#REF!</definedName>
    <definedName name="Calendar_year_table" localSheetId="44">#REF!</definedName>
    <definedName name="Calendar_year_table" localSheetId="20">#REF!</definedName>
    <definedName name="Calendar_year_table" localSheetId="21">#REF!</definedName>
    <definedName name="Calendar_year_table" localSheetId="45">#REF!</definedName>
    <definedName name="Calendar_year_table" localSheetId="22">#REF!</definedName>
    <definedName name="Calendar_year_table" localSheetId="46">#REF!</definedName>
    <definedName name="Calendar_year_table" localSheetId="23">#REF!</definedName>
    <definedName name="Calendar_year_table" localSheetId="47">#REF!</definedName>
    <definedName name="Calendar_year_table" localSheetId="48">#REF!</definedName>
    <definedName name="Calendar_year_table" localSheetId="49">#REF!</definedName>
    <definedName name="Calendar_year_table" localSheetId="50">#REF!</definedName>
    <definedName name="Calendar_year_table" localSheetId="24">#REF!</definedName>
    <definedName name="Calendar_year_table" localSheetId="51">#REF!</definedName>
    <definedName name="Calendar_year_table" localSheetId="52">#REF!</definedName>
    <definedName name="Calendar_year_table" localSheetId="25">#REF!</definedName>
    <definedName name="Calendar_year_table" localSheetId="53">#REF!</definedName>
    <definedName name="Calendar_year_table" localSheetId="54">#REF!</definedName>
    <definedName name="Calendar_year_table" localSheetId="26">#REF!</definedName>
    <definedName name="Calendar_year_table" localSheetId="55">#REF!</definedName>
    <definedName name="Calendar_year_table" localSheetId="56">#REF!</definedName>
    <definedName name="Calendar_year_table" localSheetId="27">#REF!</definedName>
    <definedName name="Calendar_year_table" localSheetId="28">#REF!</definedName>
    <definedName name="Calendar_year_table" localSheetId="29">#REF!</definedName>
    <definedName name="Calendar_year_table" localSheetId="30">#REF!</definedName>
    <definedName name="Calendar_year_table" localSheetId="31">#REF!</definedName>
    <definedName name="Calendar_year_table" localSheetId="13">#REF!</definedName>
    <definedName name="Calendar_year_table" localSheetId="7">#REF!</definedName>
    <definedName name="Calendar_year_table" localSheetId="9">#REF!</definedName>
    <definedName name="Calendar_year_table" localSheetId="11">#REF!</definedName>
    <definedName name="Calendar_year_table" localSheetId="4">#REF!</definedName>
    <definedName name="Calendar_year_table" localSheetId="6">#REF!</definedName>
    <definedName name="Calendar_year_table" localSheetId="8">#REF!</definedName>
    <definedName name="Calendar_year_table" localSheetId="10">#REF!</definedName>
    <definedName name="Calendar_year_table" localSheetId="12">#REF!</definedName>
    <definedName name="Calendar_year_table" localSheetId="37">#REF!</definedName>
    <definedName name="Calendar_year_table" localSheetId="38">#REF!</definedName>
    <definedName name="Calendar_year_table">#REF!</definedName>
    <definedName name="Calendar_year_table_4" localSheetId="39">#REF!</definedName>
    <definedName name="Calendar_year_table_4" localSheetId="14">#REF!</definedName>
    <definedName name="Calendar_year_table_4" localSheetId="15">#REF!</definedName>
    <definedName name="Calendar_year_table_4" localSheetId="16">#REF!</definedName>
    <definedName name="Calendar_year_table_4" localSheetId="40">#REF!</definedName>
    <definedName name="Calendar_year_table_4" localSheetId="41">#REF!</definedName>
    <definedName name="Calendar_year_table_4" localSheetId="42">#REF!</definedName>
    <definedName name="Calendar_year_table_4" localSheetId="17">#REF!</definedName>
    <definedName name="Calendar_year_table_4" localSheetId="18">#REF!</definedName>
    <definedName name="Calendar_year_table_4" localSheetId="43">#REF!</definedName>
    <definedName name="Calendar_year_table_4" localSheetId="19">#REF!</definedName>
    <definedName name="Calendar_year_table_4" localSheetId="44">#REF!</definedName>
    <definedName name="Calendar_year_table_4" localSheetId="20">#REF!</definedName>
    <definedName name="Calendar_year_table_4" localSheetId="21">#REF!</definedName>
    <definedName name="Calendar_year_table_4" localSheetId="45">#REF!</definedName>
    <definedName name="Calendar_year_table_4" localSheetId="22">#REF!</definedName>
    <definedName name="Calendar_year_table_4" localSheetId="46">#REF!</definedName>
    <definedName name="Calendar_year_table_4" localSheetId="23">#REF!</definedName>
    <definedName name="Calendar_year_table_4" localSheetId="47">#REF!</definedName>
    <definedName name="Calendar_year_table_4" localSheetId="48">#REF!</definedName>
    <definedName name="Calendar_year_table_4" localSheetId="49">#REF!</definedName>
    <definedName name="Calendar_year_table_4" localSheetId="50">#REF!</definedName>
    <definedName name="Calendar_year_table_4" localSheetId="24">#REF!</definedName>
    <definedName name="Calendar_year_table_4" localSheetId="51">#REF!</definedName>
    <definedName name="Calendar_year_table_4" localSheetId="52">#REF!</definedName>
    <definedName name="Calendar_year_table_4" localSheetId="25">#REF!</definedName>
    <definedName name="Calendar_year_table_4" localSheetId="53">#REF!</definedName>
    <definedName name="Calendar_year_table_4" localSheetId="54">#REF!</definedName>
    <definedName name="Calendar_year_table_4" localSheetId="26">#REF!</definedName>
    <definedName name="Calendar_year_table_4" localSheetId="55">#REF!</definedName>
    <definedName name="Calendar_year_table_4" localSheetId="56">#REF!</definedName>
    <definedName name="Calendar_year_table_4" localSheetId="27">#REF!</definedName>
    <definedName name="Calendar_year_table_4" localSheetId="28">#REF!</definedName>
    <definedName name="Calendar_year_table_4" localSheetId="29">#REF!</definedName>
    <definedName name="Calendar_year_table_4" localSheetId="30">#REF!</definedName>
    <definedName name="Calendar_year_table_4" localSheetId="31">#REF!</definedName>
    <definedName name="Calendar_year_table_4" localSheetId="13">#REF!</definedName>
    <definedName name="Calendar_year_table_4" localSheetId="7">#REF!</definedName>
    <definedName name="Calendar_year_table_4" localSheetId="9">#REF!</definedName>
    <definedName name="Calendar_year_table_4" localSheetId="11">#REF!</definedName>
    <definedName name="Calendar_year_table_4" localSheetId="1">#REF!</definedName>
    <definedName name="Calendar_year_table_4" localSheetId="0">#REF!</definedName>
    <definedName name="Calendar_year_table_4" localSheetId="2">#REF!</definedName>
    <definedName name="Calendar_year_table_4" localSheetId="4">#REF!</definedName>
    <definedName name="Calendar_year_table_4" localSheetId="6">#REF!</definedName>
    <definedName name="Calendar_year_table_4" localSheetId="8">#REF!</definedName>
    <definedName name="Calendar_year_table_4" localSheetId="10">#REF!</definedName>
    <definedName name="Calendar_year_table_4" localSheetId="12">#REF!</definedName>
    <definedName name="Calendar_year_table_4" localSheetId="37">#REF!</definedName>
    <definedName name="Calendar_year_table_4" localSheetId="38">#REF!</definedName>
    <definedName name="Calendar_year_table_4">#REF!</definedName>
    <definedName name="Calendar_year_table_5" localSheetId="39">#REF!</definedName>
    <definedName name="Calendar_year_table_5" localSheetId="14">#REF!</definedName>
    <definedName name="Calendar_year_table_5" localSheetId="15">#REF!</definedName>
    <definedName name="Calendar_year_table_5" localSheetId="16">#REF!</definedName>
    <definedName name="Calendar_year_table_5" localSheetId="40">#REF!</definedName>
    <definedName name="Calendar_year_table_5" localSheetId="41">#REF!</definedName>
    <definedName name="Calendar_year_table_5" localSheetId="42">#REF!</definedName>
    <definedName name="Calendar_year_table_5" localSheetId="17">#REF!</definedName>
    <definedName name="Calendar_year_table_5" localSheetId="18">#REF!</definedName>
    <definedName name="Calendar_year_table_5" localSheetId="43">#REF!</definedName>
    <definedName name="Calendar_year_table_5" localSheetId="19">#REF!</definedName>
    <definedName name="Calendar_year_table_5" localSheetId="44">#REF!</definedName>
    <definedName name="Calendar_year_table_5" localSheetId="20">#REF!</definedName>
    <definedName name="Calendar_year_table_5" localSheetId="21">#REF!</definedName>
    <definedName name="Calendar_year_table_5" localSheetId="45">#REF!</definedName>
    <definedName name="Calendar_year_table_5" localSheetId="22">#REF!</definedName>
    <definedName name="Calendar_year_table_5" localSheetId="46">#REF!</definedName>
    <definedName name="Calendar_year_table_5" localSheetId="23">#REF!</definedName>
    <definedName name="Calendar_year_table_5" localSheetId="47">#REF!</definedName>
    <definedName name="Calendar_year_table_5" localSheetId="48">#REF!</definedName>
    <definedName name="Calendar_year_table_5" localSheetId="49">#REF!</definedName>
    <definedName name="Calendar_year_table_5" localSheetId="50">#REF!</definedName>
    <definedName name="Calendar_year_table_5" localSheetId="24">#REF!</definedName>
    <definedName name="Calendar_year_table_5" localSheetId="51">#REF!</definedName>
    <definedName name="Calendar_year_table_5" localSheetId="52">#REF!</definedName>
    <definedName name="Calendar_year_table_5" localSheetId="25">#REF!</definedName>
    <definedName name="Calendar_year_table_5" localSheetId="53">#REF!</definedName>
    <definedName name="Calendar_year_table_5" localSheetId="54">#REF!</definedName>
    <definedName name="Calendar_year_table_5" localSheetId="26">#REF!</definedName>
    <definedName name="Calendar_year_table_5" localSheetId="55">#REF!</definedName>
    <definedName name="Calendar_year_table_5" localSheetId="56">#REF!</definedName>
    <definedName name="Calendar_year_table_5" localSheetId="27">#REF!</definedName>
    <definedName name="Calendar_year_table_5" localSheetId="28">#REF!</definedName>
    <definedName name="Calendar_year_table_5" localSheetId="29">#REF!</definedName>
    <definedName name="Calendar_year_table_5" localSheetId="30">#REF!</definedName>
    <definedName name="Calendar_year_table_5" localSheetId="31">#REF!</definedName>
    <definedName name="Calendar_year_table_5" localSheetId="13">#REF!</definedName>
    <definedName name="Calendar_year_table_5" localSheetId="7">#REF!</definedName>
    <definedName name="Calendar_year_table_5" localSheetId="9">#REF!</definedName>
    <definedName name="Calendar_year_table_5" localSheetId="11">#REF!</definedName>
    <definedName name="Calendar_year_table_5" localSheetId="1">#REF!</definedName>
    <definedName name="Calendar_year_table_5" localSheetId="0">#REF!</definedName>
    <definedName name="Calendar_year_table_5" localSheetId="2">#REF!</definedName>
    <definedName name="Calendar_year_table_5" localSheetId="4">#REF!</definedName>
    <definedName name="Calendar_year_table_5" localSheetId="6">#REF!</definedName>
    <definedName name="Calendar_year_table_5" localSheetId="8">#REF!</definedName>
    <definedName name="Calendar_year_table_5" localSheetId="10">#REF!</definedName>
    <definedName name="Calendar_year_table_5" localSheetId="12">#REF!</definedName>
    <definedName name="Calendar_year_table_5" localSheetId="37">#REF!</definedName>
    <definedName name="Calendar_year_table_5" localSheetId="38">#REF!</definedName>
    <definedName name="Calendar_year_table_5">#REF!</definedName>
    <definedName name="Financial_year_table" localSheetId="39">#REF!</definedName>
    <definedName name="Financial_year_table" localSheetId="14">#REF!</definedName>
    <definedName name="Financial_year_table" localSheetId="15">#REF!</definedName>
    <definedName name="Financial_year_table" localSheetId="16">#REF!</definedName>
    <definedName name="Financial_year_table" localSheetId="40">#REF!</definedName>
    <definedName name="Financial_year_table" localSheetId="41">#REF!</definedName>
    <definedName name="Financial_year_table" localSheetId="42">#REF!</definedName>
    <definedName name="Financial_year_table" localSheetId="17">#REF!</definedName>
    <definedName name="Financial_year_table" localSheetId="18">#REF!</definedName>
    <definedName name="Financial_year_table" localSheetId="43">#REF!</definedName>
    <definedName name="Financial_year_table" localSheetId="19">#REF!</definedName>
    <definedName name="Financial_year_table" localSheetId="44">#REF!</definedName>
    <definedName name="Financial_year_table" localSheetId="20">#REF!</definedName>
    <definedName name="Financial_year_table" localSheetId="21">#REF!</definedName>
    <definedName name="Financial_year_table" localSheetId="45">#REF!</definedName>
    <definedName name="Financial_year_table" localSheetId="22">#REF!</definedName>
    <definedName name="Financial_year_table" localSheetId="46">#REF!</definedName>
    <definedName name="Financial_year_table" localSheetId="23">#REF!</definedName>
    <definedName name="Financial_year_table" localSheetId="47">#REF!</definedName>
    <definedName name="Financial_year_table" localSheetId="48">#REF!</definedName>
    <definedName name="Financial_year_table" localSheetId="49">#REF!</definedName>
    <definedName name="Financial_year_table" localSheetId="50">#REF!</definedName>
    <definedName name="Financial_year_table" localSheetId="24">#REF!</definedName>
    <definedName name="Financial_year_table" localSheetId="51">#REF!</definedName>
    <definedName name="Financial_year_table" localSheetId="52">#REF!</definedName>
    <definedName name="Financial_year_table" localSheetId="25">#REF!</definedName>
    <definedName name="Financial_year_table" localSheetId="53">#REF!</definedName>
    <definedName name="Financial_year_table" localSheetId="54">#REF!</definedName>
    <definedName name="Financial_year_table" localSheetId="26">#REF!</definedName>
    <definedName name="Financial_year_table" localSheetId="55">#REF!</definedName>
    <definedName name="Financial_year_table" localSheetId="56">#REF!</definedName>
    <definedName name="Financial_year_table" localSheetId="27">#REF!</definedName>
    <definedName name="Financial_year_table" localSheetId="28">#REF!</definedName>
    <definedName name="Financial_year_table" localSheetId="29">#REF!</definedName>
    <definedName name="Financial_year_table" localSheetId="30">#REF!</definedName>
    <definedName name="Financial_year_table" localSheetId="31">#REF!</definedName>
    <definedName name="Financial_year_table" localSheetId="13">#REF!</definedName>
    <definedName name="Financial_year_table" localSheetId="7">#REF!</definedName>
    <definedName name="Financial_year_table" localSheetId="9">#REF!</definedName>
    <definedName name="Financial_year_table" localSheetId="11">#REF!</definedName>
    <definedName name="Financial_year_table" localSheetId="4">#REF!</definedName>
    <definedName name="Financial_year_table" localSheetId="6">#REF!</definedName>
    <definedName name="Financial_year_table" localSheetId="8">#REF!</definedName>
    <definedName name="Financial_year_table" localSheetId="10">#REF!</definedName>
    <definedName name="Financial_year_table" localSheetId="12">#REF!</definedName>
    <definedName name="Financial_year_table" localSheetId="37">#REF!</definedName>
    <definedName name="Financial_year_table" localSheetId="38">#REF!</definedName>
    <definedName name="Financial_year_table">#REF!</definedName>
    <definedName name="Financial_year_table_4" localSheetId="39">#REF!</definedName>
    <definedName name="Financial_year_table_4" localSheetId="14">#REF!</definedName>
    <definedName name="Financial_year_table_4" localSheetId="15">#REF!</definedName>
    <definedName name="Financial_year_table_4" localSheetId="16">#REF!</definedName>
    <definedName name="Financial_year_table_4" localSheetId="40">#REF!</definedName>
    <definedName name="Financial_year_table_4" localSheetId="41">#REF!</definedName>
    <definedName name="Financial_year_table_4" localSheetId="42">#REF!</definedName>
    <definedName name="Financial_year_table_4" localSheetId="17">#REF!</definedName>
    <definedName name="Financial_year_table_4" localSheetId="18">#REF!</definedName>
    <definedName name="Financial_year_table_4" localSheetId="43">#REF!</definedName>
    <definedName name="Financial_year_table_4" localSheetId="19">#REF!</definedName>
    <definedName name="Financial_year_table_4" localSheetId="44">#REF!</definedName>
    <definedName name="Financial_year_table_4" localSheetId="20">#REF!</definedName>
    <definedName name="Financial_year_table_4" localSheetId="21">#REF!</definedName>
    <definedName name="Financial_year_table_4" localSheetId="45">#REF!</definedName>
    <definedName name="Financial_year_table_4" localSheetId="22">#REF!</definedName>
    <definedName name="Financial_year_table_4" localSheetId="46">#REF!</definedName>
    <definedName name="Financial_year_table_4" localSheetId="23">#REF!</definedName>
    <definedName name="Financial_year_table_4" localSheetId="47">#REF!</definedName>
    <definedName name="Financial_year_table_4" localSheetId="48">#REF!</definedName>
    <definedName name="Financial_year_table_4" localSheetId="49">#REF!</definedName>
    <definedName name="Financial_year_table_4" localSheetId="50">#REF!</definedName>
    <definedName name="Financial_year_table_4" localSheetId="24">#REF!</definedName>
    <definedName name="Financial_year_table_4" localSheetId="51">#REF!</definedName>
    <definedName name="Financial_year_table_4" localSheetId="52">#REF!</definedName>
    <definedName name="Financial_year_table_4" localSheetId="25">#REF!</definedName>
    <definedName name="Financial_year_table_4" localSheetId="53">#REF!</definedName>
    <definedName name="Financial_year_table_4" localSheetId="54">#REF!</definedName>
    <definedName name="Financial_year_table_4" localSheetId="26">#REF!</definedName>
    <definedName name="Financial_year_table_4" localSheetId="55">#REF!</definedName>
    <definedName name="Financial_year_table_4" localSheetId="56">#REF!</definedName>
    <definedName name="Financial_year_table_4" localSheetId="27">#REF!</definedName>
    <definedName name="Financial_year_table_4" localSheetId="28">#REF!</definedName>
    <definedName name="Financial_year_table_4" localSheetId="29">#REF!</definedName>
    <definedName name="Financial_year_table_4" localSheetId="30">#REF!</definedName>
    <definedName name="Financial_year_table_4" localSheetId="31">#REF!</definedName>
    <definedName name="Financial_year_table_4" localSheetId="13">#REF!</definedName>
    <definedName name="Financial_year_table_4" localSheetId="7">#REF!</definedName>
    <definedName name="Financial_year_table_4" localSheetId="9">#REF!</definedName>
    <definedName name="Financial_year_table_4" localSheetId="11">#REF!</definedName>
    <definedName name="Financial_year_table_4" localSheetId="1">#REF!</definedName>
    <definedName name="Financial_year_table_4" localSheetId="0">#REF!</definedName>
    <definedName name="Financial_year_table_4" localSheetId="2">#REF!</definedName>
    <definedName name="Financial_year_table_4" localSheetId="4">#REF!</definedName>
    <definedName name="Financial_year_table_4" localSheetId="6">#REF!</definedName>
    <definedName name="Financial_year_table_4" localSheetId="8">#REF!</definedName>
    <definedName name="Financial_year_table_4" localSheetId="10">#REF!</definedName>
    <definedName name="Financial_year_table_4" localSheetId="12">#REF!</definedName>
    <definedName name="Financial_year_table_4" localSheetId="37">#REF!</definedName>
    <definedName name="Financial_year_table_4" localSheetId="38">#REF!</definedName>
    <definedName name="Financial_year_table_4">#REF!</definedName>
    <definedName name="Financial_year_table_5" localSheetId="39">#REF!</definedName>
    <definedName name="Financial_year_table_5" localSheetId="14">#REF!</definedName>
    <definedName name="Financial_year_table_5" localSheetId="15">#REF!</definedName>
    <definedName name="Financial_year_table_5" localSheetId="16">#REF!</definedName>
    <definedName name="Financial_year_table_5" localSheetId="40">#REF!</definedName>
    <definedName name="Financial_year_table_5" localSheetId="41">#REF!</definedName>
    <definedName name="Financial_year_table_5" localSheetId="42">#REF!</definedName>
    <definedName name="Financial_year_table_5" localSheetId="17">#REF!</definedName>
    <definedName name="Financial_year_table_5" localSheetId="18">#REF!</definedName>
    <definedName name="Financial_year_table_5" localSheetId="43">#REF!</definedName>
    <definedName name="Financial_year_table_5" localSheetId="19">#REF!</definedName>
    <definedName name="Financial_year_table_5" localSheetId="44">#REF!</definedName>
    <definedName name="Financial_year_table_5" localSheetId="20">#REF!</definedName>
    <definedName name="Financial_year_table_5" localSheetId="21">#REF!</definedName>
    <definedName name="Financial_year_table_5" localSheetId="45">#REF!</definedName>
    <definedName name="Financial_year_table_5" localSheetId="22">#REF!</definedName>
    <definedName name="Financial_year_table_5" localSheetId="46">#REF!</definedName>
    <definedName name="Financial_year_table_5" localSheetId="23">#REF!</definedName>
    <definedName name="Financial_year_table_5" localSheetId="47">#REF!</definedName>
    <definedName name="Financial_year_table_5" localSheetId="48">#REF!</definedName>
    <definedName name="Financial_year_table_5" localSheetId="49">#REF!</definedName>
    <definedName name="Financial_year_table_5" localSheetId="50">#REF!</definedName>
    <definedName name="Financial_year_table_5" localSheetId="24">#REF!</definedName>
    <definedName name="Financial_year_table_5" localSheetId="51">#REF!</definedName>
    <definedName name="Financial_year_table_5" localSheetId="52">#REF!</definedName>
    <definedName name="Financial_year_table_5" localSheetId="25">#REF!</definedName>
    <definedName name="Financial_year_table_5" localSheetId="53">#REF!</definedName>
    <definedName name="Financial_year_table_5" localSheetId="54">#REF!</definedName>
    <definedName name="Financial_year_table_5" localSheetId="26">#REF!</definedName>
    <definedName name="Financial_year_table_5" localSheetId="55">#REF!</definedName>
    <definedName name="Financial_year_table_5" localSheetId="56">#REF!</definedName>
    <definedName name="Financial_year_table_5" localSheetId="27">#REF!</definedName>
    <definedName name="Financial_year_table_5" localSheetId="28">#REF!</definedName>
    <definedName name="Financial_year_table_5" localSheetId="29">#REF!</definedName>
    <definedName name="Financial_year_table_5" localSheetId="30">#REF!</definedName>
    <definedName name="Financial_year_table_5" localSheetId="31">#REF!</definedName>
    <definedName name="Financial_year_table_5" localSheetId="13">#REF!</definedName>
    <definedName name="Financial_year_table_5" localSheetId="7">#REF!</definedName>
    <definedName name="Financial_year_table_5" localSheetId="9">#REF!</definedName>
    <definedName name="Financial_year_table_5" localSheetId="11">#REF!</definedName>
    <definedName name="Financial_year_table_5" localSheetId="1">#REF!</definedName>
    <definedName name="Financial_year_table_5" localSheetId="0">#REF!</definedName>
    <definedName name="Financial_year_table_5" localSheetId="2">#REF!</definedName>
    <definedName name="Financial_year_table_5" localSheetId="4">#REF!</definedName>
    <definedName name="Financial_year_table_5" localSheetId="6">#REF!</definedName>
    <definedName name="Financial_year_table_5" localSheetId="8">#REF!</definedName>
    <definedName name="Financial_year_table_5" localSheetId="10">#REF!</definedName>
    <definedName name="Financial_year_table_5" localSheetId="12">#REF!</definedName>
    <definedName name="Financial_year_table_5" localSheetId="37">#REF!</definedName>
    <definedName name="Financial_year_table_5" localSheetId="38">#REF!</definedName>
    <definedName name="Financial_year_table_5">#REF!</definedName>
    <definedName name="Quarterly_table" localSheetId="39">#REF!</definedName>
    <definedName name="Quarterly_table" localSheetId="14">#REF!</definedName>
    <definedName name="Quarterly_table" localSheetId="15">#REF!</definedName>
    <definedName name="Quarterly_table" localSheetId="16">#REF!</definedName>
    <definedName name="Quarterly_table" localSheetId="40">#REF!</definedName>
    <definedName name="Quarterly_table" localSheetId="41">#REF!</definedName>
    <definedName name="Quarterly_table" localSheetId="42">#REF!</definedName>
    <definedName name="Quarterly_table" localSheetId="17">#REF!</definedName>
    <definedName name="Quarterly_table" localSheetId="18">#REF!</definedName>
    <definedName name="Quarterly_table" localSheetId="43">#REF!</definedName>
    <definedName name="Quarterly_table" localSheetId="19">#REF!</definedName>
    <definedName name="Quarterly_table" localSheetId="44">#REF!</definedName>
    <definedName name="Quarterly_table" localSheetId="20">#REF!</definedName>
    <definedName name="Quarterly_table" localSheetId="21">#REF!</definedName>
    <definedName name="Quarterly_table" localSheetId="45">#REF!</definedName>
    <definedName name="Quarterly_table" localSheetId="22">#REF!</definedName>
    <definedName name="Quarterly_table" localSheetId="46">#REF!</definedName>
    <definedName name="Quarterly_table" localSheetId="23">#REF!</definedName>
    <definedName name="Quarterly_table" localSheetId="47">#REF!</definedName>
    <definedName name="Quarterly_table" localSheetId="48">#REF!</definedName>
    <definedName name="Quarterly_table" localSheetId="49">#REF!</definedName>
    <definedName name="Quarterly_table" localSheetId="50">#REF!</definedName>
    <definedName name="Quarterly_table" localSheetId="24">#REF!</definedName>
    <definedName name="Quarterly_table" localSheetId="51">#REF!</definedName>
    <definedName name="Quarterly_table" localSheetId="52">#REF!</definedName>
    <definedName name="Quarterly_table" localSheetId="25">#REF!</definedName>
    <definedName name="Quarterly_table" localSheetId="53">#REF!</definedName>
    <definedName name="Quarterly_table" localSheetId="54">#REF!</definedName>
    <definedName name="Quarterly_table" localSheetId="26">#REF!</definedName>
    <definedName name="Quarterly_table" localSheetId="55">#REF!</definedName>
    <definedName name="Quarterly_table" localSheetId="56">#REF!</definedName>
    <definedName name="Quarterly_table" localSheetId="27">#REF!</definedName>
    <definedName name="Quarterly_table" localSheetId="28">#REF!</definedName>
    <definedName name="Quarterly_table" localSheetId="29">#REF!</definedName>
    <definedName name="Quarterly_table" localSheetId="30">#REF!</definedName>
    <definedName name="Quarterly_table" localSheetId="31">#REF!</definedName>
    <definedName name="Quarterly_table" localSheetId="13">#REF!</definedName>
    <definedName name="Quarterly_table" localSheetId="7">#REF!</definedName>
    <definedName name="Quarterly_table" localSheetId="9">#REF!</definedName>
    <definedName name="Quarterly_table" localSheetId="11">#REF!</definedName>
    <definedName name="Quarterly_table" localSheetId="4">#REF!</definedName>
    <definedName name="Quarterly_table" localSheetId="6">#REF!</definedName>
    <definedName name="Quarterly_table" localSheetId="8">#REF!</definedName>
    <definedName name="Quarterly_table" localSheetId="10">#REF!</definedName>
    <definedName name="Quarterly_table" localSheetId="12">#REF!</definedName>
    <definedName name="Quarterly_table" localSheetId="37">#REF!</definedName>
    <definedName name="Quarterly_table" localSheetId="38">#REF!</definedName>
    <definedName name="Quarterly_table">#REF!</definedName>
    <definedName name="Quarterly_table_4" localSheetId="39">#REF!</definedName>
    <definedName name="Quarterly_table_4" localSheetId="14">#REF!</definedName>
    <definedName name="Quarterly_table_4" localSheetId="15">#REF!</definedName>
    <definedName name="Quarterly_table_4" localSheetId="16">#REF!</definedName>
    <definedName name="Quarterly_table_4" localSheetId="40">#REF!</definedName>
    <definedName name="Quarterly_table_4" localSheetId="41">#REF!</definedName>
    <definedName name="Quarterly_table_4" localSheetId="42">#REF!</definedName>
    <definedName name="Quarterly_table_4" localSheetId="17">#REF!</definedName>
    <definedName name="Quarterly_table_4" localSheetId="18">#REF!</definedName>
    <definedName name="Quarterly_table_4" localSheetId="43">#REF!</definedName>
    <definedName name="Quarterly_table_4" localSheetId="19">#REF!</definedName>
    <definedName name="Quarterly_table_4" localSheetId="44">#REF!</definedName>
    <definedName name="Quarterly_table_4" localSheetId="20">#REF!</definedName>
    <definedName name="Quarterly_table_4" localSheetId="21">#REF!</definedName>
    <definedName name="Quarterly_table_4" localSheetId="45">#REF!</definedName>
    <definedName name="Quarterly_table_4" localSheetId="22">#REF!</definedName>
    <definedName name="Quarterly_table_4" localSheetId="46">#REF!</definedName>
    <definedName name="Quarterly_table_4" localSheetId="23">#REF!</definedName>
    <definedName name="Quarterly_table_4" localSheetId="47">#REF!</definedName>
    <definedName name="Quarterly_table_4" localSheetId="48">#REF!</definedName>
    <definedName name="Quarterly_table_4" localSheetId="49">#REF!</definedName>
    <definedName name="Quarterly_table_4" localSheetId="50">#REF!</definedName>
    <definedName name="Quarterly_table_4" localSheetId="24">#REF!</definedName>
    <definedName name="Quarterly_table_4" localSheetId="51">#REF!</definedName>
    <definedName name="Quarterly_table_4" localSheetId="52">#REF!</definedName>
    <definedName name="Quarterly_table_4" localSheetId="25">#REF!</definedName>
    <definedName name="Quarterly_table_4" localSheetId="53">#REF!</definedName>
    <definedName name="Quarterly_table_4" localSheetId="54">#REF!</definedName>
    <definedName name="Quarterly_table_4" localSheetId="26">#REF!</definedName>
    <definedName name="Quarterly_table_4" localSheetId="55">#REF!</definedName>
    <definedName name="Quarterly_table_4" localSheetId="56">#REF!</definedName>
    <definedName name="Quarterly_table_4" localSheetId="27">#REF!</definedName>
    <definedName name="Quarterly_table_4" localSheetId="28">#REF!</definedName>
    <definedName name="Quarterly_table_4" localSheetId="29">#REF!</definedName>
    <definedName name="Quarterly_table_4" localSheetId="30">#REF!</definedName>
    <definedName name="Quarterly_table_4" localSheetId="31">#REF!</definedName>
    <definedName name="Quarterly_table_4" localSheetId="13">#REF!</definedName>
    <definedName name="Quarterly_table_4" localSheetId="7">#REF!</definedName>
    <definedName name="Quarterly_table_4" localSheetId="9">#REF!</definedName>
    <definedName name="Quarterly_table_4" localSheetId="11">#REF!</definedName>
    <definedName name="Quarterly_table_4" localSheetId="1">#REF!</definedName>
    <definedName name="Quarterly_table_4" localSheetId="0">#REF!</definedName>
    <definedName name="Quarterly_table_4" localSheetId="2">#REF!</definedName>
    <definedName name="Quarterly_table_4" localSheetId="4">#REF!</definedName>
    <definedName name="Quarterly_table_4" localSheetId="6">#REF!</definedName>
    <definedName name="Quarterly_table_4" localSheetId="8">#REF!</definedName>
    <definedName name="Quarterly_table_4" localSheetId="10">#REF!</definedName>
    <definedName name="Quarterly_table_4" localSheetId="12">#REF!</definedName>
    <definedName name="Quarterly_table_4" localSheetId="37">#REF!</definedName>
    <definedName name="Quarterly_table_4" localSheetId="38">#REF!</definedName>
    <definedName name="Quarterly_table_4">#REF!</definedName>
    <definedName name="Quarterly_table_5" localSheetId="39">#REF!</definedName>
    <definedName name="Quarterly_table_5" localSheetId="14">#REF!</definedName>
    <definedName name="Quarterly_table_5" localSheetId="15">#REF!</definedName>
    <definedName name="Quarterly_table_5" localSheetId="16">#REF!</definedName>
    <definedName name="Quarterly_table_5" localSheetId="40">#REF!</definedName>
    <definedName name="Quarterly_table_5" localSheetId="41">#REF!</definedName>
    <definedName name="Quarterly_table_5" localSheetId="42">#REF!</definedName>
    <definedName name="Quarterly_table_5" localSheetId="17">#REF!</definedName>
    <definedName name="Quarterly_table_5" localSheetId="18">#REF!</definedName>
    <definedName name="Quarterly_table_5" localSheetId="43">#REF!</definedName>
    <definedName name="Quarterly_table_5" localSheetId="19">#REF!</definedName>
    <definedName name="Quarterly_table_5" localSheetId="44">#REF!</definedName>
    <definedName name="Quarterly_table_5" localSheetId="20">#REF!</definedName>
    <definedName name="Quarterly_table_5" localSheetId="21">#REF!</definedName>
    <definedName name="Quarterly_table_5" localSheetId="45">#REF!</definedName>
    <definedName name="Quarterly_table_5" localSheetId="22">#REF!</definedName>
    <definedName name="Quarterly_table_5" localSheetId="46">#REF!</definedName>
    <definedName name="Quarterly_table_5" localSheetId="23">#REF!</definedName>
    <definedName name="Quarterly_table_5" localSheetId="47">#REF!</definedName>
    <definedName name="Quarterly_table_5" localSheetId="48">#REF!</definedName>
    <definedName name="Quarterly_table_5" localSheetId="49">#REF!</definedName>
    <definedName name="Quarterly_table_5" localSheetId="50">#REF!</definedName>
    <definedName name="Quarterly_table_5" localSheetId="24">#REF!</definedName>
    <definedName name="Quarterly_table_5" localSheetId="51">#REF!</definedName>
    <definedName name="Quarterly_table_5" localSheetId="52">#REF!</definedName>
    <definedName name="Quarterly_table_5" localSheetId="25">#REF!</definedName>
    <definedName name="Quarterly_table_5" localSheetId="53">#REF!</definedName>
    <definedName name="Quarterly_table_5" localSheetId="54">#REF!</definedName>
    <definedName name="Quarterly_table_5" localSheetId="26">#REF!</definedName>
    <definedName name="Quarterly_table_5" localSheetId="55">#REF!</definedName>
    <definedName name="Quarterly_table_5" localSheetId="56">#REF!</definedName>
    <definedName name="Quarterly_table_5" localSheetId="27">#REF!</definedName>
    <definedName name="Quarterly_table_5" localSheetId="28">#REF!</definedName>
    <definedName name="Quarterly_table_5" localSheetId="29">#REF!</definedName>
    <definedName name="Quarterly_table_5" localSheetId="30">#REF!</definedName>
    <definedName name="Quarterly_table_5" localSheetId="31">#REF!</definedName>
    <definedName name="Quarterly_table_5" localSheetId="13">#REF!</definedName>
    <definedName name="Quarterly_table_5" localSheetId="7">#REF!</definedName>
    <definedName name="Quarterly_table_5" localSheetId="9">#REF!</definedName>
    <definedName name="Quarterly_table_5" localSheetId="11">#REF!</definedName>
    <definedName name="Quarterly_table_5" localSheetId="1">#REF!</definedName>
    <definedName name="Quarterly_table_5" localSheetId="0">#REF!</definedName>
    <definedName name="Quarterly_table_5" localSheetId="2">#REF!</definedName>
    <definedName name="Quarterly_table_5" localSheetId="4">#REF!</definedName>
    <definedName name="Quarterly_table_5" localSheetId="6">#REF!</definedName>
    <definedName name="Quarterly_table_5" localSheetId="8">#REF!</definedName>
    <definedName name="Quarterly_table_5" localSheetId="10">#REF!</definedName>
    <definedName name="Quarterly_table_5" localSheetId="12">#REF!</definedName>
    <definedName name="Quarterly_table_5" localSheetId="37">#REF!</definedName>
    <definedName name="Quarterly_table_5" localSheetId="38">#REF!</definedName>
    <definedName name="Quarterly_table_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6" i="139" l="1"/>
  <c r="G146" i="139"/>
  <c r="F146" i="139"/>
  <c r="E146" i="139"/>
  <c r="D146" i="139"/>
  <c r="C146" i="139"/>
  <c r="B146" i="139"/>
  <c r="H145" i="139"/>
  <c r="G145" i="139"/>
  <c r="F145" i="139"/>
  <c r="N145" i="139" s="1"/>
  <c r="E145" i="139"/>
  <c r="M145" i="139" s="1"/>
  <c r="D145" i="139"/>
  <c r="C145" i="139"/>
  <c r="B145" i="139"/>
  <c r="H144" i="139"/>
  <c r="G144" i="139"/>
  <c r="F144" i="139"/>
  <c r="E144" i="139"/>
  <c r="D144" i="139"/>
  <c r="C144" i="139"/>
  <c r="B144" i="139"/>
  <c r="H143" i="139"/>
  <c r="G143" i="139"/>
  <c r="F143" i="139"/>
  <c r="E143" i="139"/>
  <c r="D143" i="139"/>
  <c r="L143" i="139" s="1"/>
  <c r="C143" i="139"/>
  <c r="B143" i="139"/>
  <c r="H142" i="139"/>
  <c r="G142" i="139"/>
  <c r="F142" i="139"/>
  <c r="E142" i="139"/>
  <c r="D142" i="139"/>
  <c r="C142" i="139"/>
  <c r="K142" i="139" s="1"/>
  <c r="B142" i="139"/>
  <c r="H97" i="139"/>
  <c r="G97" i="139"/>
  <c r="N97" i="139" s="1"/>
  <c r="F97" i="139"/>
  <c r="E97" i="139"/>
  <c r="D97" i="139"/>
  <c r="L97" i="139" s="1"/>
  <c r="C97" i="139"/>
  <c r="B97" i="139"/>
  <c r="J97" i="139" s="1"/>
  <c r="H96" i="139"/>
  <c r="H118" i="139" s="1"/>
  <c r="G96" i="139"/>
  <c r="G118" i="139" s="1"/>
  <c r="F96" i="139"/>
  <c r="E96" i="139"/>
  <c r="E118" i="139" s="1"/>
  <c r="D96" i="139"/>
  <c r="D118" i="139" s="1"/>
  <c r="C96" i="139"/>
  <c r="C118" i="139" s="1"/>
  <c r="B96" i="139"/>
  <c r="B118" i="139" s="1"/>
  <c r="H95" i="139"/>
  <c r="O95" i="139" s="1"/>
  <c r="G95" i="139"/>
  <c r="O118" i="139" s="1"/>
  <c r="F95" i="139"/>
  <c r="E95" i="139"/>
  <c r="D95" i="139"/>
  <c r="C95" i="139"/>
  <c r="K118" i="139" s="1"/>
  <c r="B95" i="139"/>
  <c r="J118" i="139" s="1"/>
  <c r="H94" i="139"/>
  <c r="G94" i="139"/>
  <c r="F94" i="139"/>
  <c r="E94" i="139"/>
  <c r="D94" i="139"/>
  <c r="C94" i="139"/>
  <c r="B94" i="139"/>
  <c r="H75" i="139"/>
  <c r="G75" i="139"/>
  <c r="F75" i="139"/>
  <c r="E75" i="139"/>
  <c r="D75" i="139"/>
  <c r="C75" i="139"/>
  <c r="K75" i="139" s="1"/>
  <c r="B75" i="139"/>
  <c r="H74" i="139"/>
  <c r="H122" i="139" s="1"/>
  <c r="G74" i="139"/>
  <c r="G122" i="139" s="1"/>
  <c r="F74" i="139"/>
  <c r="E74" i="139"/>
  <c r="E122" i="139" s="1"/>
  <c r="D74" i="139"/>
  <c r="C74" i="139"/>
  <c r="B74" i="139"/>
  <c r="B122" i="139" s="1"/>
  <c r="H73" i="139"/>
  <c r="G73" i="139"/>
  <c r="O122" i="139" s="1"/>
  <c r="F73" i="139"/>
  <c r="N122" i="139" s="1"/>
  <c r="E73" i="139"/>
  <c r="D73" i="139"/>
  <c r="C73" i="139"/>
  <c r="K122" i="139" s="1"/>
  <c r="B73" i="139"/>
  <c r="J122" i="139" s="1"/>
  <c r="H72" i="139"/>
  <c r="G72" i="139"/>
  <c r="F72" i="139"/>
  <c r="E72" i="139"/>
  <c r="M72" i="139" s="1"/>
  <c r="D72" i="139"/>
  <c r="C72" i="139"/>
  <c r="B72" i="139"/>
  <c r="H53" i="139"/>
  <c r="G53" i="139"/>
  <c r="F53" i="139"/>
  <c r="E53" i="139"/>
  <c r="D53" i="139"/>
  <c r="L53" i="139" s="1"/>
  <c r="C53" i="139"/>
  <c r="B53" i="139"/>
  <c r="P53" i="139" s="1"/>
  <c r="H52" i="139"/>
  <c r="G52" i="139"/>
  <c r="G121" i="139" s="1"/>
  <c r="F52" i="139"/>
  <c r="F121" i="139"/>
  <c r="E52" i="139"/>
  <c r="E121" i="139" s="1"/>
  <c r="D52" i="139"/>
  <c r="L52" i="139" s="1"/>
  <c r="C52" i="139"/>
  <c r="B52" i="139"/>
  <c r="B121" i="139" s="1"/>
  <c r="H51" i="139"/>
  <c r="P121" i="139" s="1"/>
  <c r="G51" i="139"/>
  <c r="O121" i="139" s="1"/>
  <c r="F51" i="139"/>
  <c r="N121" i="139" s="1"/>
  <c r="E51" i="139"/>
  <c r="D51" i="139"/>
  <c r="L121" i="139"/>
  <c r="C51" i="139"/>
  <c r="K121" i="139" s="1"/>
  <c r="B51" i="139"/>
  <c r="J121" i="139" s="1"/>
  <c r="H50" i="139"/>
  <c r="G50" i="139"/>
  <c r="F50" i="139"/>
  <c r="E50" i="139"/>
  <c r="D50" i="139"/>
  <c r="C50" i="139"/>
  <c r="B50" i="139"/>
  <c r="H31" i="139"/>
  <c r="O31" i="139" s="1"/>
  <c r="G31" i="139"/>
  <c r="F31" i="139"/>
  <c r="E31" i="139"/>
  <c r="M31" i="139" s="1"/>
  <c r="D31" i="139"/>
  <c r="C31" i="139"/>
  <c r="B31" i="139"/>
  <c r="H30" i="139"/>
  <c r="H120" i="139" s="1"/>
  <c r="G30" i="139"/>
  <c r="G120" i="139" s="1"/>
  <c r="F30" i="139"/>
  <c r="F120" i="139" s="1"/>
  <c r="E30" i="139"/>
  <c r="E120" i="139" s="1"/>
  <c r="D30" i="139"/>
  <c r="D120" i="139" s="1"/>
  <c r="C30" i="139"/>
  <c r="B30" i="139"/>
  <c r="B120" i="139" s="1"/>
  <c r="H29" i="139"/>
  <c r="G29" i="139"/>
  <c r="O120" i="139" s="1"/>
  <c r="F29" i="139"/>
  <c r="N120" i="139" s="1"/>
  <c r="E29" i="139"/>
  <c r="D29" i="139"/>
  <c r="L120" i="139" s="1"/>
  <c r="C29" i="139"/>
  <c r="K120" i="139" s="1"/>
  <c r="B29" i="139"/>
  <c r="J120" i="139" s="1"/>
  <c r="H28" i="139"/>
  <c r="G28" i="139"/>
  <c r="O28" i="139" s="1"/>
  <c r="F28" i="139"/>
  <c r="M28" i="139" s="1"/>
  <c r="E28" i="139"/>
  <c r="D28" i="139"/>
  <c r="C28" i="139"/>
  <c r="B28" i="139"/>
  <c r="H9" i="139"/>
  <c r="G9" i="139"/>
  <c r="F9" i="139"/>
  <c r="E9" i="139"/>
  <c r="M9" i="139" s="1"/>
  <c r="D9" i="139"/>
  <c r="C9" i="139"/>
  <c r="B9" i="139"/>
  <c r="H8" i="139"/>
  <c r="G8" i="139"/>
  <c r="G119" i="139" s="1"/>
  <c r="F8" i="139"/>
  <c r="F119" i="139" s="1"/>
  <c r="E8" i="139"/>
  <c r="D8" i="139"/>
  <c r="C8" i="139"/>
  <c r="C119" i="139" s="1"/>
  <c r="B8" i="139"/>
  <c r="B119" i="139" s="1"/>
  <c r="H7" i="139"/>
  <c r="P119" i="139" s="1"/>
  <c r="G7" i="139"/>
  <c r="O119" i="139" s="1"/>
  <c r="F7" i="139"/>
  <c r="N119" i="139" s="1"/>
  <c r="E7" i="139"/>
  <c r="D7" i="139"/>
  <c r="L119" i="139" s="1"/>
  <c r="C7" i="139"/>
  <c r="K119" i="139" s="1"/>
  <c r="B7" i="139"/>
  <c r="J119" i="139" s="1"/>
  <c r="H6" i="139"/>
  <c r="G6" i="139"/>
  <c r="F6" i="139"/>
  <c r="E6" i="139"/>
  <c r="D6" i="139"/>
  <c r="C6" i="139"/>
  <c r="B6" i="139"/>
  <c r="H146" i="138"/>
  <c r="P143" i="138" s="1"/>
  <c r="G146" i="138"/>
  <c r="F146" i="138"/>
  <c r="E146" i="138"/>
  <c r="D146" i="138"/>
  <c r="C146" i="138"/>
  <c r="B146" i="138"/>
  <c r="H145" i="138"/>
  <c r="G145" i="138"/>
  <c r="F145" i="138"/>
  <c r="E145" i="138"/>
  <c r="D145" i="138"/>
  <c r="C145" i="138"/>
  <c r="B145" i="138"/>
  <c r="H144" i="138"/>
  <c r="G144" i="138"/>
  <c r="F144" i="138"/>
  <c r="E144" i="138"/>
  <c r="D144" i="138"/>
  <c r="C144" i="138"/>
  <c r="B144" i="138"/>
  <c r="H143" i="138"/>
  <c r="G143" i="138"/>
  <c r="F143" i="138"/>
  <c r="E143" i="138"/>
  <c r="D143" i="138"/>
  <c r="C143" i="138"/>
  <c r="B143" i="138"/>
  <c r="H142" i="138"/>
  <c r="G142" i="138"/>
  <c r="F142" i="138"/>
  <c r="N143" i="138" s="1"/>
  <c r="E142" i="138"/>
  <c r="D142" i="138"/>
  <c r="C142" i="138"/>
  <c r="B142" i="138"/>
  <c r="H97" i="138"/>
  <c r="G97" i="138"/>
  <c r="N97" i="138" s="1"/>
  <c r="F97" i="138"/>
  <c r="E97" i="138"/>
  <c r="M97" i="138" s="1"/>
  <c r="D97" i="138"/>
  <c r="K97" i="138" s="1"/>
  <c r="C97" i="138"/>
  <c r="B97" i="138"/>
  <c r="H96" i="138"/>
  <c r="H118" i="138" s="1"/>
  <c r="G96" i="138"/>
  <c r="F96" i="138"/>
  <c r="F118" i="138" s="1"/>
  <c r="E96" i="138"/>
  <c r="E118" i="138" s="1"/>
  <c r="D96" i="138"/>
  <c r="D118" i="138" s="1"/>
  <c r="C96" i="138"/>
  <c r="C118" i="138" s="1"/>
  <c r="B96" i="138"/>
  <c r="B118" i="138" s="1"/>
  <c r="H95" i="138"/>
  <c r="P118" i="138" s="1"/>
  <c r="G95" i="138"/>
  <c r="F95" i="138"/>
  <c r="E95" i="138"/>
  <c r="D95" i="138"/>
  <c r="L118" i="138" s="1"/>
  <c r="C95" i="138"/>
  <c r="B95" i="138"/>
  <c r="J118" i="138" s="1"/>
  <c r="H94" i="138"/>
  <c r="G94" i="138"/>
  <c r="F94" i="138"/>
  <c r="E94" i="138"/>
  <c r="D94" i="138"/>
  <c r="C94" i="138"/>
  <c r="B94" i="138"/>
  <c r="H75" i="138"/>
  <c r="G75" i="138"/>
  <c r="F75" i="138"/>
  <c r="E75" i="138"/>
  <c r="D75" i="138"/>
  <c r="C75" i="138"/>
  <c r="B75" i="138"/>
  <c r="H74" i="138"/>
  <c r="H122" i="138" s="1"/>
  <c r="G74" i="138"/>
  <c r="F74" i="138"/>
  <c r="F122" i="138" s="1"/>
  <c r="E74" i="138"/>
  <c r="E122" i="138" s="1"/>
  <c r="D74" i="138"/>
  <c r="C74" i="138"/>
  <c r="B74" i="138"/>
  <c r="H73" i="138"/>
  <c r="P122" i="138" s="1"/>
  <c r="G73" i="138"/>
  <c r="N73" i="138" s="1"/>
  <c r="F73" i="138"/>
  <c r="N122" i="138" s="1"/>
  <c r="E73" i="138"/>
  <c r="L73" i="138" s="1"/>
  <c r="D73" i="138"/>
  <c r="C73" i="138"/>
  <c r="B73" i="138"/>
  <c r="J122" i="138" s="1"/>
  <c r="H72" i="138"/>
  <c r="G72" i="138"/>
  <c r="O72" i="138" s="1"/>
  <c r="F72" i="138"/>
  <c r="N72" i="138" s="1"/>
  <c r="E72" i="138"/>
  <c r="D72" i="138"/>
  <c r="L72" i="138" s="1"/>
  <c r="C72" i="138"/>
  <c r="B72" i="138"/>
  <c r="H53" i="138"/>
  <c r="G53" i="138"/>
  <c r="F53" i="138"/>
  <c r="E53" i="138"/>
  <c r="D53" i="138"/>
  <c r="C53" i="138"/>
  <c r="K53" i="138" s="1"/>
  <c r="B53" i="138"/>
  <c r="H52" i="138"/>
  <c r="H121" i="138" s="1"/>
  <c r="G52" i="138"/>
  <c r="G121" i="138" s="1"/>
  <c r="F52" i="138"/>
  <c r="E52" i="138"/>
  <c r="D52" i="138"/>
  <c r="D121" i="138" s="1"/>
  <c r="C52" i="138"/>
  <c r="C121" i="138" s="1"/>
  <c r="B52" i="138"/>
  <c r="H51" i="138"/>
  <c r="P121" i="138" s="1"/>
  <c r="G51" i="138"/>
  <c r="O121" i="138" s="1"/>
  <c r="F51" i="138"/>
  <c r="N121" i="138" s="1"/>
  <c r="E51" i="138"/>
  <c r="M121" i="138" s="1"/>
  <c r="D51" i="138"/>
  <c r="C51" i="138"/>
  <c r="B51" i="138"/>
  <c r="J121" i="138" s="1"/>
  <c r="H50" i="138"/>
  <c r="G50" i="138"/>
  <c r="F50" i="138"/>
  <c r="E50" i="138"/>
  <c r="D50" i="138"/>
  <c r="C50" i="138"/>
  <c r="B50" i="138"/>
  <c r="H31" i="138"/>
  <c r="G31" i="138"/>
  <c r="F31" i="138"/>
  <c r="E31" i="138"/>
  <c r="D31" i="138"/>
  <c r="C31" i="138"/>
  <c r="B31" i="138"/>
  <c r="H30" i="138"/>
  <c r="H120" i="138" s="1"/>
  <c r="G30" i="138"/>
  <c r="G120" i="138" s="1"/>
  <c r="F30" i="138"/>
  <c r="E30" i="138"/>
  <c r="E120" i="138" s="1"/>
  <c r="D30" i="138"/>
  <c r="D120" i="138" s="1"/>
  <c r="C30" i="138"/>
  <c r="C120" i="138" s="1"/>
  <c r="B30" i="138"/>
  <c r="H29" i="138"/>
  <c r="G29" i="138"/>
  <c r="O120" i="138" s="1"/>
  <c r="F29" i="138"/>
  <c r="N120" i="138" s="1"/>
  <c r="E29" i="138"/>
  <c r="M120" i="138" s="1"/>
  <c r="D29" i="138"/>
  <c r="L120" i="138" s="1"/>
  <c r="C29" i="138"/>
  <c r="B29" i="138"/>
  <c r="J120" i="138" s="1"/>
  <c r="H28" i="138"/>
  <c r="G28" i="138"/>
  <c r="F28" i="138"/>
  <c r="E28" i="138"/>
  <c r="D28" i="138"/>
  <c r="C28" i="138"/>
  <c r="B28" i="138"/>
  <c r="H9" i="138"/>
  <c r="G9" i="138"/>
  <c r="N9" i="138" s="1"/>
  <c r="F9" i="138"/>
  <c r="E9" i="138"/>
  <c r="M9" i="138" s="1"/>
  <c r="D9" i="138"/>
  <c r="C9" i="138"/>
  <c r="B9" i="138"/>
  <c r="H8" i="138"/>
  <c r="H119" i="138" s="1"/>
  <c r="G8" i="138"/>
  <c r="G119" i="138" s="1"/>
  <c r="F8" i="138"/>
  <c r="E8" i="138"/>
  <c r="E119" i="138"/>
  <c r="D8" i="138"/>
  <c r="C8" i="138"/>
  <c r="C119" i="138" s="1"/>
  <c r="B8" i="138"/>
  <c r="B119" i="138" s="1"/>
  <c r="H7" i="138"/>
  <c r="P119" i="138" s="1"/>
  <c r="G7" i="138"/>
  <c r="O119" i="138" s="1"/>
  <c r="F7" i="138"/>
  <c r="N119" i="138" s="1"/>
  <c r="E7" i="138"/>
  <c r="M119" i="138" s="1"/>
  <c r="D7" i="138"/>
  <c r="L119" i="138" s="1"/>
  <c r="C7" i="138"/>
  <c r="K119" i="138" s="1"/>
  <c r="B7" i="138"/>
  <c r="H6" i="138"/>
  <c r="G6" i="138"/>
  <c r="F6" i="138"/>
  <c r="E6" i="138"/>
  <c r="D6" i="138"/>
  <c r="K6" i="138" s="1"/>
  <c r="C6" i="138"/>
  <c r="B6" i="138"/>
  <c r="H146" i="137"/>
  <c r="G146" i="137"/>
  <c r="F146" i="137"/>
  <c r="E146" i="137"/>
  <c r="D146" i="137"/>
  <c r="C146" i="137"/>
  <c r="B146" i="137"/>
  <c r="H145" i="137"/>
  <c r="G145" i="137"/>
  <c r="F145" i="137"/>
  <c r="N145" i="137" s="1"/>
  <c r="E145" i="137"/>
  <c r="D145" i="137"/>
  <c r="C145" i="137"/>
  <c r="B145" i="137"/>
  <c r="H144" i="137"/>
  <c r="G144" i="137"/>
  <c r="F144" i="137"/>
  <c r="E144" i="137"/>
  <c r="D144" i="137"/>
  <c r="C144" i="137"/>
  <c r="B144" i="137"/>
  <c r="H143" i="137"/>
  <c r="G143" i="137"/>
  <c r="F143" i="137"/>
  <c r="E143" i="137"/>
  <c r="D143" i="137"/>
  <c r="C143" i="137"/>
  <c r="B143" i="137"/>
  <c r="H142" i="137"/>
  <c r="G142" i="137"/>
  <c r="F142" i="137"/>
  <c r="E142" i="137"/>
  <c r="D142" i="137"/>
  <c r="C142" i="137"/>
  <c r="K144" i="137" s="1"/>
  <c r="B142" i="137"/>
  <c r="H97" i="137"/>
  <c r="G97" i="137"/>
  <c r="F97" i="137"/>
  <c r="E97" i="137"/>
  <c r="D97" i="137"/>
  <c r="C97" i="137"/>
  <c r="B97" i="137"/>
  <c r="H96" i="137"/>
  <c r="H118" i="137" s="1"/>
  <c r="G96" i="137"/>
  <c r="N96" i="137" s="1"/>
  <c r="F96" i="137"/>
  <c r="F118" i="137"/>
  <c r="E96" i="137"/>
  <c r="D96" i="137"/>
  <c r="D118" i="137" s="1"/>
  <c r="C96" i="137"/>
  <c r="K96" i="137" s="1"/>
  <c r="B96" i="137"/>
  <c r="B118" i="137" s="1"/>
  <c r="H95" i="137"/>
  <c r="G95" i="137"/>
  <c r="F95" i="137"/>
  <c r="N118" i="137" s="1"/>
  <c r="E95" i="137"/>
  <c r="M95" i="137" s="1"/>
  <c r="D95" i="137"/>
  <c r="L118" i="137" s="1"/>
  <c r="C95" i="137"/>
  <c r="B95" i="137"/>
  <c r="J118" i="137" s="1"/>
  <c r="H94" i="137"/>
  <c r="G94" i="137"/>
  <c r="F94" i="137"/>
  <c r="E94" i="137"/>
  <c r="D94" i="137"/>
  <c r="C94" i="137"/>
  <c r="B94" i="137"/>
  <c r="H75" i="137"/>
  <c r="G75" i="137"/>
  <c r="F75" i="137"/>
  <c r="E75" i="137"/>
  <c r="D75" i="137"/>
  <c r="C75" i="137"/>
  <c r="B75" i="137"/>
  <c r="H74" i="137"/>
  <c r="G74" i="137"/>
  <c r="F74" i="137"/>
  <c r="F122" i="137" s="1"/>
  <c r="E74" i="137"/>
  <c r="E122" i="137" s="1"/>
  <c r="D74" i="137"/>
  <c r="D122" i="137"/>
  <c r="C74" i="137"/>
  <c r="C122" i="137" s="1"/>
  <c r="B74" i="137"/>
  <c r="B122" i="137" s="1"/>
  <c r="H73" i="137"/>
  <c r="G73" i="137"/>
  <c r="O122" i="137" s="1"/>
  <c r="F73" i="137"/>
  <c r="E73" i="137"/>
  <c r="D73" i="137"/>
  <c r="L122" i="137" s="1"/>
  <c r="C73" i="137"/>
  <c r="K122" i="137" s="1"/>
  <c r="B73" i="137"/>
  <c r="J122" i="137" s="1"/>
  <c r="H72" i="137"/>
  <c r="G72" i="137"/>
  <c r="F72" i="137"/>
  <c r="E72" i="137"/>
  <c r="M72" i="137" s="1"/>
  <c r="D72" i="137"/>
  <c r="C72" i="137"/>
  <c r="B72" i="137"/>
  <c r="H53" i="137"/>
  <c r="G53" i="137"/>
  <c r="N53" i="137" s="1"/>
  <c r="F53" i="137"/>
  <c r="E53" i="137"/>
  <c r="D53" i="137"/>
  <c r="C53" i="137"/>
  <c r="B53" i="137"/>
  <c r="H52" i="137"/>
  <c r="G52" i="137"/>
  <c r="G121" i="137" s="1"/>
  <c r="F52" i="137"/>
  <c r="F121" i="137" s="1"/>
  <c r="E52" i="137"/>
  <c r="E121" i="137" s="1"/>
  <c r="D52" i="137"/>
  <c r="C52" i="137"/>
  <c r="C121" i="137" s="1"/>
  <c r="B52" i="137"/>
  <c r="H51" i="137"/>
  <c r="P121" i="137" s="1"/>
  <c r="G51" i="137"/>
  <c r="O121" i="137" s="1"/>
  <c r="F51" i="137"/>
  <c r="N121" i="137" s="1"/>
  <c r="E51" i="137"/>
  <c r="D51" i="137"/>
  <c r="L121" i="137" s="1"/>
  <c r="C51" i="137"/>
  <c r="K121" i="137" s="1"/>
  <c r="B51" i="137"/>
  <c r="H50" i="137"/>
  <c r="G50" i="137"/>
  <c r="F50" i="137"/>
  <c r="E50" i="137"/>
  <c r="D50" i="137"/>
  <c r="C50" i="137"/>
  <c r="B50" i="137"/>
  <c r="H31" i="137"/>
  <c r="G31" i="137"/>
  <c r="F31" i="137"/>
  <c r="E31" i="137"/>
  <c r="D31" i="137"/>
  <c r="K31" i="137" s="1"/>
  <c r="C31" i="137"/>
  <c r="B31" i="137"/>
  <c r="P31" i="137" s="1"/>
  <c r="H30" i="137"/>
  <c r="H120" i="137" s="1"/>
  <c r="G30" i="137"/>
  <c r="F30" i="137"/>
  <c r="F120" i="137" s="1"/>
  <c r="E30" i="137"/>
  <c r="E120" i="137" s="1"/>
  <c r="D30" i="137"/>
  <c r="D120" i="137" s="1"/>
  <c r="C30" i="137"/>
  <c r="C120" i="137" s="1"/>
  <c r="B30" i="137"/>
  <c r="H29" i="137"/>
  <c r="G29" i="137"/>
  <c r="O120" i="137" s="1"/>
  <c r="F29" i="137"/>
  <c r="M29" i="137" s="1"/>
  <c r="E29" i="137"/>
  <c r="D29" i="137"/>
  <c r="K29" i="137" s="1"/>
  <c r="C29" i="137"/>
  <c r="K120" i="137" s="1"/>
  <c r="B29" i="137"/>
  <c r="J120" i="137" s="1"/>
  <c r="H28" i="137"/>
  <c r="G28" i="137"/>
  <c r="F28" i="137"/>
  <c r="M28" i="137" s="1"/>
  <c r="E28" i="137"/>
  <c r="D28" i="137"/>
  <c r="C28" i="137"/>
  <c r="B28" i="137"/>
  <c r="H9" i="137"/>
  <c r="G9" i="137"/>
  <c r="F9" i="137"/>
  <c r="E9" i="137"/>
  <c r="D9" i="137"/>
  <c r="C9" i="137"/>
  <c r="B9" i="137"/>
  <c r="J9" i="137" s="1"/>
  <c r="H8" i="137"/>
  <c r="G8" i="137"/>
  <c r="G119" i="137" s="1"/>
  <c r="F8" i="137"/>
  <c r="F119" i="137"/>
  <c r="E8" i="137"/>
  <c r="E119" i="137" s="1"/>
  <c r="D8" i="137"/>
  <c r="C8" i="137"/>
  <c r="C119" i="137" s="1"/>
  <c r="B8" i="137"/>
  <c r="H7" i="137"/>
  <c r="G7" i="137"/>
  <c r="O119" i="137" s="1"/>
  <c r="F7" i="137"/>
  <c r="N119" i="137"/>
  <c r="E7" i="137"/>
  <c r="M119" i="137" s="1"/>
  <c r="D7" i="137"/>
  <c r="C7" i="137"/>
  <c r="K119" i="137" s="1"/>
  <c r="B7" i="137"/>
  <c r="J119" i="137" s="1"/>
  <c r="H6" i="137"/>
  <c r="G6" i="137"/>
  <c r="F6" i="137"/>
  <c r="E6" i="137"/>
  <c r="D6" i="137"/>
  <c r="K6" i="137" s="1"/>
  <c r="C6" i="137"/>
  <c r="B6" i="137"/>
  <c r="H146" i="136"/>
  <c r="G146" i="136"/>
  <c r="F146" i="136"/>
  <c r="E146" i="136"/>
  <c r="D146" i="136"/>
  <c r="C146" i="136"/>
  <c r="B146" i="136"/>
  <c r="H145" i="136"/>
  <c r="G145" i="136"/>
  <c r="F145" i="136"/>
  <c r="E145" i="136"/>
  <c r="D145" i="136"/>
  <c r="C145" i="136"/>
  <c r="B145" i="136"/>
  <c r="H144" i="136"/>
  <c r="G144" i="136"/>
  <c r="F144" i="136"/>
  <c r="E144" i="136"/>
  <c r="D144" i="136"/>
  <c r="C144" i="136"/>
  <c r="B144" i="136"/>
  <c r="H143" i="136"/>
  <c r="G143" i="136"/>
  <c r="F143" i="136"/>
  <c r="E143" i="136"/>
  <c r="D143" i="136"/>
  <c r="C143" i="136"/>
  <c r="B143" i="136"/>
  <c r="H142" i="136"/>
  <c r="G142" i="136"/>
  <c r="O144" i="136" s="1"/>
  <c r="F142" i="136"/>
  <c r="E142" i="136"/>
  <c r="D142" i="136"/>
  <c r="C142" i="136"/>
  <c r="B142" i="136"/>
  <c r="H97" i="136"/>
  <c r="G97" i="136"/>
  <c r="N97" i="136" s="1"/>
  <c r="F97" i="136"/>
  <c r="E97" i="136"/>
  <c r="D97" i="136"/>
  <c r="C97" i="136"/>
  <c r="K97" i="136" s="1"/>
  <c r="B97" i="136"/>
  <c r="H96" i="136"/>
  <c r="G96" i="136"/>
  <c r="G118" i="136" s="1"/>
  <c r="F96" i="136"/>
  <c r="F118" i="136" s="1"/>
  <c r="E96" i="136"/>
  <c r="E118" i="136" s="1"/>
  <c r="D96" i="136"/>
  <c r="D118" i="136" s="1"/>
  <c r="C96" i="136"/>
  <c r="B96" i="136"/>
  <c r="B118" i="136" s="1"/>
  <c r="H95" i="136"/>
  <c r="G95" i="136"/>
  <c r="F95" i="136"/>
  <c r="N118" i="136" s="1"/>
  <c r="E95" i="136"/>
  <c r="M118" i="136" s="1"/>
  <c r="D95" i="136"/>
  <c r="L118" i="136" s="1"/>
  <c r="C95" i="136"/>
  <c r="B95" i="136"/>
  <c r="J118" i="136" s="1"/>
  <c r="H94" i="136"/>
  <c r="G94" i="136"/>
  <c r="F94" i="136"/>
  <c r="E94" i="136"/>
  <c r="D94" i="136"/>
  <c r="K94" i="136" s="1"/>
  <c r="C94" i="136"/>
  <c r="B94" i="136"/>
  <c r="H75" i="136"/>
  <c r="G75" i="136"/>
  <c r="F75" i="136"/>
  <c r="E75" i="136"/>
  <c r="D75" i="136"/>
  <c r="C75" i="136"/>
  <c r="B75" i="136"/>
  <c r="H74" i="136"/>
  <c r="H122" i="136" s="1"/>
  <c r="G74" i="136"/>
  <c r="F74" i="136"/>
  <c r="F122" i="136" s="1"/>
  <c r="E74" i="136"/>
  <c r="E122" i="136" s="1"/>
  <c r="D74" i="136"/>
  <c r="D122" i="136" s="1"/>
  <c r="C74" i="136"/>
  <c r="C122" i="136" s="1"/>
  <c r="B74" i="136"/>
  <c r="B122" i="136" s="1"/>
  <c r="H73" i="136"/>
  <c r="G73" i="136"/>
  <c r="F73" i="136"/>
  <c r="N122" i="136" s="1"/>
  <c r="E73" i="136"/>
  <c r="M122" i="136" s="1"/>
  <c r="D73" i="136"/>
  <c r="L122" i="136" s="1"/>
  <c r="C73" i="136"/>
  <c r="K122" i="136" s="1"/>
  <c r="B73" i="136"/>
  <c r="J122" i="136" s="1"/>
  <c r="H72" i="136"/>
  <c r="G72" i="136"/>
  <c r="N72" i="136" s="1"/>
  <c r="F72" i="136"/>
  <c r="E72" i="136"/>
  <c r="D72" i="136"/>
  <c r="C72" i="136"/>
  <c r="B72" i="136"/>
  <c r="H53" i="136"/>
  <c r="G53" i="136"/>
  <c r="F53" i="136"/>
  <c r="E53" i="136"/>
  <c r="D53" i="136"/>
  <c r="C53" i="136"/>
  <c r="B53" i="136"/>
  <c r="H52" i="136"/>
  <c r="G52" i="136"/>
  <c r="G121" i="136" s="1"/>
  <c r="F52" i="136"/>
  <c r="E52" i="136"/>
  <c r="E121" i="136" s="1"/>
  <c r="D52" i="136"/>
  <c r="D121" i="136" s="1"/>
  <c r="C52" i="136"/>
  <c r="K52" i="136" s="1"/>
  <c r="B52" i="136"/>
  <c r="B121" i="136" s="1"/>
  <c r="H51" i="136"/>
  <c r="P121" i="136" s="1"/>
  <c r="G51" i="136"/>
  <c r="O121" i="136" s="1"/>
  <c r="F51" i="136"/>
  <c r="N121" i="136" s="1"/>
  <c r="E51" i="136"/>
  <c r="D51" i="136"/>
  <c r="L121" i="136" s="1"/>
  <c r="C51" i="136"/>
  <c r="K121" i="136" s="1"/>
  <c r="B51" i="136"/>
  <c r="J121" i="136" s="1"/>
  <c r="H50" i="136"/>
  <c r="G50" i="136"/>
  <c r="F50" i="136"/>
  <c r="E50" i="136"/>
  <c r="D50" i="136"/>
  <c r="C50" i="136"/>
  <c r="B50" i="136"/>
  <c r="H31" i="136"/>
  <c r="G31" i="136"/>
  <c r="F31" i="136"/>
  <c r="E31" i="136"/>
  <c r="D31" i="136"/>
  <c r="C31" i="136"/>
  <c r="B31" i="136"/>
  <c r="H30" i="136"/>
  <c r="H120" i="136"/>
  <c r="G30" i="136"/>
  <c r="G120" i="136" s="1"/>
  <c r="F30" i="136"/>
  <c r="E30" i="136"/>
  <c r="E120" i="136" s="1"/>
  <c r="D30" i="136"/>
  <c r="D120" i="136" s="1"/>
  <c r="C30" i="136"/>
  <c r="B30" i="136"/>
  <c r="P30" i="136" s="1"/>
  <c r="H29" i="136"/>
  <c r="G29" i="136"/>
  <c r="O120" i="136" s="1"/>
  <c r="F29" i="136"/>
  <c r="N120" i="136" s="1"/>
  <c r="E29" i="136"/>
  <c r="D29" i="136"/>
  <c r="L120" i="136" s="1"/>
  <c r="C29" i="136"/>
  <c r="B29" i="136"/>
  <c r="J120" i="136" s="1"/>
  <c r="H28" i="136"/>
  <c r="O28" i="136" s="1"/>
  <c r="G28" i="136"/>
  <c r="N28" i="136" s="1"/>
  <c r="F28" i="136"/>
  <c r="E28" i="136"/>
  <c r="M28" i="136" s="1"/>
  <c r="D28" i="136"/>
  <c r="C28" i="136"/>
  <c r="B28" i="136"/>
  <c r="H9" i="136"/>
  <c r="G9" i="136"/>
  <c r="N9" i="136" s="1"/>
  <c r="F9" i="136"/>
  <c r="E9" i="136"/>
  <c r="D9" i="136"/>
  <c r="C9" i="136"/>
  <c r="B9" i="136"/>
  <c r="H8" i="136"/>
  <c r="O8" i="136" s="1"/>
  <c r="G8" i="136"/>
  <c r="G119" i="136" s="1"/>
  <c r="F8" i="136"/>
  <c r="E8" i="136"/>
  <c r="E119" i="136" s="1"/>
  <c r="D8" i="136"/>
  <c r="D119" i="136" s="1"/>
  <c r="C8" i="136"/>
  <c r="C119" i="136" s="1"/>
  <c r="B8" i="136"/>
  <c r="B119" i="136" s="1"/>
  <c r="H7" i="136"/>
  <c r="P119" i="136" s="1"/>
  <c r="G7" i="136"/>
  <c r="O119" i="136" s="1"/>
  <c r="F7" i="136"/>
  <c r="N119" i="136" s="1"/>
  <c r="E7" i="136"/>
  <c r="M119" i="136" s="1"/>
  <c r="D7" i="136"/>
  <c r="L119" i="136" s="1"/>
  <c r="C7" i="136"/>
  <c r="K119" i="136" s="1"/>
  <c r="B7" i="136"/>
  <c r="J119" i="136" s="1"/>
  <c r="H6" i="136"/>
  <c r="G6" i="136"/>
  <c r="N6" i="136" s="1"/>
  <c r="F6" i="136"/>
  <c r="E6" i="136"/>
  <c r="D6" i="136"/>
  <c r="C6" i="136"/>
  <c r="B6" i="136"/>
  <c r="P6" i="136" s="1"/>
  <c r="L75" i="137"/>
  <c r="N75" i="137"/>
  <c r="N9" i="139"/>
  <c r="N31" i="139"/>
  <c r="M94" i="137"/>
  <c r="N146" i="138"/>
  <c r="M53" i="138"/>
  <c r="M9" i="136"/>
  <c r="K94" i="139"/>
  <c r="N8" i="138"/>
  <c r="M8" i="138"/>
  <c r="K75" i="138"/>
  <c r="M28" i="138"/>
  <c r="M72" i="138"/>
  <c r="N72" i="137"/>
  <c r="L31" i="137"/>
  <c r="K7" i="138"/>
  <c r="P9" i="138"/>
  <c r="N96" i="138"/>
  <c r="L29" i="139"/>
  <c r="N143" i="139"/>
  <c r="L72" i="136"/>
  <c r="M72" i="136"/>
  <c r="M97" i="136"/>
  <c r="M74" i="138"/>
  <c r="N94" i="138"/>
  <c r="L94" i="139"/>
  <c r="N96" i="139"/>
  <c r="M143" i="139"/>
  <c r="M30" i="136"/>
  <c r="M74" i="136"/>
  <c r="P95" i="136"/>
  <c r="L51" i="137"/>
  <c r="N31" i="137"/>
  <c r="N6" i="138"/>
  <c r="L29" i="138"/>
  <c r="M75" i="138"/>
  <c r="L51" i="139"/>
  <c r="K51" i="139"/>
  <c r="K95" i="139"/>
  <c r="M97" i="139"/>
  <c r="O51" i="139"/>
  <c r="M52" i="139"/>
  <c r="N146" i="139"/>
  <c r="N142" i="139"/>
  <c r="K29" i="139"/>
  <c r="O53" i="139"/>
  <c r="L96" i="139"/>
  <c r="L6" i="139"/>
  <c r="M96" i="139"/>
  <c r="O8" i="139"/>
  <c r="M29" i="139"/>
  <c r="K30" i="139"/>
  <c r="K50" i="139"/>
  <c r="M51" i="139"/>
  <c r="M53" i="139"/>
  <c r="M73" i="139"/>
  <c r="O96" i="139"/>
  <c r="F118" i="139"/>
  <c r="H119" i="139"/>
  <c r="M119" i="139"/>
  <c r="M121" i="139"/>
  <c r="F122" i="139"/>
  <c r="N7" i="139"/>
  <c r="N29" i="139"/>
  <c r="L30" i="139"/>
  <c r="N51" i="139"/>
  <c r="L118" i="139"/>
  <c r="C120" i="139"/>
  <c r="C122" i="139"/>
  <c r="N144" i="139"/>
  <c r="O75" i="139"/>
  <c r="O97" i="139"/>
  <c r="M120" i="139"/>
  <c r="M122" i="139"/>
  <c r="N8" i="139"/>
  <c r="N52" i="139"/>
  <c r="O6" i="138"/>
  <c r="K118" i="138"/>
  <c r="O118" i="138"/>
  <c r="K122" i="138"/>
  <c r="G118" i="138"/>
  <c r="M118" i="138"/>
  <c r="F119" i="138"/>
  <c r="L7" i="138"/>
  <c r="L73" i="137"/>
  <c r="N94" i="137"/>
  <c r="N97" i="137"/>
  <c r="O97" i="137"/>
  <c r="L28" i="137"/>
  <c r="M30" i="137"/>
  <c r="K8" i="137"/>
  <c r="N30" i="137"/>
  <c r="M52" i="137"/>
  <c r="M31" i="137"/>
  <c r="K72" i="137"/>
  <c r="M75" i="137"/>
  <c r="D119" i="137"/>
  <c r="H119" i="137"/>
  <c r="H121" i="137"/>
  <c r="M121" i="137"/>
  <c r="K143" i="137"/>
  <c r="N95" i="137"/>
  <c r="C118" i="137"/>
  <c r="G118" i="137"/>
  <c r="G120" i="137"/>
  <c r="G122" i="137"/>
  <c r="P122" i="137"/>
  <c r="M120" i="137"/>
  <c r="M122" i="137"/>
  <c r="M7" i="136"/>
  <c r="O74" i="136"/>
  <c r="K118" i="136"/>
  <c r="F120" i="136"/>
  <c r="O122" i="136"/>
  <c r="L30" i="136"/>
  <c r="L52" i="136"/>
  <c r="P118" i="136"/>
  <c r="C120" i="136"/>
  <c r="P120" i="136"/>
  <c r="G122" i="136"/>
  <c r="F119" i="136"/>
  <c r="F121" i="136"/>
  <c r="H146" i="135"/>
  <c r="G146" i="135"/>
  <c r="F146" i="135"/>
  <c r="E146" i="135"/>
  <c r="D146" i="135"/>
  <c r="C146" i="135"/>
  <c r="B146" i="135"/>
  <c r="H145" i="135"/>
  <c r="G145" i="135"/>
  <c r="F145" i="135"/>
  <c r="E145" i="135"/>
  <c r="D145" i="135"/>
  <c r="C145" i="135"/>
  <c r="B145" i="135"/>
  <c r="H144" i="135"/>
  <c r="G144" i="135"/>
  <c r="F144" i="135"/>
  <c r="E144" i="135"/>
  <c r="D144" i="135"/>
  <c r="C144" i="135"/>
  <c r="B144" i="135"/>
  <c r="H143" i="135"/>
  <c r="G143" i="135"/>
  <c r="F143" i="135"/>
  <c r="E143" i="135"/>
  <c r="D143" i="135"/>
  <c r="L143" i="135" s="1"/>
  <c r="C143" i="135"/>
  <c r="B143" i="135"/>
  <c r="H142" i="135"/>
  <c r="G142" i="135"/>
  <c r="F142" i="135"/>
  <c r="N146" i="135" s="1"/>
  <c r="E142" i="135"/>
  <c r="D142" i="135"/>
  <c r="C142" i="135"/>
  <c r="B142" i="135"/>
  <c r="H97" i="135"/>
  <c r="G97" i="135"/>
  <c r="F97" i="135"/>
  <c r="E97" i="135"/>
  <c r="M97" i="135" s="1"/>
  <c r="D97" i="135"/>
  <c r="C97" i="135"/>
  <c r="B97" i="135"/>
  <c r="J97" i="135" s="1"/>
  <c r="H96" i="135"/>
  <c r="H118" i="135" s="1"/>
  <c r="G96" i="135"/>
  <c r="G118" i="135" s="1"/>
  <c r="F96" i="135"/>
  <c r="F118" i="135" s="1"/>
  <c r="E96" i="135"/>
  <c r="E118" i="135" s="1"/>
  <c r="D96" i="135"/>
  <c r="D118" i="135" s="1"/>
  <c r="C96" i="135"/>
  <c r="B96" i="135"/>
  <c r="B118" i="135" s="1"/>
  <c r="H95" i="135"/>
  <c r="P118" i="135" s="1"/>
  <c r="G95" i="135"/>
  <c r="F95" i="135"/>
  <c r="N118" i="135" s="1"/>
  <c r="E95" i="135"/>
  <c r="M118" i="135" s="1"/>
  <c r="D95" i="135"/>
  <c r="L118" i="135" s="1"/>
  <c r="C95" i="135"/>
  <c r="B95" i="135"/>
  <c r="J118" i="135" s="1"/>
  <c r="H94" i="135"/>
  <c r="G94" i="135"/>
  <c r="N94" i="135" s="1"/>
  <c r="F94" i="135"/>
  <c r="E94" i="135"/>
  <c r="D94" i="135"/>
  <c r="K94" i="135" s="1"/>
  <c r="C94" i="135"/>
  <c r="B94" i="135"/>
  <c r="H75" i="135"/>
  <c r="G75" i="135"/>
  <c r="N75" i="135" s="1"/>
  <c r="F75" i="135"/>
  <c r="E75" i="135"/>
  <c r="D75" i="135"/>
  <c r="C75" i="135"/>
  <c r="K75" i="135" s="1"/>
  <c r="B75" i="135"/>
  <c r="H74" i="135"/>
  <c r="H122" i="135"/>
  <c r="G74" i="135"/>
  <c r="G122" i="135" s="1"/>
  <c r="F74" i="135"/>
  <c r="F122" i="135" s="1"/>
  <c r="E74" i="135"/>
  <c r="E122" i="135" s="1"/>
  <c r="D74" i="135"/>
  <c r="D122" i="135" s="1"/>
  <c r="C74" i="135"/>
  <c r="C122" i="135" s="1"/>
  <c r="B74" i="135"/>
  <c r="B122" i="135" s="1"/>
  <c r="H73" i="135"/>
  <c r="P122" i="135" s="1"/>
  <c r="G73" i="135"/>
  <c r="F73" i="135"/>
  <c r="N122" i="135" s="1"/>
  <c r="E73" i="135"/>
  <c r="M122" i="135" s="1"/>
  <c r="D73" i="135"/>
  <c r="L122" i="135" s="1"/>
  <c r="C73" i="135"/>
  <c r="B73" i="135"/>
  <c r="J122" i="135" s="1"/>
  <c r="H72" i="135"/>
  <c r="G72" i="135"/>
  <c r="O72" i="135" s="1"/>
  <c r="F72" i="135"/>
  <c r="E72" i="135"/>
  <c r="D72" i="135"/>
  <c r="C72" i="135"/>
  <c r="B72" i="135"/>
  <c r="J72" i="135" s="1"/>
  <c r="H53" i="135"/>
  <c r="G53" i="135"/>
  <c r="F53" i="135"/>
  <c r="E53" i="135"/>
  <c r="M53" i="135" s="1"/>
  <c r="D53" i="135"/>
  <c r="C53" i="135"/>
  <c r="B53" i="135"/>
  <c r="H52" i="135"/>
  <c r="H121" i="135" s="1"/>
  <c r="G52" i="135"/>
  <c r="G121" i="135" s="1"/>
  <c r="F52" i="135"/>
  <c r="F121" i="135"/>
  <c r="E52" i="135"/>
  <c r="D52" i="135"/>
  <c r="D121" i="135" s="1"/>
  <c r="C52" i="135"/>
  <c r="C121" i="135" s="1"/>
  <c r="B52" i="135"/>
  <c r="B121" i="135" s="1"/>
  <c r="H51" i="135"/>
  <c r="P121" i="135" s="1"/>
  <c r="G51" i="135"/>
  <c r="O121" i="135" s="1"/>
  <c r="F51" i="135"/>
  <c r="N121" i="135" s="1"/>
  <c r="E51" i="135"/>
  <c r="M121" i="135" s="1"/>
  <c r="D51" i="135"/>
  <c r="L121" i="135" s="1"/>
  <c r="C51" i="135"/>
  <c r="K121" i="135" s="1"/>
  <c r="B51" i="135"/>
  <c r="J121" i="135" s="1"/>
  <c r="H50" i="135"/>
  <c r="G50" i="135"/>
  <c r="O50" i="135" s="1"/>
  <c r="F50" i="135"/>
  <c r="E50" i="135"/>
  <c r="M50" i="135" s="1"/>
  <c r="D50" i="135"/>
  <c r="C50" i="135"/>
  <c r="B50" i="135"/>
  <c r="H31" i="135"/>
  <c r="G31" i="135"/>
  <c r="F31" i="135"/>
  <c r="E31" i="135"/>
  <c r="M31" i="135" s="1"/>
  <c r="D31" i="135"/>
  <c r="K31" i="135" s="1"/>
  <c r="C31" i="135"/>
  <c r="B31" i="135"/>
  <c r="P31" i="135" s="1"/>
  <c r="H30" i="135"/>
  <c r="H120" i="135" s="1"/>
  <c r="G30" i="135"/>
  <c r="G120" i="135" s="1"/>
  <c r="F30" i="135"/>
  <c r="F120" i="135" s="1"/>
  <c r="E30" i="135"/>
  <c r="E120" i="135" s="1"/>
  <c r="D30" i="135"/>
  <c r="D120" i="135" s="1"/>
  <c r="C30" i="135"/>
  <c r="C120" i="135" s="1"/>
  <c r="B30" i="135"/>
  <c r="B120" i="135" s="1"/>
  <c r="H29" i="135"/>
  <c r="P120" i="135" s="1"/>
  <c r="G29" i="135"/>
  <c r="F29" i="135"/>
  <c r="N120" i="135" s="1"/>
  <c r="E29" i="135"/>
  <c r="M120" i="135" s="1"/>
  <c r="D29" i="135"/>
  <c r="L120" i="135" s="1"/>
  <c r="C29" i="135"/>
  <c r="B29" i="135"/>
  <c r="J120" i="135" s="1"/>
  <c r="H28" i="135"/>
  <c r="G28" i="135"/>
  <c r="N28" i="135" s="1"/>
  <c r="F28" i="135"/>
  <c r="E28" i="135"/>
  <c r="D28" i="135"/>
  <c r="K28" i="135" s="1"/>
  <c r="C28" i="135"/>
  <c r="B28" i="135"/>
  <c r="H9" i="135"/>
  <c r="G9" i="135"/>
  <c r="O9" i="135" s="1"/>
  <c r="F9" i="135"/>
  <c r="E9" i="135"/>
  <c r="M9" i="135" s="1"/>
  <c r="D9" i="135"/>
  <c r="C9" i="135"/>
  <c r="K9" i="135" s="1"/>
  <c r="B9" i="135"/>
  <c r="H8" i="135"/>
  <c r="G8" i="135"/>
  <c r="G119" i="135" s="1"/>
  <c r="F8" i="135"/>
  <c r="F119" i="135" s="1"/>
  <c r="E8" i="135"/>
  <c r="D8" i="135"/>
  <c r="D119" i="135" s="1"/>
  <c r="C8" i="135"/>
  <c r="C119" i="135" s="1"/>
  <c r="B8" i="135"/>
  <c r="B119" i="135" s="1"/>
  <c r="H7" i="135"/>
  <c r="P119" i="135" s="1"/>
  <c r="G7" i="135"/>
  <c r="O119" i="135" s="1"/>
  <c r="F7" i="135"/>
  <c r="N119" i="135" s="1"/>
  <c r="E7" i="135"/>
  <c r="M119" i="135" s="1"/>
  <c r="D7" i="135"/>
  <c r="L119" i="135" s="1"/>
  <c r="C7" i="135"/>
  <c r="K119" i="135" s="1"/>
  <c r="B7" i="135"/>
  <c r="J7" i="135" s="1"/>
  <c r="H6" i="135"/>
  <c r="G6" i="135"/>
  <c r="O6" i="135" s="1"/>
  <c r="F6" i="135"/>
  <c r="E6" i="135"/>
  <c r="D6" i="135"/>
  <c r="C6" i="135"/>
  <c r="B6" i="135"/>
  <c r="P6" i="135" s="1"/>
  <c r="H146" i="134"/>
  <c r="G146" i="134"/>
  <c r="F146" i="134"/>
  <c r="E146" i="134"/>
  <c r="D146" i="134"/>
  <c r="C146" i="134"/>
  <c r="B146" i="134"/>
  <c r="H145" i="134"/>
  <c r="G145" i="134"/>
  <c r="F145" i="134"/>
  <c r="E145" i="134"/>
  <c r="D145" i="134"/>
  <c r="C145" i="134"/>
  <c r="K142" i="134" s="1"/>
  <c r="B145" i="134"/>
  <c r="H144" i="134"/>
  <c r="P144" i="134" s="1"/>
  <c r="G144" i="134"/>
  <c r="F144" i="134"/>
  <c r="N144" i="134" s="1"/>
  <c r="E144" i="134"/>
  <c r="D144" i="134"/>
  <c r="C144" i="134"/>
  <c r="B144" i="134"/>
  <c r="H143" i="134"/>
  <c r="G143" i="134"/>
  <c r="O146" i="134" s="1"/>
  <c r="F143" i="134"/>
  <c r="E143" i="134"/>
  <c r="M143" i="134" s="1"/>
  <c r="D143" i="134"/>
  <c r="C143" i="134"/>
  <c r="B143" i="134"/>
  <c r="H142" i="134"/>
  <c r="G142" i="134"/>
  <c r="O142" i="134" s="1"/>
  <c r="F142" i="134"/>
  <c r="E142" i="134"/>
  <c r="D142" i="134"/>
  <c r="L142" i="134" s="1"/>
  <c r="C142" i="134"/>
  <c r="B142" i="134"/>
  <c r="H97" i="134"/>
  <c r="G97" i="134"/>
  <c r="F97" i="134"/>
  <c r="E97" i="134"/>
  <c r="D97" i="134"/>
  <c r="C97" i="134"/>
  <c r="K97" i="134" s="1"/>
  <c r="B97" i="134"/>
  <c r="H96" i="134"/>
  <c r="H118" i="134" s="1"/>
  <c r="G96" i="134"/>
  <c r="G118" i="134" s="1"/>
  <c r="F96" i="134"/>
  <c r="E96" i="134"/>
  <c r="E118" i="134" s="1"/>
  <c r="D96" i="134"/>
  <c r="D118" i="134" s="1"/>
  <c r="C96" i="134"/>
  <c r="C118" i="134" s="1"/>
  <c r="B96" i="134"/>
  <c r="B118" i="134" s="1"/>
  <c r="H95" i="134"/>
  <c r="G95" i="134"/>
  <c r="N95" i="134" s="1"/>
  <c r="F95" i="134"/>
  <c r="N118" i="134" s="1"/>
  <c r="E95" i="134"/>
  <c r="M118" i="134" s="1"/>
  <c r="D95" i="134"/>
  <c r="C95" i="134"/>
  <c r="B95" i="134"/>
  <c r="J118" i="134" s="1"/>
  <c r="H94" i="134"/>
  <c r="G94" i="134"/>
  <c r="F94" i="134"/>
  <c r="E94" i="134"/>
  <c r="D94" i="134"/>
  <c r="C94" i="134"/>
  <c r="K94" i="134" s="1"/>
  <c r="B94" i="134"/>
  <c r="H75" i="134"/>
  <c r="G75" i="134"/>
  <c r="F75" i="134"/>
  <c r="E75" i="134"/>
  <c r="D75" i="134"/>
  <c r="C75" i="134"/>
  <c r="B75" i="134"/>
  <c r="H74" i="134"/>
  <c r="G74" i="134"/>
  <c r="G122" i="134" s="1"/>
  <c r="F74" i="134"/>
  <c r="E74" i="134"/>
  <c r="E122" i="134"/>
  <c r="D74" i="134"/>
  <c r="D122" i="134" s="1"/>
  <c r="C74" i="134"/>
  <c r="C122" i="134" s="1"/>
  <c r="B74" i="134"/>
  <c r="H73" i="134"/>
  <c r="G73" i="134"/>
  <c r="F73" i="134"/>
  <c r="N122" i="134" s="1"/>
  <c r="E73" i="134"/>
  <c r="M122" i="134" s="1"/>
  <c r="D73" i="134"/>
  <c r="L122" i="134" s="1"/>
  <c r="C73" i="134"/>
  <c r="K122" i="134" s="1"/>
  <c r="B73" i="134"/>
  <c r="J122" i="134" s="1"/>
  <c r="H72" i="134"/>
  <c r="G72" i="134"/>
  <c r="F72" i="134"/>
  <c r="M72" i="134" s="1"/>
  <c r="E72" i="134"/>
  <c r="D72" i="134"/>
  <c r="C72" i="134"/>
  <c r="K72" i="134" s="1"/>
  <c r="B72" i="134"/>
  <c r="H53" i="134"/>
  <c r="G53" i="134"/>
  <c r="O53" i="134" s="1"/>
  <c r="F53" i="134"/>
  <c r="E53" i="134"/>
  <c r="L53" i="134" s="1"/>
  <c r="D53" i="134"/>
  <c r="C53" i="134"/>
  <c r="B53" i="134"/>
  <c r="J53" i="134" s="1"/>
  <c r="H52" i="134"/>
  <c r="G52" i="134"/>
  <c r="G121" i="134" s="1"/>
  <c r="F52" i="134"/>
  <c r="M52" i="134" s="1"/>
  <c r="E52" i="134"/>
  <c r="E121" i="134" s="1"/>
  <c r="D52" i="134"/>
  <c r="D121" i="134" s="1"/>
  <c r="C52" i="134"/>
  <c r="C121" i="134" s="1"/>
  <c r="B52" i="134"/>
  <c r="J52" i="134" s="1"/>
  <c r="H51" i="134"/>
  <c r="P121" i="134" s="1"/>
  <c r="G51" i="134"/>
  <c r="O121" i="134" s="1"/>
  <c r="F51" i="134"/>
  <c r="N121" i="134" s="1"/>
  <c r="E51" i="134"/>
  <c r="M121" i="134" s="1"/>
  <c r="D51" i="134"/>
  <c r="L121" i="134" s="1"/>
  <c r="C51" i="134"/>
  <c r="K121" i="134" s="1"/>
  <c r="B51" i="134"/>
  <c r="H50" i="134"/>
  <c r="G50" i="134"/>
  <c r="F50" i="134"/>
  <c r="E50" i="134"/>
  <c r="D50" i="134"/>
  <c r="C50" i="134"/>
  <c r="B50" i="134"/>
  <c r="H31" i="134"/>
  <c r="G31" i="134"/>
  <c r="F31" i="134"/>
  <c r="E31" i="134"/>
  <c r="D31" i="134"/>
  <c r="C31" i="134"/>
  <c r="B31" i="134"/>
  <c r="H30" i="134"/>
  <c r="H120" i="134" s="1"/>
  <c r="G30" i="134"/>
  <c r="G120" i="134" s="1"/>
  <c r="F30" i="134"/>
  <c r="E30" i="134"/>
  <c r="E120" i="134" s="1"/>
  <c r="D30" i="134"/>
  <c r="D120" i="134" s="1"/>
  <c r="C30" i="134"/>
  <c r="C120" i="134" s="1"/>
  <c r="B30" i="134"/>
  <c r="B120" i="134" s="1"/>
  <c r="H29" i="134"/>
  <c r="P120" i="134" s="1"/>
  <c r="G29" i="134"/>
  <c r="F29" i="134"/>
  <c r="N120" i="134"/>
  <c r="E29" i="134"/>
  <c r="M120" i="134" s="1"/>
  <c r="D29" i="134"/>
  <c r="C29" i="134"/>
  <c r="B29" i="134"/>
  <c r="J120" i="134" s="1"/>
  <c r="H28" i="134"/>
  <c r="G28" i="134"/>
  <c r="F28" i="134"/>
  <c r="E28" i="134"/>
  <c r="D28" i="134"/>
  <c r="C28" i="134"/>
  <c r="B28" i="134"/>
  <c r="J28" i="134" s="1"/>
  <c r="H9" i="134"/>
  <c r="G9" i="134"/>
  <c r="N9" i="134" s="1"/>
  <c r="F9" i="134"/>
  <c r="E9" i="134"/>
  <c r="D9" i="134"/>
  <c r="C9" i="134"/>
  <c r="B9" i="134"/>
  <c r="J9" i="134" s="1"/>
  <c r="H8" i="134"/>
  <c r="H119" i="134" s="1"/>
  <c r="G8" i="134"/>
  <c r="G119" i="134" s="1"/>
  <c r="F8" i="134"/>
  <c r="F119" i="134" s="1"/>
  <c r="E8" i="134"/>
  <c r="E119" i="134"/>
  <c r="D8" i="134"/>
  <c r="D119" i="134" s="1"/>
  <c r="C8" i="134"/>
  <c r="C119" i="134" s="1"/>
  <c r="B8" i="134"/>
  <c r="H7" i="134"/>
  <c r="P119" i="134" s="1"/>
  <c r="G7" i="134"/>
  <c r="O119" i="134" s="1"/>
  <c r="F7" i="134"/>
  <c r="N119" i="134" s="1"/>
  <c r="E7" i="134"/>
  <c r="M119" i="134" s="1"/>
  <c r="D7" i="134"/>
  <c r="L119" i="134" s="1"/>
  <c r="C7" i="134"/>
  <c r="K119" i="134" s="1"/>
  <c r="B7" i="134"/>
  <c r="J119" i="134" s="1"/>
  <c r="H6" i="134"/>
  <c r="G6" i="134"/>
  <c r="F6" i="134"/>
  <c r="E6" i="134"/>
  <c r="D6" i="134"/>
  <c r="C6" i="134"/>
  <c r="B6" i="134"/>
  <c r="H146" i="133"/>
  <c r="G146" i="133"/>
  <c r="F146" i="133"/>
  <c r="E146" i="133"/>
  <c r="M146" i="133" s="1"/>
  <c r="D146" i="133"/>
  <c r="C146" i="133"/>
  <c r="B146" i="133"/>
  <c r="H145" i="133"/>
  <c r="G145" i="133"/>
  <c r="O145" i="133" s="1"/>
  <c r="F145" i="133"/>
  <c r="E145" i="133"/>
  <c r="D145" i="133"/>
  <c r="L145" i="133" s="1"/>
  <c r="C145" i="133"/>
  <c r="B145" i="133"/>
  <c r="H144" i="133"/>
  <c r="G144" i="133"/>
  <c r="F144" i="133"/>
  <c r="E144" i="133"/>
  <c r="D144" i="133"/>
  <c r="C144" i="133"/>
  <c r="B144" i="133"/>
  <c r="H143" i="133"/>
  <c r="G143" i="133"/>
  <c r="F143" i="133"/>
  <c r="E143" i="133"/>
  <c r="D143" i="133"/>
  <c r="C143" i="133"/>
  <c r="B143" i="133"/>
  <c r="H142" i="133"/>
  <c r="G142" i="133"/>
  <c r="F142" i="133"/>
  <c r="E142" i="133"/>
  <c r="D142" i="133"/>
  <c r="C142" i="133"/>
  <c r="B142" i="133"/>
  <c r="H97" i="133"/>
  <c r="G97" i="133"/>
  <c r="N97" i="133" s="1"/>
  <c r="F97" i="133"/>
  <c r="E97" i="133"/>
  <c r="D97" i="133"/>
  <c r="C97" i="133"/>
  <c r="B97" i="133"/>
  <c r="P97" i="133" s="1"/>
  <c r="H96" i="133"/>
  <c r="H118" i="133" s="1"/>
  <c r="G96" i="133"/>
  <c r="G118" i="133" s="1"/>
  <c r="F96" i="133"/>
  <c r="F118" i="133" s="1"/>
  <c r="E96" i="133"/>
  <c r="E118" i="133" s="1"/>
  <c r="D96" i="133"/>
  <c r="D118" i="133" s="1"/>
  <c r="C96" i="133"/>
  <c r="C118" i="133" s="1"/>
  <c r="B96" i="133"/>
  <c r="B118" i="133" s="1"/>
  <c r="H95" i="133"/>
  <c r="P118" i="133" s="1"/>
  <c r="G95" i="133"/>
  <c r="F95" i="133"/>
  <c r="N118" i="133" s="1"/>
  <c r="E95" i="133"/>
  <c r="M118" i="133" s="1"/>
  <c r="D95" i="133"/>
  <c r="L118" i="133" s="1"/>
  <c r="C95" i="133"/>
  <c r="B95" i="133"/>
  <c r="J118" i="133" s="1"/>
  <c r="H94" i="133"/>
  <c r="G94" i="133"/>
  <c r="F94" i="133"/>
  <c r="M94" i="133" s="1"/>
  <c r="E94" i="133"/>
  <c r="D94" i="133"/>
  <c r="K94" i="133" s="1"/>
  <c r="C94" i="133"/>
  <c r="B94" i="133"/>
  <c r="J94" i="133" s="1"/>
  <c r="H75" i="133"/>
  <c r="G75" i="133"/>
  <c r="O75" i="133" s="1"/>
  <c r="F75" i="133"/>
  <c r="E75" i="133"/>
  <c r="M75" i="133" s="1"/>
  <c r="D75" i="133"/>
  <c r="C75" i="133"/>
  <c r="B75" i="133"/>
  <c r="H74" i="133"/>
  <c r="H122" i="133" s="1"/>
  <c r="G74" i="133"/>
  <c r="G122" i="133" s="1"/>
  <c r="F74" i="133"/>
  <c r="F122" i="133" s="1"/>
  <c r="E74" i="133"/>
  <c r="E122" i="133" s="1"/>
  <c r="D74" i="133"/>
  <c r="D122" i="133" s="1"/>
  <c r="C74" i="133"/>
  <c r="B74" i="133"/>
  <c r="B122" i="133" s="1"/>
  <c r="H73" i="133"/>
  <c r="P122" i="133" s="1"/>
  <c r="G73" i="133"/>
  <c r="F73" i="133"/>
  <c r="N122" i="133" s="1"/>
  <c r="E73" i="133"/>
  <c r="M122" i="133" s="1"/>
  <c r="D73" i="133"/>
  <c r="L122" i="133" s="1"/>
  <c r="C73" i="133"/>
  <c r="K122" i="133" s="1"/>
  <c r="B73" i="133"/>
  <c r="H72" i="133"/>
  <c r="G72" i="133"/>
  <c r="F72" i="133"/>
  <c r="E72" i="133"/>
  <c r="D72" i="133"/>
  <c r="L72" i="133" s="1"/>
  <c r="C72" i="133"/>
  <c r="B72" i="133"/>
  <c r="J72" i="133" s="1"/>
  <c r="H53" i="133"/>
  <c r="G53" i="133"/>
  <c r="N53" i="133" s="1"/>
  <c r="F53" i="133"/>
  <c r="E53" i="133"/>
  <c r="D53" i="133"/>
  <c r="C53" i="133"/>
  <c r="B53" i="133"/>
  <c r="H52" i="133"/>
  <c r="G52" i="133"/>
  <c r="G121" i="133" s="1"/>
  <c r="F52" i="133"/>
  <c r="F121" i="133" s="1"/>
  <c r="E52" i="133"/>
  <c r="D52" i="133"/>
  <c r="D121" i="133" s="1"/>
  <c r="C52" i="133"/>
  <c r="C121" i="133" s="1"/>
  <c r="B52" i="133"/>
  <c r="B121" i="133" s="1"/>
  <c r="H51" i="133"/>
  <c r="P121" i="133" s="1"/>
  <c r="G51" i="133"/>
  <c r="O121" i="133" s="1"/>
  <c r="F51" i="133"/>
  <c r="N121" i="133" s="1"/>
  <c r="E51" i="133"/>
  <c r="M121" i="133" s="1"/>
  <c r="D51" i="133"/>
  <c r="L121" i="133" s="1"/>
  <c r="C51" i="133"/>
  <c r="K121" i="133" s="1"/>
  <c r="B51" i="133"/>
  <c r="H50" i="133"/>
  <c r="G50" i="133"/>
  <c r="F50" i="133"/>
  <c r="E50" i="133"/>
  <c r="L50" i="133" s="1"/>
  <c r="D50" i="133"/>
  <c r="C50" i="133"/>
  <c r="B50" i="133"/>
  <c r="J50" i="133" s="1"/>
  <c r="H31" i="133"/>
  <c r="G31" i="133"/>
  <c r="F31" i="133"/>
  <c r="E31" i="133"/>
  <c r="D31" i="133"/>
  <c r="L31" i="133" s="1"/>
  <c r="C31" i="133"/>
  <c r="B31" i="133"/>
  <c r="J31" i="133" s="1"/>
  <c r="H30" i="133"/>
  <c r="H120" i="133" s="1"/>
  <c r="G30" i="133"/>
  <c r="G120" i="133" s="1"/>
  <c r="F30" i="133"/>
  <c r="F120" i="133" s="1"/>
  <c r="E30" i="133"/>
  <c r="E120" i="133" s="1"/>
  <c r="D30" i="133"/>
  <c r="D120" i="133" s="1"/>
  <c r="C30" i="133"/>
  <c r="C120" i="133" s="1"/>
  <c r="B30" i="133"/>
  <c r="B120" i="133" s="1"/>
  <c r="H29" i="133"/>
  <c r="P120" i="133" s="1"/>
  <c r="G29" i="133"/>
  <c r="O120" i="133" s="1"/>
  <c r="F29" i="133"/>
  <c r="N120" i="133" s="1"/>
  <c r="E29" i="133"/>
  <c r="M120" i="133" s="1"/>
  <c r="D29" i="133"/>
  <c r="L120" i="133" s="1"/>
  <c r="C29" i="133"/>
  <c r="K29" i="133" s="1"/>
  <c r="B29" i="133"/>
  <c r="J120" i="133" s="1"/>
  <c r="H28" i="133"/>
  <c r="G28" i="133"/>
  <c r="F28" i="133"/>
  <c r="E28" i="133"/>
  <c r="L28" i="133" s="1"/>
  <c r="D28" i="133"/>
  <c r="C28" i="133"/>
  <c r="B28" i="133"/>
  <c r="H9" i="133"/>
  <c r="G9" i="133"/>
  <c r="N9" i="133" s="1"/>
  <c r="F9" i="133"/>
  <c r="M9" i="133" s="1"/>
  <c r="E9" i="133"/>
  <c r="D9" i="133"/>
  <c r="L9" i="133" s="1"/>
  <c r="C9" i="133"/>
  <c r="B9" i="133"/>
  <c r="H8" i="133"/>
  <c r="G8" i="133"/>
  <c r="G119" i="133" s="1"/>
  <c r="F8" i="133"/>
  <c r="F119" i="133"/>
  <c r="E8" i="133"/>
  <c r="D8" i="133"/>
  <c r="D119" i="133" s="1"/>
  <c r="C8" i="133"/>
  <c r="C119" i="133" s="1"/>
  <c r="B8" i="133"/>
  <c r="B119" i="133" s="1"/>
  <c r="H7" i="133"/>
  <c r="P119" i="133" s="1"/>
  <c r="G7" i="133"/>
  <c r="O119" i="133" s="1"/>
  <c r="F7" i="133"/>
  <c r="N119" i="133" s="1"/>
  <c r="E7" i="133"/>
  <c r="M119" i="133" s="1"/>
  <c r="D7" i="133"/>
  <c r="L119" i="133"/>
  <c r="C7" i="133"/>
  <c r="B7" i="133"/>
  <c r="J119" i="133" s="1"/>
  <c r="H6" i="133"/>
  <c r="G6" i="133"/>
  <c r="F6" i="133"/>
  <c r="E6" i="133"/>
  <c r="M6" i="133" s="1"/>
  <c r="D6" i="133"/>
  <c r="C6" i="133"/>
  <c r="K6" i="133" s="1"/>
  <c r="B6" i="133"/>
  <c r="H146" i="132"/>
  <c r="G146" i="132"/>
  <c r="F146" i="132"/>
  <c r="E146" i="132"/>
  <c r="D146" i="132"/>
  <c r="C146" i="132"/>
  <c r="B146" i="132"/>
  <c r="H145" i="132"/>
  <c r="G145" i="132"/>
  <c r="F145" i="132"/>
  <c r="E145" i="132"/>
  <c r="D145" i="132"/>
  <c r="C145" i="132"/>
  <c r="B145" i="132"/>
  <c r="H144" i="132"/>
  <c r="G144" i="132"/>
  <c r="F144" i="132"/>
  <c r="E144" i="132"/>
  <c r="D144" i="132"/>
  <c r="C144" i="132"/>
  <c r="B144" i="132"/>
  <c r="H143" i="132"/>
  <c r="G143" i="132"/>
  <c r="F143" i="132"/>
  <c r="E143" i="132"/>
  <c r="D143" i="132"/>
  <c r="C143" i="132"/>
  <c r="B143" i="132"/>
  <c r="H142" i="132"/>
  <c r="G142" i="132"/>
  <c r="F142" i="132"/>
  <c r="E142" i="132"/>
  <c r="D142" i="132"/>
  <c r="C142" i="132"/>
  <c r="K142" i="132" s="1"/>
  <c r="B142" i="132"/>
  <c r="H97" i="132"/>
  <c r="G97" i="132"/>
  <c r="F97" i="132"/>
  <c r="E97" i="132"/>
  <c r="L97" i="132" s="1"/>
  <c r="D97" i="132"/>
  <c r="C97" i="132"/>
  <c r="B97" i="132"/>
  <c r="J97" i="132" s="1"/>
  <c r="H96" i="132"/>
  <c r="H118" i="132" s="1"/>
  <c r="G96" i="132"/>
  <c r="G118" i="132" s="1"/>
  <c r="F96" i="132"/>
  <c r="E96" i="132"/>
  <c r="E118" i="132" s="1"/>
  <c r="D96" i="132"/>
  <c r="D118" i="132" s="1"/>
  <c r="C96" i="132"/>
  <c r="C118" i="132" s="1"/>
  <c r="B96" i="132"/>
  <c r="B118" i="132" s="1"/>
  <c r="H95" i="132"/>
  <c r="P118" i="132" s="1"/>
  <c r="G95" i="132"/>
  <c r="O118" i="132" s="1"/>
  <c r="F95" i="132"/>
  <c r="N118" i="132" s="1"/>
  <c r="E95" i="132"/>
  <c r="M118" i="132" s="1"/>
  <c r="D95" i="132"/>
  <c r="C95" i="132"/>
  <c r="K95" i="132" s="1"/>
  <c r="B95" i="132"/>
  <c r="J118" i="132" s="1"/>
  <c r="H94" i="132"/>
  <c r="G94" i="132"/>
  <c r="F94" i="132"/>
  <c r="E94" i="132"/>
  <c r="D94" i="132"/>
  <c r="L94" i="132" s="1"/>
  <c r="C94" i="132"/>
  <c r="B94" i="132"/>
  <c r="H75" i="132"/>
  <c r="G75" i="132"/>
  <c r="F75" i="132"/>
  <c r="E75" i="132"/>
  <c r="D75" i="132"/>
  <c r="C75" i="132"/>
  <c r="B75" i="132"/>
  <c r="H74" i="132"/>
  <c r="H122" i="132" s="1"/>
  <c r="G74" i="132"/>
  <c r="G122" i="132" s="1"/>
  <c r="F74" i="132"/>
  <c r="E74" i="132"/>
  <c r="E122" i="132" s="1"/>
  <c r="D74" i="132"/>
  <c r="D122" i="132" s="1"/>
  <c r="C74" i="132"/>
  <c r="C122" i="132" s="1"/>
  <c r="B74" i="132"/>
  <c r="P74" i="132" s="1"/>
  <c r="H73" i="132"/>
  <c r="G73" i="132"/>
  <c r="F73" i="132"/>
  <c r="N122" i="132" s="1"/>
  <c r="E73" i="132"/>
  <c r="M122" i="132" s="1"/>
  <c r="D73" i="132"/>
  <c r="C73" i="132"/>
  <c r="B73" i="132"/>
  <c r="J122" i="132" s="1"/>
  <c r="H72" i="132"/>
  <c r="G72" i="132"/>
  <c r="F72" i="132"/>
  <c r="E72" i="132"/>
  <c r="D72" i="132"/>
  <c r="C72" i="132"/>
  <c r="B72" i="132"/>
  <c r="H53" i="132"/>
  <c r="G53" i="132"/>
  <c r="F53" i="132"/>
  <c r="E53" i="132"/>
  <c r="D53" i="132"/>
  <c r="C53" i="132"/>
  <c r="B53" i="132"/>
  <c r="H52" i="132"/>
  <c r="H121" i="132" s="1"/>
  <c r="G52" i="132"/>
  <c r="G121" i="132" s="1"/>
  <c r="F52" i="132"/>
  <c r="E52" i="132"/>
  <c r="E121" i="132" s="1"/>
  <c r="D52" i="132"/>
  <c r="D121" i="132" s="1"/>
  <c r="C52" i="132"/>
  <c r="C121" i="132" s="1"/>
  <c r="B52" i="132"/>
  <c r="H51" i="132"/>
  <c r="P121" i="132" s="1"/>
  <c r="G51" i="132"/>
  <c r="O121" i="132" s="1"/>
  <c r="F51" i="132"/>
  <c r="N121" i="132" s="1"/>
  <c r="E51" i="132"/>
  <c r="M121" i="132" s="1"/>
  <c r="D51" i="132"/>
  <c r="L121" i="132" s="1"/>
  <c r="C51" i="132"/>
  <c r="K121" i="132" s="1"/>
  <c r="B51" i="132"/>
  <c r="J121" i="132" s="1"/>
  <c r="H50" i="132"/>
  <c r="G50" i="132"/>
  <c r="N50" i="132" s="1"/>
  <c r="F50" i="132"/>
  <c r="E50" i="132"/>
  <c r="M50" i="132" s="1"/>
  <c r="D50" i="132"/>
  <c r="C50" i="132"/>
  <c r="B50" i="132"/>
  <c r="J50" i="132" s="1"/>
  <c r="H31" i="132"/>
  <c r="G31" i="132"/>
  <c r="F31" i="132"/>
  <c r="E31" i="132"/>
  <c r="D31" i="132"/>
  <c r="K31" i="132" s="1"/>
  <c r="C31" i="132"/>
  <c r="B31" i="132"/>
  <c r="H30" i="132"/>
  <c r="H120" i="132" s="1"/>
  <c r="G30" i="132"/>
  <c r="G120" i="132" s="1"/>
  <c r="F30" i="132"/>
  <c r="M30" i="132" s="1"/>
  <c r="E30" i="132"/>
  <c r="E120" i="132" s="1"/>
  <c r="D30" i="132"/>
  <c r="D120" i="132" s="1"/>
  <c r="C30" i="132"/>
  <c r="C120" i="132" s="1"/>
  <c r="B30" i="132"/>
  <c r="H29" i="132"/>
  <c r="G29" i="132"/>
  <c r="O120" i="132" s="1"/>
  <c r="F29" i="132"/>
  <c r="N120" i="132" s="1"/>
  <c r="E29" i="132"/>
  <c r="M120" i="132" s="1"/>
  <c r="D29" i="132"/>
  <c r="C29" i="132"/>
  <c r="B29" i="132"/>
  <c r="J120" i="132" s="1"/>
  <c r="H28" i="132"/>
  <c r="G28" i="132"/>
  <c r="F28" i="132"/>
  <c r="E28" i="132"/>
  <c r="D28" i="132"/>
  <c r="C28" i="132"/>
  <c r="B28" i="132"/>
  <c r="H9" i="132"/>
  <c r="G9" i="132"/>
  <c r="F9" i="132"/>
  <c r="E9" i="132"/>
  <c r="D9" i="132"/>
  <c r="C9" i="132"/>
  <c r="K9" i="132" s="1"/>
  <c r="B9" i="132"/>
  <c r="H8" i="132"/>
  <c r="G8" i="132"/>
  <c r="G119" i="132" s="1"/>
  <c r="F8" i="132"/>
  <c r="E8" i="132"/>
  <c r="E119" i="132" s="1"/>
  <c r="D8" i="132"/>
  <c r="D119" i="132" s="1"/>
  <c r="C8" i="132"/>
  <c r="C119" i="132" s="1"/>
  <c r="B8" i="132"/>
  <c r="H7" i="132"/>
  <c r="P119" i="132" s="1"/>
  <c r="G7" i="132"/>
  <c r="O119" i="132" s="1"/>
  <c r="F7" i="132"/>
  <c r="N119" i="132" s="1"/>
  <c r="E7" i="132"/>
  <c r="M119" i="132" s="1"/>
  <c r="D7" i="132"/>
  <c r="L119" i="132" s="1"/>
  <c r="C7" i="132"/>
  <c r="K119" i="132" s="1"/>
  <c r="B7" i="132"/>
  <c r="J119" i="132" s="1"/>
  <c r="H6" i="132"/>
  <c r="G6" i="132"/>
  <c r="N6" i="132" s="1"/>
  <c r="F6" i="132"/>
  <c r="E6" i="132"/>
  <c r="M6" i="132" s="1"/>
  <c r="D6" i="132"/>
  <c r="C6" i="132"/>
  <c r="B6" i="132"/>
  <c r="H146" i="131"/>
  <c r="G146" i="131"/>
  <c r="F146" i="131"/>
  <c r="E146" i="131"/>
  <c r="D146" i="131"/>
  <c r="C146" i="131"/>
  <c r="B146" i="131"/>
  <c r="H145" i="131"/>
  <c r="G145" i="131"/>
  <c r="F145" i="131"/>
  <c r="E145" i="131"/>
  <c r="D145" i="131"/>
  <c r="C145" i="131"/>
  <c r="B145" i="131"/>
  <c r="H144" i="131"/>
  <c r="G144" i="131"/>
  <c r="F144" i="131"/>
  <c r="N144" i="131" s="1"/>
  <c r="E144" i="131"/>
  <c r="D144" i="131"/>
  <c r="C144" i="131"/>
  <c r="B144" i="131"/>
  <c r="H143" i="131"/>
  <c r="G143" i="131"/>
  <c r="F143" i="131"/>
  <c r="E143" i="131"/>
  <c r="D143" i="131"/>
  <c r="C143" i="131"/>
  <c r="B143" i="131"/>
  <c r="H142" i="131"/>
  <c r="G142" i="131"/>
  <c r="F142" i="131"/>
  <c r="E142" i="131"/>
  <c r="D142" i="131"/>
  <c r="L146" i="131" s="1"/>
  <c r="C142" i="131"/>
  <c r="B142" i="131"/>
  <c r="H97" i="131"/>
  <c r="G97" i="131"/>
  <c r="N97" i="131" s="1"/>
  <c r="F97" i="131"/>
  <c r="E97" i="131"/>
  <c r="D97" i="131"/>
  <c r="C97" i="131"/>
  <c r="B97" i="131"/>
  <c r="H96" i="131"/>
  <c r="H118" i="131" s="1"/>
  <c r="G96" i="131"/>
  <c r="G118" i="131" s="1"/>
  <c r="F96" i="131"/>
  <c r="E96" i="131"/>
  <c r="E118" i="131" s="1"/>
  <c r="D96" i="131"/>
  <c r="D118" i="131" s="1"/>
  <c r="C96" i="131"/>
  <c r="K96" i="131" s="1"/>
  <c r="B96" i="131"/>
  <c r="B118" i="131" s="1"/>
  <c r="H95" i="131"/>
  <c r="G95" i="131"/>
  <c r="O118" i="131" s="1"/>
  <c r="F95" i="131"/>
  <c r="N118" i="131" s="1"/>
  <c r="E95" i="131"/>
  <c r="D95" i="131"/>
  <c r="C95" i="131"/>
  <c r="B95" i="131"/>
  <c r="J118" i="131" s="1"/>
  <c r="H94" i="131"/>
  <c r="G94" i="131"/>
  <c r="F94" i="131"/>
  <c r="E94" i="131"/>
  <c r="M94" i="131" s="1"/>
  <c r="D94" i="131"/>
  <c r="C94" i="131"/>
  <c r="B94" i="131"/>
  <c r="H75" i="131"/>
  <c r="G75" i="131"/>
  <c r="F75" i="131"/>
  <c r="E75" i="131"/>
  <c r="D75" i="131"/>
  <c r="L75" i="131" s="1"/>
  <c r="C75" i="131"/>
  <c r="B75" i="131"/>
  <c r="H74" i="131"/>
  <c r="H122" i="131" s="1"/>
  <c r="G74" i="131"/>
  <c r="G122" i="131" s="1"/>
  <c r="F74" i="131"/>
  <c r="E74" i="131"/>
  <c r="E122" i="131" s="1"/>
  <c r="D74" i="131"/>
  <c r="D122" i="131" s="1"/>
  <c r="C74" i="131"/>
  <c r="B74" i="131"/>
  <c r="H73" i="131"/>
  <c r="G73" i="131"/>
  <c r="F73" i="131"/>
  <c r="N122" i="131" s="1"/>
  <c r="E73" i="131"/>
  <c r="M122" i="131" s="1"/>
  <c r="D73" i="131"/>
  <c r="L122" i="131" s="1"/>
  <c r="C73" i="131"/>
  <c r="B73" i="131"/>
  <c r="J122" i="131" s="1"/>
  <c r="H72" i="131"/>
  <c r="G72" i="131"/>
  <c r="N72" i="131" s="1"/>
  <c r="F72" i="131"/>
  <c r="E72" i="131"/>
  <c r="M72" i="131" s="1"/>
  <c r="D72" i="131"/>
  <c r="C72" i="131"/>
  <c r="B72" i="131"/>
  <c r="H53" i="131"/>
  <c r="G53" i="131"/>
  <c r="F53" i="131"/>
  <c r="E53" i="131"/>
  <c r="D53" i="131"/>
  <c r="K53" i="131" s="1"/>
  <c r="C53" i="131"/>
  <c r="B53" i="131"/>
  <c r="P53" i="131" s="1"/>
  <c r="H52" i="131"/>
  <c r="G52" i="131"/>
  <c r="G121" i="131" s="1"/>
  <c r="F52" i="131"/>
  <c r="F121" i="131" s="1"/>
  <c r="E52" i="131"/>
  <c r="E121" i="131" s="1"/>
  <c r="D52" i="131"/>
  <c r="D121" i="131" s="1"/>
  <c r="C52" i="131"/>
  <c r="C121" i="131" s="1"/>
  <c r="B52" i="131"/>
  <c r="B121" i="131" s="1"/>
  <c r="H51" i="131"/>
  <c r="P121" i="131" s="1"/>
  <c r="G51" i="131"/>
  <c r="O121" i="131" s="1"/>
  <c r="F51" i="131"/>
  <c r="N121" i="131" s="1"/>
  <c r="E51" i="131"/>
  <c r="D51" i="131"/>
  <c r="L121" i="131" s="1"/>
  <c r="C51" i="131"/>
  <c r="B51" i="131"/>
  <c r="J121" i="131" s="1"/>
  <c r="H50" i="131"/>
  <c r="G50" i="131"/>
  <c r="F50" i="131"/>
  <c r="E50" i="131"/>
  <c r="D50" i="131"/>
  <c r="L50" i="131" s="1"/>
  <c r="C50" i="131"/>
  <c r="B50" i="131"/>
  <c r="H31" i="131"/>
  <c r="G31" i="131"/>
  <c r="F31" i="131"/>
  <c r="E31" i="131"/>
  <c r="D31" i="131"/>
  <c r="C31" i="131"/>
  <c r="B31" i="131"/>
  <c r="H30" i="131"/>
  <c r="H120" i="131" s="1"/>
  <c r="G30" i="131"/>
  <c r="G120" i="131" s="1"/>
  <c r="F30" i="131"/>
  <c r="E30" i="131"/>
  <c r="E120" i="131" s="1"/>
  <c r="D30" i="131"/>
  <c r="C30" i="131"/>
  <c r="K30" i="131" s="1"/>
  <c r="B30" i="131"/>
  <c r="B120" i="131" s="1"/>
  <c r="H29" i="131"/>
  <c r="P120" i="131" s="1"/>
  <c r="G29" i="131"/>
  <c r="F29" i="131"/>
  <c r="N120" i="131" s="1"/>
  <c r="E29" i="131"/>
  <c r="D29" i="131"/>
  <c r="C29" i="131"/>
  <c r="B29" i="131"/>
  <c r="J120" i="131" s="1"/>
  <c r="H28" i="131"/>
  <c r="G28" i="131"/>
  <c r="O28" i="131" s="1"/>
  <c r="F28" i="131"/>
  <c r="E28" i="131"/>
  <c r="D28" i="131"/>
  <c r="C28" i="131"/>
  <c r="B28" i="131"/>
  <c r="J28" i="131" s="1"/>
  <c r="H9" i="131"/>
  <c r="G9" i="131"/>
  <c r="N9" i="131" s="1"/>
  <c r="F9" i="131"/>
  <c r="E9" i="131"/>
  <c r="D9" i="131"/>
  <c r="C9" i="131"/>
  <c r="B9" i="131"/>
  <c r="H8" i="131"/>
  <c r="H119" i="131" s="1"/>
  <c r="G8" i="131"/>
  <c r="G119" i="131" s="1"/>
  <c r="F8" i="131"/>
  <c r="E8" i="131"/>
  <c r="E119" i="131" s="1"/>
  <c r="D8" i="131"/>
  <c r="D119" i="131" s="1"/>
  <c r="C8" i="131"/>
  <c r="C119" i="131" s="1"/>
  <c r="B8" i="131"/>
  <c r="B119" i="131" s="1"/>
  <c r="H7" i="131"/>
  <c r="P119" i="131" s="1"/>
  <c r="G7" i="131"/>
  <c r="O119" i="131" s="1"/>
  <c r="F7" i="131"/>
  <c r="N119" i="131"/>
  <c r="E7" i="131"/>
  <c r="M119" i="131" s="1"/>
  <c r="D7" i="131"/>
  <c r="L119" i="131" s="1"/>
  <c r="C7" i="131"/>
  <c r="K119" i="131" s="1"/>
  <c r="B7" i="131"/>
  <c r="J119" i="131" s="1"/>
  <c r="H6" i="131"/>
  <c r="G6" i="131"/>
  <c r="F6" i="131"/>
  <c r="E6" i="131"/>
  <c r="D6" i="131"/>
  <c r="C6" i="131"/>
  <c r="K6" i="131" s="1"/>
  <c r="B6" i="131"/>
  <c r="H146" i="130"/>
  <c r="G146" i="130"/>
  <c r="F146" i="130"/>
  <c r="N146" i="130" s="1"/>
  <c r="E146" i="130"/>
  <c r="D146" i="130"/>
  <c r="C146" i="130"/>
  <c r="B146" i="130"/>
  <c r="H145" i="130"/>
  <c r="G145" i="130"/>
  <c r="F145" i="130"/>
  <c r="E145" i="130"/>
  <c r="D145" i="130"/>
  <c r="C145" i="130"/>
  <c r="B145" i="130"/>
  <c r="H144" i="130"/>
  <c r="G144" i="130"/>
  <c r="O144" i="130" s="1"/>
  <c r="F144" i="130"/>
  <c r="E144" i="130"/>
  <c r="D144" i="130"/>
  <c r="C144" i="130"/>
  <c r="B144" i="130"/>
  <c r="H143" i="130"/>
  <c r="G143" i="130"/>
  <c r="F143" i="130"/>
  <c r="E143" i="130"/>
  <c r="D143" i="130"/>
  <c r="C143" i="130"/>
  <c r="B143" i="130"/>
  <c r="H142" i="130"/>
  <c r="G142" i="130"/>
  <c r="F142" i="130"/>
  <c r="E142" i="130"/>
  <c r="D142" i="130"/>
  <c r="C142" i="130"/>
  <c r="B142" i="130"/>
  <c r="H97" i="130"/>
  <c r="G97" i="130"/>
  <c r="F97" i="130"/>
  <c r="E97" i="130"/>
  <c r="M97" i="130" s="1"/>
  <c r="D97" i="130"/>
  <c r="C97" i="130"/>
  <c r="B97" i="130"/>
  <c r="J97" i="130" s="1"/>
  <c r="H96" i="130"/>
  <c r="H118" i="130" s="1"/>
  <c r="G96" i="130"/>
  <c r="G118" i="130" s="1"/>
  <c r="F96" i="130"/>
  <c r="E96" i="130"/>
  <c r="E118" i="130" s="1"/>
  <c r="D96" i="130"/>
  <c r="D118" i="130" s="1"/>
  <c r="C96" i="130"/>
  <c r="B96" i="130"/>
  <c r="B118" i="130" s="1"/>
  <c r="H95" i="130"/>
  <c r="G95" i="130"/>
  <c r="N95" i="130" s="1"/>
  <c r="F95" i="130"/>
  <c r="N118" i="130" s="1"/>
  <c r="E95" i="130"/>
  <c r="D95" i="130"/>
  <c r="C95" i="130"/>
  <c r="K118" i="130" s="1"/>
  <c r="B95" i="130"/>
  <c r="H94" i="130"/>
  <c r="G94" i="130"/>
  <c r="F94" i="130"/>
  <c r="N94" i="130" s="1"/>
  <c r="E94" i="130"/>
  <c r="L94" i="130" s="1"/>
  <c r="D94" i="130"/>
  <c r="C94" i="130"/>
  <c r="B94" i="130"/>
  <c r="H75" i="130"/>
  <c r="G75" i="130"/>
  <c r="F75" i="130"/>
  <c r="E75" i="130"/>
  <c r="M75" i="130" s="1"/>
  <c r="D75" i="130"/>
  <c r="C75" i="130"/>
  <c r="B75" i="130"/>
  <c r="H74" i="130"/>
  <c r="H122" i="130" s="1"/>
  <c r="G74" i="130"/>
  <c r="O74" i="130" s="1"/>
  <c r="F74" i="130"/>
  <c r="E74" i="130"/>
  <c r="E122" i="130" s="1"/>
  <c r="D74" i="130"/>
  <c r="D122" i="130" s="1"/>
  <c r="C74" i="130"/>
  <c r="B74" i="130"/>
  <c r="B122" i="130" s="1"/>
  <c r="H73" i="130"/>
  <c r="G73" i="130"/>
  <c r="F73" i="130"/>
  <c r="N122" i="130" s="1"/>
  <c r="E73" i="130"/>
  <c r="D73" i="130"/>
  <c r="L73" i="130" s="1"/>
  <c r="C73" i="130"/>
  <c r="B73" i="130"/>
  <c r="J122" i="130" s="1"/>
  <c r="H72" i="130"/>
  <c r="G72" i="130"/>
  <c r="F72" i="130"/>
  <c r="E72" i="130"/>
  <c r="D72" i="130"/>
  <c r="C72" i="130"/>
  <c r="K72" i="130" s="1"/>
  <c r="B72" i="130"/>
  <c r="H53" i="130"/>
  <c r="G53" i="130"/>
  <c r="F53" i="130"/>
  <c r="E53" i="130"/>
  <c r="D53" i="130"/>
  <c r="K53" i="130" s="1"/>
  <c r="C53" i="130"/>
  <c r="B53" i="130"/>
  <c r="H52" i="130"/>
  <c r="G52" i="130"/>
  <c r="G121" i="130" s="1"/>
  <c r="F52" i="130"/>
  <c r="F121" i="130" s="1"/>
  <c r="E52" i="130"/>
  <c r="E121" i="130" s="1"/>
  <c r="D52" i="130"/>
  <c r="D121" i="130" s="1"/>
  <c r="C52" i="130"/>
  <c r="C121" i="130" s="1"/>
  <c r="B52" i="130"/>
  <c r="B121" i="130" s="1"/>
  <c r="H51" i="130"/>
  <c r="P121" i="130" s="1"/>
  <c r="G51" i="130"/>
  <c r="O121" i="130" s="1"/>
  <c r="F51" i="130"/>
  <c r="N121" i="130" s="1"/>
  <c r="E51" i="130"/>
  <c r="D51" i="130"/>
  <c r="L121" i="130" s="1"/>
  <c r="C51" i="130"/>
  <c r="K121" i="130" s="1"/>
  <c r="B51" i="130"/>
  <c r="J121" i="130" s="1"/>
  <c r="H50" i="130"/>
  <c r="G50" i="130"/>
  <c r="F50" i="130"/>
  <c r="E50" i="130"/>
  <c r="L50" i="130" s="1"/>
  <c r="D50" i="130"/>
  <c r="C50" i="130"/>
  <c r="B50" i="130"/>
  <c r="J50" i="130" s="1"/>
  <c r="H31" i="130"/>
  <c r="G31" i="130"/>
  <c r="F31" i="130"/>
  <c r="E31" i="130"/>
  <c r="D31" i="130"/>
  <c r="C31" i="130"/>
  <c r="B31" i="130"/>
  <c r="J31" i="130" s="1"/>
  <c r="H30" i="130"/>
  <c r="G30" i="130"/>
  <c r="N30" i="130" s="1"/>
  <c r="F30" i="130"/>
  <c r="E30" i="130"/>
  <c r="E120" i="130" s="1"/>
  <c r="D30" i="130"/>
  <c r="D120" i="130" s="1"/>
  <c r="C30" i="130"/>
  <c r="C120" i="130" s="1"/>
  <c r="B30" i="130"/>
  <c r="B120" i="130" s="1"/>
  <c r="H29" i="130"/>
  <c r="G29" i="130"/>
  <c r="F29" i="130"/>
  <c r="N120" i="130" s="1"/>
  <c r="E29" i="130"/>
  <c r="D29" i="130"/>
  <c r="C29" i="130"/>
  <c r="B29" i="130"/>
  <c r="J120" i="130" s="1"/>
  <c r="H28" i="130"/>
  <c r="G28" i="130"/>
  <c r="F28" i="130"/>
  <c r="E28" i="130"/>
  <c r="D28" i="130"/>
  <c r="K28" i="130" s="1"/>
  <c r="C28" i="130"/>
  <c r="B28" i="130"/>
  <c r="J28" i="130" s="1"/>
  <c r="H9" i="130"/>
  <c r="O9" i="130" s="1"/>
  <c r="G9" i="130"/>
  <c r="F9" i="130"/>
  <c r="E9" i="130"/>
  <c r="D9" i="130"/>
  <c r="C9" i="130"/>
  <c r="B9" i="130"/>
  <c r="H8" i="130"/>
  <c r="H119" i="130" s="1"/>
  <c r="G8" i="130"/>
  <c r="G119" i="130" s="1"/>
  <c r="F8" i="130"/>
  <c r="F119" i="130" s="1"/>
  <c r="E8" i="130"/>
  <c r="E119" i="130" s="1"/>
  <c r="D8" i="130"/>
  <c r="D119" i="130" s="1"/>
  <c r="C8" i="130"/>
  <c r="C119" i="130" s="1"/>
  <c r="B8" i="130"/>
  <c r="B119" i="130" s="1"/>
  <c r="H7" i="130"/>
  <c r="P119" i="130" s="1"/>
  <c r="G7" i="130"/>
  <c r="O119" i="130" s="1"/>
  <c r="F7" i="130"/>
  <c r="N119" i="130" s="1"/>
  <c r="E7" i="130"/>
  <c r="D7" i="130"/>
  <c r="L119" i="130" s="1"/>
  <c r="C7" i="130"/>
  <c r="K119" i="130" s="1"/>
  <c r="B7" i="130"/>
  <c r="J119" i="130" s="1"/>
  <c r="H6" i="130"/>
  <c r="G6" i="130"/>
  <c r="F6" i="130"/>
  <c r="E6" i="130"/>
  <c r="D6" i="130"/>
  <c r="C6" i="130"/>
  <c r="B6" i="130"/>
  <c r="H146" i="129"/>
  <c r="G146" i="129"/>
  <c r="F146" i="129"/>
  <c r="E146" i="129"/>
  <c r="D146" i="129"/>
  <c r="C146" i="129"/>
  <c r="B146" i="129"/>
  <c r="H145" i="129"/>
  <c r="G145" i="129"/>
  <c r="F145" i="129"/>
  <c r="E145" i="129"/>
  <c r="D145" i="129"/>
  <c r="C145" i="129"/>
  <c r="B145" i="129"/>
  <c r="H144" i="129"/>
  <c r="G144" i="129"/>
  <c r="F144" i="129"/>
  <c r="E144" i="129"/>
  <c r="D144" i="129"/>
  <c r="C144" i="129"/>
  <c r="K144" i="129" s="1"/>
  <c r="B144" i="129"/>
  <c r="H143" i="129"/>
  <c r="G143" i="129"/>
  <c r="F143" i="129"/>
  <c r="E143" i="129"/>
  <c r="D143" i="129"/>
  <c r="C143" i="129"/>
  <c r="B143" i="129"/>
  <c r="H142" i="129"/>
  <c r="G142" i="129"/>
  <c r="F142" i="129"/>
  <c r="E142" i="129"/>
  <c r="M144" i="129" s="1"/>
  <c r="D142" i="129"/>
  <c r="C142" i="129"/>
  <c r="B142" i="129"/>
  <c r="H97" i="129"/>
  <c r="G97" i="129"/>
  <c r="N97" i="129" s="1"/>
  <c r="F97" i="129"/>
  <c r="E97" i="129"/>
  <c r="D97" i="129"/>
  <c r="L97" i="129" s="1"/>
  <c r="C97" i="129"/>
  <c r="B97" i="129"/>
  <c r="H96" i="129"/>
  <c r="H118" i="129" s="1"/>
  <c r="G96" i="129"/>
  <c r="N96" i="129" s="1"/>
  <c r="F96" i="129"/>
  <c r="F118" i="129" s="1"/>
  <c r="E96" i="129"/>
  <c r="E118" i="129" s="1"/>
  <c r="D96" i="129"/>
  <c r="C96" i="129"/>
  <c r="C118" i="129" s="1"/>
  <c r="B96" i="129"/>
  <c r="B118" i="129" s="1"/>
  <c r="H95" i="129"/>
  <c r="G95" i="129"/>
  <c r="N95" i="129" s="1"/>
  <c r="F95" i="129"/>
  <c r="N118" i="129" s="1"/>
  <c r="E95" i="129"/>
  <c r="D95" i="129"/>
  <c r="L118" i="129" s="1"/>
  <c r="C95" i="129"/>
  <c r="B95" i="129"/>
  <c r="J118" i="129" s="1"/>
  <c r="H94" i="129"/>
  <c r="G94" i="129"/>
  <c r="F94" i="129"/>
  <c r="E94" i="129"/>
  <c r="L94" i="129" s="1"/>
  <c r="D94" i="129"/>
  <c r="C94" i="129"/>
  <c r="B94" i="129"/>
  <c r="J94" i="129" s="1"/>
  <c r="H75" i="129"/>
  <c r="G75" i="129"/>
  <c r="O75" i="129" s="1"/>
  <c r="F75" i="129"/>
  <c r="E75" i="129"/>
  <c r="D75" i="129"/>
  <c r="C75" i="129"/>
  <c r="B75" i="129"/>
  <c r="H74" i="129"/>
  <c r="G74" i="129"/>
  <c r="F74" i="129"/>
  <c r="F122" i="129" s="1"/>
  <c r="E74" i="129"/>
  <c r="E122" i="129" s="1"/>
  <c r="D74" i="129"/>
  <c r="C74" i="129"/>
  <c r="C122" i="129" s="1"/>
  <c r="B74" i="129"/>
  <c r="B122" i="129" s="1"/>
  <c r="H73" i="129"/>
  <c r="G73" i="129"/>
  <c r="F73" i="129"/>
  <c r="E73" i="129"/>
  <c r="D73" i="129"/>
  <c r="L122" i="129" s="1"/>
  <c r="C73" i="129"/>
  <c r="B73" i="129"/>
  <c r="J122" i="129" s="1"/>
  <c r="H72" i="129"/>
  <c r="O72" i="129" s="1"/>
  <c r="G72" i="129"/>
  <c r="F72" i="129"/>
  <c r="E72" i="129"/>
  <c r="L72" i="129" s="1"/>
  <c r="D72" i="129"/>
  <c r="C72" i="129"/>
  <c r="B72" i="129"/>
  <c r="J72" i="129" s="1"/>
  <c r="H53" i="129"/>
  <c r="G53" i="129"/>
  <c r="N53" i="129" s="1"/>
  <c r="F53" i="129"/>
  <c r="E53" i="129"/>
  <c r="D53" i="129"/>
  <c r="L53" i="129" s="1"/>
  <c r="C53" i="129"/>
  <c r="B53" i="129"/>
  <c r="H52" i="129"/>
  <c r="H121" i="129" s="1"/>
  <c r="G52" i="129"/>
  <c r="G121" i="129" s="1"/>
  <c r="F52" i="129"/>
  <c r="E52" i="129"/>
  <c r="E121" i="129" s="1"/>
  <c r="D52" i="129"/>
  <c r="D121" i="129" s="1"/>
  <c r="C52" i="129"/>
  <c r="C121" i="129" s="1"/>
  <c r="B52" i="129"/>
  <c r="B121" i="129" s="1"/>
  <c r="H51" i="129"/>
  <c r="P121" i="129" s="1"/>
  <c r="G51" i="129"/>
  <c r="O121" i="129" s="1"/>
  <c r="F51" i="129"/>
  <c r="N121" i="129" s="1"/>
  <c r="E51" i="129"/>
  <c r="D51" i="129"/>
  <c r="L121" i="129" s="1"/>
  <c r="C51" i="129"/>
  <c r="B51" i="129"/>
  <c r="J121" i="129" s="1"/>
  <c r="H50" i="129"/>
  <c r="G50" i="129"/>
  <c r="F50" i="129"/>
  <c r="E50" i="129"/>
  <c r="D50" i="129"/>
  <c r="C50" i="129"/>
  <c r="B50" i="129"/>
  <c r="P50" i="129" s="1"/>
  <c r="H31" i="129"/>
  <c r="G31" i="129"/>
  <c r="O31" i="129" s="1"/>
  <c r="F31" i="129"/>
  <c r="E31" i="129"/>
  <c r="D31" i="129"/>
  <c r="C31" i="129"/>
  <c r="B31" i="129"/>
  <c r="J31" i="129" s="1"/>
  <c r="H30" i="129"/>
  <c r="G30" i="129"/>
  <c r="F30" i="129"/>
  <c r="F120" i="129" s="1"/>
  <c r="E30" i="129"/>
  <c r="E120" i="129" s="1"/>
  <c r="D30" i="129"/>
  <c r="D120" i="129" s="1"/>
  <c r="C30" i="129"/>
  <c r="B30" i="129"/>
  <c r="B120" i="129" s="1"/>
  <c r="H29" i="129"/>
  <c r="G29" i="129"/>
  <c r="O120" i="129" s="1"/>
  <c r="F29" i="129"/>
  <c r="N120" i="129" s="1"/>
  <c r="E29" i="129"/>
  <c r="D29" i="129"/>
  <c r="L120" i="129" s="1"/>
  <c r="C29" i="129"/>
  <c r="K120" i="129" s="1"/>
  <c r="B29" i="129"/>
  <c r="J120" i="129" s="1"/>
  <c r="H28" i="129"/>
  <c r="O28" i="129" s="1"/>
  <c r="G28" i="129"/>
  <c r="F28" i="129"/>
  <c r="E28" i="129"/>
  <c r="M28" i="129" s="1"/>
  <c r="D28" i="129"/>
  <c r="C28" i="129"/>
  <c r="B28" i="129"/>
  <c r="H9" i="129"/>
  <c r="G9" i="129"/>
  <c r="N9" i="129" s="1"/>
  <c r="F9" i="129"/>
  <c r="E9" i="129"/>
  <c r="D9" i="129"/>
  <c r="L9" i="129" s="1"/>
  <c r="C9" i="129"/>
  <c r="B9" i="129"/>
  <c r="J9" i="129" s="1"/>
  <c r="H8" i="129"/>
  <c r="H119" i="129" s="1"/>
  <c r="G8" i="129"/>
  <c r="G119" i="129" s="1"/>
  <c r="F8" i="129"/>
  <c r="E8" i="129"/>
  <c r="E119" i="129" s="1"/>
  <c r="D8" i="129"/>
  <c r="C8" i="129"/>
  <c r="C119" i="129" s="1"/>
  <c r="B8" i="129"/>
  <c r="B119" i="129" s="1"/>
  <c r="H7" i="129"/>
  <c r="P119" i="129" s="1"/>
  <c r="G7" i="129"/>
  <c r="F7" i="129"/>
  <c r="N119" i="129" s="1"/>
  <c r="E7" i="129"/>
  <c r="D7" i="129"/>
  <c r="L119" i="129" s="1"/>
  <c r="C7" i="129"/>
  <c r="B7" i="129"/>
  <c r="J119" i="129" s="1"/>
  <c r="H6" i="129"/>
  <c r="G6" i="129"/>
  <c r="N6" i="129" s="1"/>
  <c r="F6" i="129"/>
  <c r="E6" i="129"/>
  <c r="D6" i="129"/>
  <c r="C6" i="129"/>
  <c r="B6" i="129"/>
  <c r="H146" i="128"/>
  <c r="G146" i="128"/>
  <c r="F146" i="128"/>
  <c r="E146" i="128"/>
  <c r="D146" i="128"/>
  <c r="C146" i="128"/>
  <c r="B146" i="128"/>
  <c r="H145" i="128"/>
  <c r="G145" i="128"/>
  <c r="F145" i="128"/>
  <c r="E145" i="128"/>
  <c r="D145" i="128"/>
  <c r="C145" i="128"/>
  <c r="K145" i="128" s="1"/>
  <c r="B145" i="128"/>
  <c r="H144" i="128"/>
  <c r="G144" i="128"/>
  <c r="F144" i="128"/>
  <c r="E144" i="128"/>
  <c r="D144" i="128"/>
  <c r="C144" i="128"/>
  <c r="B144" i="128"/>
  <c r="H143" i="128"/>
  <c r="G143" i="128"/>
  <c r="F143" i="128"/>
  <c r="E143" i="128"/>
  <c r="D143" i="128"/>
  <c r="C143" i="128"/>
  <c r="B143" i="128"/>
  <c r="H142" i="128"/>
  <c r="G142" i="128"/>
  <c r="O144" i="128" s="1"/>
  <c r="F142" i="128"/>
  <c r="N146" i="128" s="1"/>
  <c r="E142" i="128"/>
  <c r="D142" i="128"/>
  <c r="C142" i="128"/>
  <c r="B142" i="128"/>
  <c r="H97" i="128"/>
  <c r="G97" i="128"/>
  <c r="F97" i="128"/>
  <c r="E97" i="128"/>
  <c r="M97" i="128" s="1"/>
  <c r="D97" i="128"/>
  <c r="C97" i="128"/>
  <c r="B97" i="128"/>
  <c r="H96" i="128"/>
  <c r="H118" i="128" s="1"/>
  <c r="G96" i="128"/>
  <c r="G118" i="128" s="1"/>
  <c r="F96" i="128"/>
  <c r="E96" i="128"/>
  <c r="E118" i="128" s="1"/>
  <c r="D96" i="128"/>
  <c r="D118" i="128" s="1"/>
  <c r="C96" i="128"/>
  <c r="C118" i="128" s="1"/>
  <c r="B96" i="128"/>
  <c r="B118" i="128" s="1"/>
  <c r="H95" i="128"/>
  <c r="P118" i="128" s="1"/>
  <c r="G95" i="128"/>
  <c r="F95" i="128"/>
  <c r="N118" i="128" s="1"/>
  <c r="E95" i="128"/>
  <c r="M118" i="128" s="1"/>
  <c r="D95" i="128"/>
  <c r="K95" i="128" s="1"/>
  <c r="C95" i="128"/>
  <c r="K118" i="128" s="1"/>
  <c r="B95" i="128"/>
  <c r="J118" i="128" s="1"/>
  <c r="H94" i="128"/>
  <c r="G94" i="128"/>
  <c r="N94" i="128" s="1"/>
  <c r="F94" i="128"/>
  <c r="E94" i="128"/>
  <c r="M94" i="128" s="1"/>
  <c r="D94" i="128"/>
  <c r="C94" i="128"/>
  <c r="K94" i="128" s="1"/>
  <c r="B94" i="128"/>
  <c r="H75" i="128"/>
  <c r="G75" i="128"/>
  <c r="F75" i="128"/>
  <c r="E75" i="128"/>
  <c r="D75" i="128"/>
  <c r="L75" i="128" s="1"/>
  <c r="C75" i="128"/>
  <c r="B75" i="128"/>
  <c r="H74" i="128"/>
  <c r="H122" i="128" s="1"/>
  <c r="G74" i="128"/>
  <c r="G122" i="128" s="1"/>
  <c r="F74" i="128"/>
  <c r="E74" i="128"/>
  <c r="M74" i="128" s="1"/>
  <c r="D74" i="128"/>
  <c r="D122" i="128" s="1"/>
  <c r="C74" i="128"/>
  <c r="C122" i="128" s="1"/>
  <c r="B74" i="128"/>
  <c r="H73" i="128"/>
  <c r="P122" i="128" s="1"/>
  <c r="G73" i="128"/>
  <c r="F73" i="128"/>
  <c r="N122" i="128"/>
  <c r="E73" i="128"/>
  <c r="M122" i="128" s="1"/>
  <c r="D73" i="128"/>
  <c r="C73" i="128"/>
  <c r="K73" i="128" s="1"/>
  <c r="B73" i="128"/>
  <c r="J122" i="128" s="1"/>
  <c r="H72" i="128"/>
  <c r="G72" i="128"/>
  <c r="F72" i="128"/>
  <c r="E72" i="128"/>
  <c r="M72" i="128" s="1"/>
  <c r="D72" i="128"/>
  <c r="C72" i="128"/>
  <c r="B72" i="128"/>
  <c r="H53" i="128"/>
  <c r="G53" i="128"/>
  <c r="N53" i="128" s="1"/>
  <c r="F53" i="128"/>
  <c r="E53" i="128"/>
  <c r="D53" i="128"/>
  <c r="L53" i="128" s="1"/>
  <c r="C53" i="128"/>
  <c r="B53" i="128"/>
  <c r="J53" i="128" s="1"/>
  <c r="H52" i="128"/>
  <c r="H121" i="128" s="1"/>
  <c r="G52" i="128"/>
  <c r="G121" i="128"/>
  <c r="F52" i="128"/>
  <c r="E52" i="128"/>
  <c r="E121" i="128"/>
  <c r="D52" i="128"/>
  <c r="D121" i="128" s="1"/>
  <c r="C52" i="128"/>
  <c r="C121" i="128" s="1"/>
  <c r="B52" i="128"/>
  <c r="B121" i="128" s="1"/>
  <c r="H51" i="128"/>
  <c r="P121" i="128" s="1"/>
  <c r="G51" i="128"/>
  <c r="O121" i="128" s="1"/>
  <c r="F51" i="128"/>
  <c r="N121" i="128" s="1"/>
  <c r="E51" i="128"/>
  <c r="M121" i="128" s="1"/>
  <c r="D51" i="128"/>
  <c r="L121" i="128" s="1"/>
  <c r="C51" i="128"/>
  <c r="K121" i="128" s="1"/>
  <c r="B51" i="128"/>
  <c r="J121" i="128" s="1"/>
  <c r="H50" i="128"/>
  <c r="G50" i="128"/>
  <c r="F50" i="128"/>
  <c r="E50" i="128"/>
  <c r="D50" i="128"/>
  <c r="C50" i="128"/>
  <c r="B50" i="128"/>
  <c r="J50" i="128" s="1"/>
  <c r="H31" i="128"/>
  <c r="G31" i="128"/>
  <c r="F31" i="128"/>
  <c r="E31" i="128"/>
  <c r="D31" i="128"/>
  <c r="C31" i="128"/>
  <c r="K31" i="128" s="1"/>
  <c r="B31" i="128"/>
  <c r="H30" i="128"/>
  <c r="H120" i="128" s="1"/>
  <c r="G30" i="128"/>
  <c r="G120" i="128" s="1"/>
  <c r="F30" i="128"/>
  <c r="E30" i="128"/>
  <c r="E120" i="128" s="1"/>
  <c r="D30" i="128"/>
  <c r="D120" i="128" s="1"/>
  <c r="C30" i="128"/>
  <c r="C120" i="128" s="1"/>
  <c r="B30" i="128"/>
  <c r="P30" i="128" s="1"/>
  <c r="H29" i="128"/>
  <c r="G29" i="128"/>
  <c r="O29" i="128" s="1"/>
  <c r="F29" i="128"/>
  <c r="N120" i="128" s="1"/>
  <c r="E29" i="128"/>
  <c r="M120" i="128" s="1"/>
  <c r="D29" i="128"/>
  <c r="C29" i="128"/>
  <c r="K120" i="128" s="1"/>
  <c r="B29" i="128"/>
  <c r="J120" i="128" s="1"/>
  <c r="H28" i="128"/>
  <c r="G28" i="128"/>
  <c r="F28" i="128"/>
  <c r="N28" i="128" s="1"/>
  <c r="E28" i="128"/>
  <c r="D28" i="128"/>
  <c r="C28" i="128"/>
  <c r="B28" i="128"/>
  <c r="H9" i="128"/>
  <c r="G9" i="128"/>
  <c r="F9" i="128"/>
  <c r="E9" i="128"/>
  <c r="M9" i="128" s="1"/>
  <c r="D9" i="128"/>
  <c r="C9" i="128"/>
  <c r="B9" i="128"/>
  <c r="H8" i="128"/>
  <c r="G8" i="128"/>
  <c r="G119" i="128" s="1"/>
  <c r="F8" i="128"/>
  <c r="E8" i="128"/>
  <c r="E119" i="128" s="1"/>
  <c r="D8" i="128"/>
  <c r="D119" i="128" s="1"/>
  <c r="C8" i="128"/>
  <c r="C119" i="128" s="1"/>
  <c r="B8" i="128"/>
  <c r="B119" i="128" s="1"/>
  <c r="H7" i="128"/>
  <c r="P119" i="128" s="1"/>
  <c r="G7" i="128"/>
  <c r="O119" i="128" s="1"/>
  <c r="F7" i="128"/>
  <c r="N119" i="128"/>
  <c r="E7" i="128"/>
  <c r="M119" i="128" s="1"/>
  <c r="D7" i="128"/>
  <c r="L119" i="128" s="1"/>
  <c r="C7" i="128"/>
  <c r="K119" i="128" s="1"/>
  <c r="B7" i="128"/>
  <c r="J119" i="128" s="1"/>
  <c r="H6" i="128"/>
  <c r="G6" i="128"/>
  <c r="N6" i="128" s="1"/>
  <c r="F6" i="128"/>
  <c r="E6" i="128"/>
  <c r="L6" i="128" s="1"/>
  <c r="D6" i="128"/>
  <c r="C6" i="128"/>
  <c r="K6" i="128" s="1"/>
  <c r="B6" i="128"/>
  <c r="H146" i="127"/>
  <c r="G146" i="127"/>
  <c r="O146" i="127" s="1"/>
  <c r="F146" i="127"/>
  <c r="E146" i="127"/>
  <c r="D146" i="127"/>
  <c r="C146" i="127"/>
  <c r="B146" i="127"/>
  <c r="H145" i="127"/>
  <c r="G145" i="127"/>
  <c r="F145" i="127"/>
  <c r="E145" i="127"/>
  <c r="D145" i="127"/>
  <c r="C145" i="127"/>
  <c r="B145" i="127"/>
  <c r="H144" i="127"/>
  <c r="G144" i="127"/>
  <c r="F144" i="127"/>
  <c r="E144" i="127"/>
  <c r="D144" i="127"/>
  <c r="C144" i="127"/>
  <c r="B144" i="127"/>
  <c r="H143" i="127"/>
  <c r="G143" i="127"/>
  <c r="O143" i="127" s="1"/>
  <c r="F143" i="127"/>
  <c r="E143" i="127"/>
  <c r="D143" i="127"/>
  <c r="L143" i="127" s="1"/>
  <c r="C143" i="127"/>
  <c r="B143" i="127"/>
  <c r="H142" i="127"/>
  <c r="G142" i="127"/>
  <c r="F142" i="127"/>
  <c r="E142" i="127"/>
  <c r="D142" i="127"/>
  <c r="C142" i="127"/>
  <c r="B142" i="127"/>
  <c r="H97" i="127"/>
  <c r="G97" i="127"/>
  <c r="F97" i="127"/>
  <c r="E97" i="127"/>
  <c r="M97" i="127" s="1"/>
  <c r="D97" i="127"/>
  <c r="C97" i="127"/>
  <c r="B97" i="127"/>
  <c r="J97" i="127" s="1"/>
  <c r="H96" i="127"/>
  <c r="H118" i="127" s="1"/>
  <c r="G96" i="127"/>
  <c r="G118" i="127" s="1"/>
  <c r="F96" i="127"/>
  <c r="F118" i="127"/>
  <c r="E96" i="127"/>
  <c r="E118" i="127" s="1"/>
  <c r="D96" i="127"/>
  <c r="D118" i="127"/>
  <c r="C96" i="127"/>
  <c r="B96" i="127"/>
  <c r="B118" i="127" s="1"/>
  <c r="H95" i="127"/>
  <c r="P118" i="127" s="1"/>
  <c r="G95" i="127"/>
  <c r="F95" i="127"/>
  <c r="N118" i="127" s="1"/>
  <c r="E95" i="127"/>
  <c r="D95" i="127"/>
  <c r="L118" i="127" s="1"/>
  <c r="C95" i="127"/>
  <c r="K118" i="127" s="1"/>
  <c r="B95" i="127"/>
  <c r="J118" i="127" s="1"/>
  <c r="H94" i="127"/>
  <c r="G94" i="127"/>
  <c r="F94" i="127"/>
  <c r="E94" i="127"/>
  <c r="M94" i="127" s="1"/>
  <c r="D94" i="127"/>
  <c r="C94" i="127"/>
  <c r="B94" i="127"/>
  <c r="H75" i="127"/>
  <c r="G75" i="127"/>
  <c r="F75" i="127"/>
  <c r="E75" i="127"/>
  <c r="D75" i="127"/>
  <c r="K75" i="127" s="1"/>
  <c r="C75" i="127"/>
  <c r="B75" i="127"/>
  <c r="H74" i="127"/>
  <c r="H122" i="127" s="1"/>
  <c r="G74" i="127"/>
  <c r="G122" i="127" s="1"/>
  <c r="F74" i="127"/>
  <c r="F122" i="127" s="1"/>
  <c r="E74" i="127"/>
  <c r="E122" i="127"/>
  <c r="D74" i="127"/>
  <c r="D122" i="127" s="1"/>
  <c r="C74" i="127"/>
  <c r="C122" i="127" s="1"/>
  <c r="B74" i="127"/>
  <c r="B122" i="127" s="1"/>
  <c r="H73" i="127"/>
  <c r="P122" i="127" s="1"/>
  <c r="G73" i="127"/>
  <c r="O122" i="127" s="1"/>
  <c r="F73" i="127"/>
  <c r="N122" i="127" s="1"/>
  <c r="E73" i="127"/>
  <c r="M122" i="127" s="1"/>
  <c r="D73" i="127"/>
  <c r="L122" i="127" s="1"/>
  <c r="C73" i="127"/>
  <c r="B73" i="127"/>
  <c r="J122" i="127" s="1"/>
  <c r="H72" i="127"/>
  <c r="G72" i="127"/>
  <c r="F72" i="127"/>
  <c r="E72" i="127"/>
  <c r="D72" i="127"/>
  <c r="C72" i="127"/>
  <c r="B72" i="127"/>
  <c r="H53" i="127"/>
  <c r="G53" i="127"/>
  <c r="F53" i="127"/>
  <c r="E53" i="127"/>
  <c r="L53" i="127" s="1"/>
  <c r="D53" i="127"/>
  <c r="C53" i="127"/>
  <c r="K53" i="127" s="1"/>
  <c r="B53" i="127"/>
  <c r="P53" i="127" s="1"/>
  <c r="H52" i="127"/>
  <c r="H121" i="127" s="1"/>
  <c r="G52" i="127"/>
  <c r="G121" i="127" s="1"/>
  <c r="F52" i="127"/>
  <c r="F121" i="127"/>
  <c r="E52" i="127"/>
  <c r="E121" i="127" s="1"/>
  <c r="D52" i="127"/>
  <c r="D121" i="127" s="1"/>
  <c r="C52" i="127"/>
  <c r="C121" i="127" s="1"/>
  <c r="B52" i="127"/>
  <c r="B121" i="127" s="1"/>
  <c r="H51" i="127"/>
  <c r="P121" i="127" s="1"/>
  <c r="G51" i="127"/>
  <c r="O121" i="127" s="1"/>
  <c r="F51" i="127"/>
  <c r="N121" i="127" s="1"/>
  <c r="E51" i="127"/>
  <c r="M121" i="127" s="1"/>
  <c r="D51" i="127"/>
  <c r="L121" i="127" s="1"/>
  <c r="C51" i="127"/>
  <c r="K121" i="127" s="1"/>
  <c r="B51" i="127"/>
  <c r="H50" i="127"/>
  <c r="G50" i="127"/>
  <c r="F50" i="127"/>
  <c r="E50" i="127"/>
  <c r="D50" i="127"/>
  <c r="C50" i="127"/>
  <c r="K50" i="127" s="1"/>
  <c r="B50" i="127"/>
  <c r="H31" i="127"/>
  <c r="G31" i="127"/>
  <c r="F31" i="127"/>
  <c r="E31" i="127"/>
  <c r="D31" i="127"/>
  <c r="C31" i="127"/>
  <c r="B31" i="127"/>
  <c r="H30" i="127"/>
  <c r="H120" i="127" s="1"/>
  <c r="G30" i="127"/>
  <c r="G120" i="127" s="1"/>
  <c r="F30" i="127"/>
  <c r="F120" i="127" s="1"/>
  <c r="E30" i="127"/>
  <c r="E120" i="127" s="1"/>
  <c r="D30" i="127"/>
  <c r="D120" i="127" s="1"/>
  <c r="C30" i="127"/>
  <c r="C120" i="127" s="1"/>
  <c r="B30" i="127"/>
  <c r="B120" i="127" s="1"/>
  <c r="H29" i="127"/>
  <c r="G29" i="127"/>
  <c r="F29" i="127"/>
  <c r="N120" i="127" s="1"/>
  <c r="E29" i="127"/>
  <c r="D29" i="127"/>
  <c r="L120" i="127" s="1"/>
  <c r="C29" i="127"/>
  <c r="B29" i="127"/>
  <c r="J120" i="127" s="1"/>
  <c r="H28" i="127"/>
  <c r="G28" i="127"/>
  <c r="N28" i="127" s="1"/>
  <c r="F28" i="127"/>
  <c r="E28" i="127"/>
  <c r="D28" i="127"/>
  <c r="C28" i="127"/>
  <c r="B28" i="127"/>
  <c r="H9" i="127"/>
  <c r="G9" i="127"/>
  <c r="F9" i="127"/>
  <c r="E9" i="127"/>
  <c r="D9" i="127"/>
  <c r="C9" i="127"/>
  <c r="B9" i="127"/>
  <c r="P9" i="127" s="1"/>
  <c r="H8" i="127"/>
  <c r="G8" i="127"/>
  <c r="G119" i="127" s="1"/>
  <c r="F8" i="127"/>
  <c r="F119" i="127" s="1"/>
  <c r="E8" i="127"/>
  <c r="L8" i="127" s="1"/>
  <c r="D8" i="127"/>
  <c r="D119" i="127" s="1"/>
  <c r="C8" i="127"/>
  <c r="C119" i="127" s="1"/>
  <c r="B8" i="127"/>
  <c r="B119" i="127" s="1"/>
  <c r="H7" i="127"/>
  <c r="P119" i="127" s="1"/>
  <c r="G7" i="127"/>
  <c r="O119" i="127" s="1"/>
  <c r="F7" i="127"/>
  <c r="N119" i="127" s="1"/>
  <c r="E7" i="127"/>
  <c r="M119" i="127" s="1"/>
  <c r="D7" i="127"/>
  <c r="L119" i="127" s="1"/>
  <c r="C7" i="127"/>
  <c r="K119" i="127" s="1"/>
  <c r="B7" i="127"/>
  <c r="J119" i="127" s="1"/>
  <c r="H6" i="127"/>
  <c r="O6" i="127" s="1"/>
  <c r="G6" i="127"/>
  <c r="F6" i="127"/>
  <c r="E6" i="127"/>
  <c r="D6" i="127"/>
  <c r="C6" i="127"/>
  <c r="B6" i="127"/>
  <c r="H146" i="126"/>
  <c r="G146" i="126"/>
  <c r="F146" i="126"/>
  <c r="E146" i="126"/>
  <c r="D146" i="126"/>
  <c r="C146" i="126"/>
  <c r="B146" i="126"/>
  <c r="H145" i="126"/>
  <c r="G145" i="126"/>
  <c r="F145" i="126"/>
  <c r="E145" i="126"/>
  <c r="D145" i="126"/>
  <c r="C145" i="126"/>
  <c r="B145" i="126"/>
  <c r="H144" i="126"/>
  <c r="G144" i="126"/>
  <c r="F144" i="126"/>
  <c r="E144" i="126"/>
  <c r="D144" i="126"/>
  <c r="C144" i="126"/>
  <c r="B144" i="126"/>
  <c r="H143" i="126"/>
  <c r="G143" i="126"/>
  <c r="F143" i="126"/>
  <c r="E143" i="126"/>
  <c r="D143" i="126"/>
  <c r="C143" i="126"/>
  <c r="B143" i="126"/>
  <c r="H142" i="126"/>
  <c r="G142" i="126"/>
  <c r="F142" i="126"/>
  <c r="E142" i="126"/>
  <c r="M142" i="126" s="1"/>
  <c r="D142" i="126"/>
  <c r="C142" i="126"/>
  <c r="B142" i="126"/>
  <c r="H97" i="126"/>
  <c r="G97" i="126"/>
  <c r="F97" i="126"/>
  <c r="E97" i="126"/>
  <c r="D97" i="126"/>
  <c r="L97" i="126" s="1"/>
  <c r="C97" i="126"/>
  <c r="B97" i="126"/>
  <c r="P97" i="126" s="1"/>
  <c r="H96" i="126"/>
  <c r="H118" i="126" s="1"/>
  <c r="G96" i="126"/>
  <c r="G118" i="126" s="1"/>
  <c r="F96" i="126"/>
  <c r="F118" i="126" s="1"/>
  <c r="E96" i="126"/>
  <c r="E118" i="126" s="1"/>
  <c r="D96" i="126"/>
  <c r="D118" i="126" s="1"/>
  <c r="C96" i="126"/>
  <c r="B96" i="126"/>
  <c r="B118" i="126" s="1"/>
  <c r="H95" i="126"/>
  <c r="P118" i="126" s="1"/>
  <c r="G95" i="126"/>
  <c r="O118" i="126" s="1"/>
  <c r="F95" i="126"/>
  <c r="N118" i="126" s="1"/>
  <c r="E95" i="126"/>
  <c r="D95" i="126"/>
  <c r="L118" i="126" s="1"/>
  <c r="C95" i="126"/>
  <c r="K118" i="126" s="1"/>
  <c r="B95" i="126"/>
  <c r="J118" i="126" s="1"/>
  <c r="H94" i="126"/>
  <c r="G94" i="126"/>
  <c r="F94" i="126"/>
  <c r="E94" i="126"/>
  <c r="M94" i="126" s="1"/>
  <c r="D94" i="126"/>
  <c r="C94" i="126"/>
  <c r="B94" i="126"/>
  <c r="H75" i="126"/>
  <c r="O75" i="126" s="1"/>
  <c r="G75" i="126"/>
  <c r="F75" i="126"/>
  <c r="E75" i="126"/>
  <c r="D75" i="126"/>
  <c r="L75" i="126" s="1"/>
  <c r="C75" i="126"/>
  <c r="B75" i="126"/>
  <c r="H74" i="126"/>
  <c r="H122" i="126" s="1"/>
  <c r="G74" i="126"/>
  <c r="G122" i="126" s="1"/>
  <c r="F74" i="126"/>
  <c r="F122" i="126"/>
  <c r="E74" i="126"/>
  <c r="E122" i="126" s="1"/>
  <c r="D74" i="126"/>
  <c r="D122" i="126" s="1"/>
  <c r="C74" i="126"/>
  <c r="B74" i="126"/>
  <c r="B122" i="126" s="1"/>
  <c r="H73" i="126"/>
  <c r="G73" i="126"/>
  <c r="O122" i="126" s="1"/>
  <c r="F73" i="126"/>
  <c r="N122" i="126" s="1"/>
  <c r="E73" i="126"/>
  <c r="D73" i="126"/>
  <c r="L122" i="126" s="1"/>
  <c r="C73" i="126"/>
  <c r="K73" i="126" s="1"/>
  <c r="B73" i="126"/>
  <c r="J122" i="126" s="1"/>
  <c r="H72" i="126"/>
  <c r="G72" i="126"/>
  <c r="N72" i="126" s="1"/>
  <c r="F72" i="126"/>
  <c r="E72" i="126"/>
  <c r="D72" i="126"/>
  <c r="C72" i="126"/>
  <c r="K72" i="126" s="1"/>
  <c r="B72" i="126"/>
  <c r="H53" i="126"/>
  <c r="G53" i="126"/>
  <c r="N53" i="126" s="1"/>
  <c r="F53" i="126"/>
  <c r="E53" i="126"/>
  <c r="D53" i="126"/>
  <c r="C53" i="126"/>
  <c r="B53" i="126"/>
  <c r="P53" i="126" s="1"/>
  <c r="H52" i="126"/>
  <c r="G52" i="126"/>
  <c r="G121" i="126" s="1"/>
  <c r="F52" i="126"/>
  <c r="F121" i="126" s="1"/>
  <c r="E52" i="126"/>
  <c r="E121" i="126" s="1"/>
  <c r="D52" i="126"/>
  <c r="C52" i="126"/>
  <c r="C121" i="126" s="1"/>
  <c r="B52" i="126"/>
  <c r="B121" i="126" s="1"/>
  <c r="H51" i="126"/>
  <c r="P121" i="126" s="1"/>
  <c r="G51" i="126"/>
  <c r="N51" i="126" s="1"/>
  <c r="F51" i="126"/>
  <c r="N121" i="126" s="1"/>
  <c r="E51" i="126"/>
  <c r="D51" i="126"/>
  <c r="L51" i="126" s="1"/>
  <c r="C51" i="126"/>
  <c r="K121" i="126" s="1"/>
  <c r="B51" i="126"/>
  <c r="J121" i="126" s="1"/>
  <c r="H50" i="126"/>
  <c r="G50" i="126"/>
  <c r="F50" i="126"/>
  <c r="E50" i="126"/>
  <c r="M50" i="126" s="1"/>
  <c r="D50" i="126"/>
  <c r="C50" i="126"/>
  <c r="B50" i="126"/>
  <c r="H31" i="126"/>
  <c r="G31" i="126"/>
  <c r="F31" i="126"/>
  <c r="M31" i="126" s="1"/>
  <c r="E31" i="126"/>
  <c r="D31" i="126"/>
  <c r="K31" i="126" s="1"/>
  <c r="C31" i="126"/>
  <c r="B31" i="126"/>
  <c r="H30" i="126"/>
  <c r="O30" i="126" s="1"/>
  <c r="G30" i="126"/>
  <c r="F30" i="126"/>
  <c r="F120" i="126" s="1"/>
  <c r="E30" i="126"/>
  <c r="E120" i="126" s="1"/>
  <c r="D30" i="126"/>
  <c r="D120" i="126" s="1"/>
  <c r="C30" i="126"/>
  <c r="K30" i="126" s="1"/>
  <c r="B30" i="126"/>
  <c r="B120" i="126" s="1"/>
  <c r="H29" i="126"/>
  <c r="G29" i="126"/>
  <c r="O120" i="126" s="1"/>
  <c r="F29" i="126"/>
  <c r="N120" i="126" s="1"/>
  <c r="E29" i="126"/>
  <c r="L29" i="126" s="1"/>
  <c r="D29" i="126"/>
  <c r="L120" i="126" s="1"/>
  <c r="C29" i="126"/>
  <c r="K120" i="126" s="1"/>
  <c r="B29" i="126"/>
  <c r="J120" i="126" s="1"/>
  <c r="H28" i="126"/>
  <c r="G28" i="126"/>
  <c r="F28" i="126"/>
  <c r="E28" i="126"/>
  <c r="M28" i="126" s="1"/>
  <c r="D28" i="126"/>
  <c r="K28" i="126" s="1"/>
  <c r="C28" i="126"/>
  <c r="B28" i="126"/>
  <c r="H9" i="126"/>
  <c r="G9" i="126"/>
  <c r="O9" i="126" s="1"/>
  <c r="F9" i="126"/>
  <c r="E9" i="126"/>
  <c r="D9" i="126"/>
  <c r="C9" i="126"/>
  <c r="B9" i="126"/>
  <c r="H8" i="126"/>
  <c r="G8" i="126"/>
  <c r="G119" i="126" s="1"/>
  <c r="F8" i="126"/>
  <c r="F119" i="126" s="1"/>
  <c r="E8" i="126"/>
  <c r="E119" i="126" s="1"/>
  <c r="D8" i="126"/>
  <c r="C8" i="126"/>
  <c r="B8" i="126"/>
  <c r="B119" i="126" s="1"/>
  <c r="H7" i="126"/>
  <c r="P119" i="126" s="1"/>
  <c r="G7" i="126"/>
  <c r="O119" i="126" s="1"/>
  <c r="F7" i="126"/>
  <c r="N119" i="126"/>
  <c r="E7" i="126"/>
  <c r="D7" i="126"/>
  <c r="L119" i="126" s="1"/>
  <c r="C7" i="126"/>
  <c r="K119" i="126" s="1"/>
  <c r="B7" i="126"/>
  <c r="J119" i="126" s="1"/>
  <c r="H6" i="126"/>
  <c r="G6" i="126"/>
  <c r="N6" i="126" s="1"/>
  <c r="F6" i="126"/>
  <c r="E6" i="126"/>
  <c r="M6" i="126" s="1"/>
  <c r="D6" i="126"/>
  <c r="C6" i="126"/>
  <c r="B6" i="126"/>
  <c r="H146" i="125"/>
  <c r="G146" i="125"/>
  <c r="F146" i="125"/>
  <c r="E146" i="125"/>
  <c r="D146" i="125"/>
  <c r="C146" i="125"/>
  <c r="B146" i="125"/>
  <c r="H145" i="125"/>
  <c r="G145" i="125"/>
  <c r="F145" i="125"/>
  <c r="E145" i="125"/>
  <c r="D145" i="125"/>
  <c r="C145" i="125"/>
  <c r="K144" i="125" s="1"/>
  <c r="B145" i="125"/>
  <c r="H144" i="125"/>
  <c r="G144" i="125"/>
  <c r="F144" i="125"/>
  <c r="N144" i="125" s="1"/>
  <c r="E144" i="125"/>
  <c r="D144" i="125"/>
  <c r="C144" i="125"/>
  <c r="B144" i="125"/>
  <c r="H143" i="125"/>
  <c r="G143" i="125"/>
  <c r="F143" i="125"/>
  <c r="E143" i="125"/>
  <c r="D143" i="125"/>
  <c r="C143" i="125"/>
  <c r="B143" i="125"/>
  <c r="H142" i="125"/>
  <c r="G142" i="125"/>
  <c r="O145" i="125" s="1"/>
  <c r="F142" i="125"/>
  <c r="E142" i="125"/>
  <c r="D142" i="125"/>
  <c r="L143" i="125" s="1"/>
  <c r="C142" i="125"/>
  <c r="B142" i="125"/>
  <c r="H97" i="125"/>
  <c r="G97" i="125"/>
  <c r="N97" i="125" s="1"/>
  <c r="F97" i="125"/>
  <c r="E97" i="125"/>
  <c r="D97" i="125"/>
  <c r="L97" i="125" s="1"/>
  <c r="C97" i="125"/>
  <c r="B97" i="125"/>
  <c r="H96" i="125"/>
  <c r="H118" i="125" s="1"/>
  <c r="G96" i="125"/>
  <c r="G118" i="125" s="1"/>
  <c r="F96" i="125"/>
  <c r="F118" i="125" s="1"/>
  <c r="E96" i="125"/>
  <c r="E118" i="125"/>
  <c r="D96" i="125"/>
  <c r="C96" i="125"/>
  <c r="C118" i="125" s="1"/>
  <c r="B96" i="125"/>
  <c r="B118" i="125" s="1"/>
  <c r="H95" i="125"/>
  <c r="P118" i="125" s="1"/>
  <c r="G95" i="125"/>
  <c r="O118" i="125" s="1"/>
  <c r="F95" i="125"/>
  <c r="N118" i="125" s="1"/>
  <c r="E95" i="125"/>
  <c r="M118" i="125" s="1"/>
  <c r="D95" i="125"/>
  <c r="L118" i="125" s="1"/>
  <c r="C95" i="125"/>
  <c r="B95" i="125"/>
  <c r="J118" i="125" s="1"/>
  <c r="H94" i="125"/>
  <c r="G94" i="125"/>
  <c r="N94" i="125" s="1"/>
  <c r="F94" i="125"/>
  <c r="E94" i="125"/>
  <c r="D94" i="125"/>
  <c r="C94" i="125"/>
  <c r="K94" i="125" s="1"/>
  <c r="B94" i="125"/>
  <c r="H75" i="125"/>
  <c r="G75" i="125"/>
  <c r="F75" i="125"/>
  <c r="E75" i="125"/>
  <c r="D75" i="125"/>
  <c r="C75" i="125"/>
  <c r="B75" i="125"/>
  <c r="J75" i="125" s="1"/>
  <c r="H74" i="125"/>
  <c r="H122" i="125" s="1"/>
  <c r="G74" i="125"/>
  <c r="G122" i="125" s="1"/>
  <c r="F74" i="125"/>
  <c r="F122" i="125" s="1"/>
  <c r="E74" i="125"/>
  <c r="E122" i="125" s="1"/>
  <c r="D74" i="125"/>
  <c r="D122" i="125" s="1"/>
  <c r="C74" i="125"/>
  <c r="C122" i="125" s="1"/>
  <c r="B74" i="125"/>
  <c r="B122" i="125" s="1"/>
  <c r="H73" i="125"/>
  <c r="P122" i="125" s="1"/>
  <c r="G73" i="125"/>
  <c r="F73" i="125"/>
  <c r="N122" i="125" s="1"/>
  <c r="E73" i="125"/>
  <c r="M122" i="125" s="1"/>
  <c r="D73" i="125"/>
  <c r="L122" i="125"/>
  <c r="C73" i="125"/>
  <c r="K122" i="125" s="1"/>
  <c r="B73" i="125"/>
  <c r="J122" i="125" s="1"/>
  <c r="H72" i="125"/>
  <c r="G72" i="125"/>
  <c r="F72" i="125"/>
  <c r="E72" i="125"/>
  <c r="D72" i="125"/>
  <c r="C72" i="125"/>
  <c r="B72" i="125"/>
  <c r="H53" i="125"/>
  <c r="G53" i="125"/>
  <c r="N53" i="125" s="1"/>
  <c r="F53" i="125"/>
  <c r="E53" i="125"/>
  <c r="D53" i="125"/>
  <c r="C53" i="125"/>
  <c r="B53" i="125"/>
  <c r="H52" i="125"/>
  <c r="G52" i="125"/>
  <c r="G121" i="125" s="1"/>
  <c r="F52" i="125"/>
  <c r="F121" i="125" s="1"/>
  <c r="E52" i="125"/>
  <c r="E121" i="125" s="1"/>
  <c r="D52" i="125"/>
  <c r="D121" i="125" s="1"/>
  <c r="C52" i="125"/>
  <c r="B52" i="125"/>
  <c r="B121" i="125" s="1"/>
  <c r="H51" i="125"/>
  <c r="G51" i="125"/>
  <c r="O121" i="125" s="1"/>
  <c r="F51" i="125"/>
  <c r="N121" i="125" s="1"/>
  <c r="E51" i="125"/>
  <c r="M121" i="125" s="1"/>
  <c r="D51" i="125"/>
  <c r="L121" i="125" s="1"/>
  <c r="C51" i="125"/>
  <c r="K121" i="125" s="1"/>
  <c r="B51" i="125"/>
  <c r="J121" i="125" s="1"/>
  <c r="H50" i="125"/>
  <c r="G50" i="125"/>
  <c r="F50" i="125"/>
  <c r="E50" i="125"/>
  <c r="D50" i="125"/>
  <c r="C50" i="125"/>
  <c r="B50" i="125"/>
  <c r="H31" i="125"/>
  <c r="G31" i="125"/>
  <c r="O31" i="125" s="1"/>
  <c r="F31" i="125"/>
  <c r="E31" i="125"/>
  <c r="D31" i="125"/>
  <c r="C31" i="125"/>
  <c r="B31" i="125"/>
  <c r="H30" i="125"/>
  <c r="H120" i="125" s="1"/>
  <c r="G30" i="125"/>
  <c r="G120" i="125" s="1"/>
  <c r="F30" i="125"/>
  <c r="F120" i="125" s="1"/>
  <c r="E30" i="125"/>
  <c r="E120" i="125" s="1"/>
  <c r="D30" i="125"/>
  <c r="D120" i="125" s="1"/>
  <c r="C30" i="125"/>
  <c r="C120" i="125" s="1"/>
  <c r="B30" i="125"/>
  <c r="B120" i="125" s="1"/>
  <c r="H29" i="125"/>
  <c r="P120" i="125" s="1"/>
  <c r="G29" i="125"/>
  <c r="F29" i="125"/>
  <c r="N120" i="125" s="1"/>
  <c r="E29" i="125"/>
  <c r="M120" i="125" s="1"/>
  <c r="D29" i="125"/>
  <c r="L120" i="125" s="1"/>
  <c r="C29" i="125"/>
  <c r="B29" i="125"/>
  <c r="J120" i="125" s="1"/>
  <c r="H28" i="125"/>
  <c r="G28" i="125"/>
  <c r="F28" i="125"/>
  <c r="E28" i="125"/>
  <c r="M28" i="125" s="1"/>
  <c r="D28" i="125"/>
  <c r="C28" i="125"/>
  <c r="B28" i="125"/>
  <c r="H9" i="125"/>
  <c r="G9" i="125"/>
  <c r="N9" i="125" s="1"/>
  <c r="F9" i="125"/>
  <c r="E9" i="125"/>
  <c r="D9" i="125"/>
  <c r="L9" i="125" s="1"/>
  <c r="C9" i="125"/>
  <c r="B9" i="125"/>
  <c r="J9" i="125" s="1"/>
  <c r="H8" i="125"/>
  <c r="H119" i="125" s="1"/>
  <c r="G8" i="125"/>
  <c r="G119" i="125" s="1"/>
  <c r="F8" i="125"/>
  <c r="F119" i="125" s="1"/>
  <c r="E8" i="125"/>
  <c r="E119" i="125"/>
  <c r="D8" i="125"/>
  <c r="D119" i="125" s="1"/>
  <c r="C8" i="125"/>
  <c r="C119" i="125" s="1"/>
  <c r="B8" i="125"/>
  <c r="B119" i="125" s="1"/>
  <c r="H7" i="125"/>
  <c r="P119" i="125" s="1"/>
  <c r="G7" i="125"/>
  <c r="O119" i="125" s="1"/>
  <c r="F7" i="125"/>
  <c r="N119" i="125" s="1"/>
  <c r="E7" i="125"/>
  <c r="M119" i="125" s="1"/>
  <c r="D7" i="125"/>
  <c r="L119" i="125" s="1"/>
  <c r="C7" i="125"/>
  <c r="K119" i="125" s="1"/>
  <c r="B7" i="125"/>
  <c r="H6" i="125"/>
  <c r="G6" i="125"/>
  <c r="F6" i="125"/>
  <c r="E6" i="125"/>
  <c r="L6" i="125" s="1"/>
  <c r="D6" i="125"/>
  <c r="C6" i="125"/>
  <c r="B6" i="125"/>
  <c r="H146" i="124"/>
  <c r="G146" i="124"/>
  <c r="F146" i="124"/>
  <c r="E146" i="124"/>
  <c r="D146" i="124"/>
  <c r="C146" i="124"/>
  <c r="B146" i="124"/>
  <c r="H145" i="124"/>
  <c r="G145" i="124"/>
  <c r="F145" i="124"/>
  <c r="E145" i="124"/>
  <c r="D145" i="124"/>
  <c r="C145" i="124"/>
  <c r="B145" i="124"/>
  <c r="H144" i="124"/>
  <c r="G144" i="124"/>
  <c r="F144" i="124"/>
  <c r="E144" i="124"/>
  <c r="D144" i="124"/>
  <c r="C144" i="124"/>
  <c r="B144" i="124"/>
  <c r="H143" i="124"/>
  <c r="G143" i="124"/>
  <c r="F143" i="124"/>
  <c r="E143" i="124"/>
  <c r="D143" i="124"/>
  <c r="C143" i="124"/>
  <c r="B143" i="124"/>
  <c r="H142" i="124"/>
  <c r="G142" i="124"/>
  <c r="F142" i="124"/>
  <c r="E142" i="124"/>
  <c r="M142" i="124" s="1"/>
  <c r="D142" i="124"/>
  <c r="C142" i="124"/>
  <c r="B142" i="124"/>
  <c r="H97" i="124"/>
  <c r="G97" i="124"/>
  <c r="N97" i="124" s="1"/>
  <c r="F97" i="124"/>
  <c r="E97" i="124"/>
  <c r="D97" i="124"/>
  <c r="L97" i="124" s="1"/>
  <c r="C97" i="124"/>
  <c r="B97" i="124"/>
  <c r="H96" i="124"/>
  <c r="H118" i="124" s="1"/>
  <c r="G96" i="124"/>
  <c r="F96" i="124"/>
  <c r="E96" i="124"/>
  <c r="E118" i="124" s="1"/>
  <c r="D96" i="124"/>
  <c r="D118" i="124" s="1"/>
  <c r="C96" i="124"/>
  <c r="C118" i="124" s="1"/>
  <c r="B96" i="124"/>
  <c r="B118" i="124" s="1"/>
  <c r="H95" i="124"/>
  <c r="O95" i="124" s="1"/>
  <c r="G95" i="124"/>
  <c r="F95" i="124"/>
  <c r="N118" i="124" s="1"/>
  <c r="E95" i="124"/>
  <c r="M118" i="124" s="1"/>
  <c r="D95" i="124"/>
  <c r="C95" i="124"/>
  <c r="B95" i="124"/>
  <c r="J118" i="124" s="1"/>
  <c r="H94" i="124"/>
  <c r="G94" i="124"/>
  <c r="O94" i="124" s="1"/>
  <c r="F94" i="124"/>
  <c r="E94" i="124"/>
  <c r="D94" i="124"/>
  <c r="K94" i="124" s="1"/>
  <c r="C94" i="124"/>
  <c r="B94" i="124"/>
  <c r="H75" i="124"/>
  <c r="G75" i="124"/>
  <c r="N75" i="124" s="1"/>
  <c r="F75" i="124"/>
  <c r="E75" i="124"/>
  <c r="D75" i="124"/>
  <c r="C75" i="124"/>
  <c r="B75" i="124"/>
  <c r="H74" i="124"/>
  <c r="H122" i="124" s="1"/>
  <c r="G74" i="124"/>
  <c r="G122" i="124" s="1"/>
  <c r="F74" i="124"/>
  <c r="E74" i="124"/>
  <c r="E122" i="124" s="1"/>
  <c r="D74" i="124"/>
  <c r="D122" i="124" s="1"/>
  <c r="C74" i="124"/>
  <c r="C122" i="124" s="1"/>
  <c r="B74" i="124"/>
  <c r="B122" i="124" s="1"/>
  <c r="H73" i="124"/>
  <c r="G73" i="124"/>
  <c r="F73" i="124"/>
  <c r="N122" i="124" s="1"/>
  <c r="E73" i="124"/>
  <c r="D73" i="124"/>
  <c r="C73" i="124"/>
  <c r="K122" i="124" s="1"/>
  <c r="B73" i="124"/>
  <c r="J122" i="124" s="1"/>
  <c r="H72" i="124"/>
  <c r="G72" i="124"/>
  <c r="F72" i="124"/>
  <c r="E72" i="124"/>
  <c r="D72" i="124"/>
  <c r="C72" i="124"/>
  <c r="B72" i="124"/>
  <c r="H53" i="124"/>
  <c r="G53" i="124"/>
  <c r="O53" i="124" s="1"/>
  <c r="F53" i="124"/>
  <c r="E53" i="124"/>
  <c r="L53" i="124" s="1"/>
  <c r="D53" i="124"/>
  <c r="C53" i="124"/>
  <c r="B53" i="124"/>
  <c r="H52" i="124"/>
  <c r="G52" i="124"/>
  <c r="G121" i="124" s="1"/>
  <c r="F52" i="124"/>
  <c r="F121" i="124"/>
  <c r="E52" i="124"/>
  <c r="E121" i="124" s="1"/>
  <c r="D52" i="124"/>
  <c r="D121" i="124" s="1"/>
  <c r="C52" i="124"/>
  <c r="C121" i="124" s="1"/>
  <c r="B52" i="124"/>
  <c r="B121" i="124" s="1"/>
  <c r="H51" i="124"/>
  <c r="P121" i="124" s="1"/>
  <c r="G51" i="124"/>
  <c r="O121" i="124" s="1"/>
  <c r="F51" i="124"/>
  <c r="N121" i="124" s="1"/>
  <c r="E51" i="124"/>
  <c r="M121" i="124" s="1"/>
  <c r="D51" i="124"/>
  <c r="L121" i="124" s="1"/>
  <c r="C51" i="124"/>
  <c r="B51" i="124"/>
  <c r="J121" i="124" s="1"/>
  <c r="H50" i="124"/>
  <c r="O50" i="124" s="1"/>
  <c r="G50" i="124"/>
  <c r="F50" i="124"/>
  <c r="E50" i="124"/>
  <c r="D50" i="124"/>
  <c r="C50" i="124"/>
  <c r="B50" i="124"/>
  <c r="H31" i="124"/>
  <c r="G31" i="124"/>
  <c r="F31" i="124"/>
  <c r="E31" i="124"/>
  <c r="D31" i="124"/>
  <c r="C31" i="124"/>
  <c r="B31" i="124"/>
  <c r="P31" i="124" s="1"/>
  <c r="H30" i="124"/>
  <c r="H120" i="124" s="1"/>
  <c r="G30" i="124"/>
  <c r="G120" i="124" s="1"/>
  <c r="F30" i="124"/>
  <c r="E30" i="124"/>
  <c r="M30" i="124" s="1"/>
  <c r="D30" i="124"/>
  <c r="C30" i="124"/>
  <c r="B30" i="124"/>
  <c r="B120" i="124" s="1"/>
  <c r="H29" i="124"/>
  <c r="P120" i="124" s="1"/>
  <c r="G29" i="124"/>
  <c r="F29" i="124"/>
  <c r="E29" i="124"/>
  <c r="M120" i="124" s="1"/>
  <c r="D29" i="124"/>
  <c r="C29" i="124"/>
  <c r="B29" i="124"/>
  <c r="J120" i="124" s="1"/>
  <c r="H28" i="124"/>
  <c r="G28" i="124"/>
  <c r="F28" i="124"/>
  <c r="E28" i="124"/>
  <c r="D28" i="124"/>
  <c r="C28" i="124"/>
  <c r="B28" i="124"/>
  <c r="H9" i="124"/>
  <c r="G9" i="124"/>
  <c r="F9" i="124"/>
  <c r="E9" i="124"/>
  <c r="D9" i="124"/>
  <c r="C9" i="124"/>
  <c r="B9" i="124"/>
  <c r="H8" i="124"/>
  <c r="G8" i="124"/>
  <c r="G119" i="124" s="1"/>
  <c r="F8" i="124"/>
  <c r="F119" i="124"/>
  <c r="E8" i="124"/>
  <c r="E119" i="124" s="1"/>
  <c r="D8" i="124"/>
  <c r="D119" i="124" s="1"/>
  <c r="C8" i="124"/>
  <c r="C119" i="124" s="1"/>
  <c r="B8" i="124"/>
  <c r="B119" i="124" s="1"/>
  <c r="H7" i="124"/>
  <c r="P119" i="124" s="1"/>
  <c r="G7" i="124"/>
  <c r="O119" i="124" s="1"/>
  <c r="F7" i="124"/>
  <c r="N119" i="124" s="1"/>
  <c r="E7" i="124"/>
  <c r="M7" i="124" s="1"/>
  <c r="D7" i="124"/>
  <c r="L119" i="124" s="1"/>
  <c r="C7" i="124"/>
  <c r="K119" i="124" s="1"/>
  <c r="B7" i="124"/>
  <c r="J119" i="124" s="1"/>
  <c r="H6" i="124"/>
  <c r="G6" i="124"/>
  <c r="N6" i="124" s="1"/>
  <c r="F6" i="124"/>
  <c r="E6" i="124"/>
  <c r="D6" i="124"/>
  <c r="L6" i="124" s="1"/>
  <c r="C6" i="124"/>
  <c r="B6" i="124"/>
  <c r="J6" i="124" s="1"/>
  <c r="N96" i="134"/>
  <c r="L95" i="130"/>
  <c r="L75" i="127"/>
  <c r="K97" i="127"/>
  <c r="O50" i="134"/>
  <c r="O29" i="133"/>
  <c r="O6" i="134"/>
  <c r="O9" i="127"/>
  <c r="O31" i="127"/>
  <c r="M72" i="133"/>
  <c r="M72" i="126"/>
  <c r="N50" i="129"/>
  <c r="N72" i="133"/>
  <c r="N75" i="134"/>
  <c r="N50" i="127"/>
  <c r="N72" i="127"/>
  <c r="N30" i="124"/>
  <c r="M50" i="127"/>
  <c r="M72" i="127"/>
  <c r="M144" i="131"/>
  <c r="M53" i="125"/>
  <c r="M53" i="131"/>
  <c r="M52" i="132"/>
  <c r="L31" i="128"/>
  <c r="M142" i="129"/>
  <c r="L94" i="134"/>
  <c r="K97" i="135"/>
  <c r="L75" i="125"/>
  <c r="K50" i="134"/>
  <c r="L29" i="131"/>
  <c r="K29" i="127"/>
  <c r="K50" i="135"/>
  <c r="K28" i="133"/>
  <c r="O142" i="127"/>
  <c r="O53" i="127"/>
  <c r="O145" i="127"/>
  <c r="N6" i="131"/>
  <c r="N28" i="131"/>
  <c r="N28" i="132"/>
  <c r="N97" i="127"/>
  <c r="N97" i="134"/>
  <c r="N75" i="128"/>
  <c r="N50" i="135"/>
  <c r="N53" i="132"/>
  <c r="N142" i="132"/>
  <c r="M53" i="132"/>
  <c r="L53" i="132"/>
  <c r="L29" i="128"/>
  <c r="M31" i="124"/>
  <c r="M9" i="130"/>
  <c r="M31" i="130"/>
  <c r="M8" i="129"/>
  <c r="M31" i="131"/>
  <c r="L8" i="126"/>
  <c r="M28" i="127"/>
  <c r="L97" i="133"/>
  <c r="L142" i="135"/>
  <c r="L29" i="129"/>
  <c r="L7" i="130"/>
  <c r="K95" i="124"/>
  <c r="K95" i="126"/>
  <c r="K97" i="131"/>
  <c r="K74" i="129"/>
  <c r="K7" i="127"/>
  <c r="J75" i="128"/>
  <c r="K7" i="133"/>
  <c r="N28" i="124"/>
  <c r="K75" i="124"/>
  <c r="P94" i="125"/>
  <c r="L7" i="127"/>
  <c r="M53" i="127"/>
  <c r="M75" i="127"/>
  <c r="K94" i="127"/>
  <c r="M96" i="127"/>
  <c r="O144" i="127"/>
  <c r="N7" i="129"/>
  <c r="K31" i="129"/>
  <c r="L51" i="129"/>
  <c r="K51" i="129"/>
  <c r="M53" i="129"/>
  <c r="N72" i="129"/>
  <c r="M75" i="129"/>
  <c r="K142" i="129"/>
  <c r="K146" i="129"/>
  <c r="K50" i="130"/>
  <c r="M72" i="130"/>
  <c r="N73" i="130"/>
  <c r="L142" i="130"/>
  <c r="M97" i="133"/>
  <c r="O142" i="133"/>
  <c r="L95" i="125"/>
  <c r="L7" i="126"/>
  <c r="K6" i="127"/>
  <c r="M50" i="124"/>
  <c r="N6" i="125"/>
  <c r="M94" i="125"/>
  <c r="N9" i="127"/>
  <c r="N31" i="127"/>
  <c r="L50" i="127"/>
  <c r="N53" i="127"/>
  <c r="N75" i="127"/>
  <c r="L50" i="129"/>
  <c r="M52" i="129"/>
  <c r="L73" i="129"/>
  <c r="N94" i="129"/>
  <c r="M145" i="129"/>
  <c r="M6" i="130"/>
  <c r="K31" i="130"/>
  <c r="K97" i="130"/>
  <c r="N143" i="130"/>
  <c r="M75" i="131"/>
  <c r="M97" i="131"/>
  <c r="K72" i="133"/>
  <c r="C118" i="135"/>
  <c r="N30" i="127"/>
  <c r="N75" i="126"/>
  <c r="M74" i="127"/>
  <c r="N31" i="128"/>
  <c r="L73" i="128"/>
  <c r="M9" i="129"/>
  <c r="N28" i="129"/>
  <c r="K95" i="129"/>
  <c r="M97" i="129"/>
  <c r="F121" i="129"/>
  <c r="M28" i="130"/>
  <c r="M50" i="130"/>
  <c r="K94" i="130"/>
  <c r="N142" i="130"/>
  <c r="M9" i="131"/>
  <c r="J29" i="131"/>
  <c r="N29" i="131"/>
  <c r="D120" i="131"/>
  <c r="K28" i="131"/>
  <c r="N50" i="131"/>
  <c r="N51" i="131"/>
  <c r="K94" i="131"/>
  <c r="L95" i="131"/>
  <c r="K6" i="132"/>
  <c r="M8" i="132"/>
  <c r="N9" i="132"/>
  <c r="J72" i="132"/>
  <c r="N97" i="132"/>
  <c r="N6" i="133"/>
  <c r="L146" i="133"/>
  <c r="N30" i="134"/>
  <c r="N31" i="134"/>
  <c r="L97" i="134"/>
  <c r="M142" i="134"/>
  <c r="L9" i="135"/>
  <c r="K29" i="135"/>
  <c r="K73" i="135"/>
  <c r="L75" i="135"/>
  <c r="K95" i="135"/>
  <c r="M142" i="135"/>
  <c r="N28" i="133"/>
  <c r="M31" i="133"/>
  <c r="M52" i="133"/>
  <c r="L53" i="133"/>
  <c r="O73" i="133"/>
  <c r="M142" i="133"/>
  <c r="N143" i="133"/>
  <c r="N74" i="134"/>
  <c r="O94" i="134"/>
  <c r="M97" i="134"/>
  <c r="M8" i="135"/>
  <c r="M52" i="135"/>
  <c r="M9" i="134"/>
  <c r="M31" i="134"/>
  <c r="L95" i="134"/>
  <c r="M144" i="134"/>
  <c r="K53" i="135"/>
  <c r="O53" i="135"/>
  <c r="M6" i="135"/>
  <c r="M75" i="135"/>
  <c r="M94" i="135"/>
  <c r="L145" i="135"/>
  <c r="M146" i="135"/>
  <c r="L7" i="135"/>
  <c r="L51" i="135"/>
  <c r="L73" i="135"/>
  <c r="M145" i="135"/>
  <c r="N8" i="135"/>
  <c r="O31" i="135"/>
  <c r="L146" i="135"/>
  <c r="N52" i="135"/>
  <c r="K72" i="135"/>
  <c r="M143" i="135"/>
  <c r="M7" i="135"/>
  <c r="O8" i="135"/>
  <c r="O30" i="135"/>
  <c r="K52" i="135"/>
  <c r="M73" i="135"/>
  <c r="K74" i="135"/>
  <c r="K96" i="135"/>
  <c r="K118" i="135"/>
  <c r="O118" i="135"/>
  <c r="H119" i="135"/>
  <c r="K120" i="135"/>
  <c r="K122" i="135"/>
  <c r="L6" i="135"/>
  <c r="N7" i="135"/>
  <c r="L8" i="135"/>
  <c r="N31" i="135"/>
  <c r="L52" i="135"/>
  <c r="N53" i="135"/>
  <c r="L72" i="135"/>
  <c r="L74" i="135"/>
  <c r="N95" i="135"/>
  <c r="N97" i="135"/>
  <c r="E119" i="135"/>
  <c r="E121" i="135"/>
  <c r="K7" i="135"/>
  <c r="O7" i="135"/>
  <c r="K51" i="135"/>
  <c r="O51" i="135"/>
  <c r="M74" i="135"/>
  <c r="L144" i="135"/>
  <c r="N28" i="134"/>
  <c r="M29" i="134"/>
  <c r="L31" i="134"/>
  <c r="M73" i="134"/>
  <c r="K74" i="134"/>
  <c r="K118" i="134"/>
  <c r="O30" i="134"/>
  <c r="N29" i="134"/>
  <c r="N50" i="134"/>
  <c r="N73" i="134"/>
  <c r="J94" i="134"/>
  <c r="N94" i="134"/>
  <c r="M95" i="134"/>
  <c r="O52" i="134"/>
  <c r="L72" i="134"/>
  <c r="O96" i="134"/>
  <c r="N143" i="134"/>
  <c r="M145" i="134"/>
  <c r="F118" i="134"/>
  <c r="F120" i="134"/>
  <c r="K120" i="134"/>
  <c r="O120" i="134"/>
  <c r="H121" i="134"/>
  <c r="B122" i="134"/>
  <c r="F122" i="134"/>
  <c r="O122" i="134"/>
  <c r="M146" i="134"/>
  <c r="L8" i="134"/>
  <c r="L74" i="134"/>
  <c r="L96" i="134"/>
  <c r="L118" i="134"/>
  <c r="P118" i="134"/>
  <c r="K9" i="134"/>
  <c r="M28" i="134"/>
  <c r="K29" i="134"/>
  <c r="M30" i="134"/>
  <c r="K31" i="134"/>
  <c r="M50" i="134"/>
  <c r="O51" i="134"/>
  <c r="K53" i="134"/>
  <c r="M74" i="134"/>
  <c r="O75" i="134"/>
  <c r="M94" i="134"/>
  <c r="K95" i="134"/>
  <c r="M96" i="134"/>
  <c r="O97" i="134"/>
  <c r="L7" i="134"/>
  <c r="L51" i="134"/>
  <c r="L29" i="133"/>
  <c r="J30" i="133"/>
  <c r="K50" i="133"/>
  <c r="M53" i="133"/>
  <c r="N145" i="133"/>
  <c r="M143" i="133"/>
  <c r="M8" i="133"/>
  <c r="N30" i="133"/>
  <c r="K95" i="133"/>
  <c r="M144" i="133"/>
  <c r="M145" i="133"/>
  <c r="N146" i="133"/>
  <c r="L51" i="133"/>
  <c r="K143" i="133"/>
  <c r="O143" i="133"/>
  <c r="N144" i="133"/>
  <c r="O146" i="133"/>
  <c r="L142" i="133"/>
  <c r="L144" i="133"/>
  <c r="K144" i="133"/>
  <c r="O144" i="133"/>
  <c r="O28" i="133"/>
  <c r="M29" i="133"/>
  <c r="K30" i="133"/>
  <c r="O30" i="133"/>
  <c r="M51" i="133"/>
  <c r="O74" i="133"/>
  <c r="M95" i="133"/>
  <c r="K96" i="133"/>
  <c r="K118" i="133"/>
  <c r="O118" i="133"/>
  <c r="K120" i="133"/>
  <c r="O122" i="133"/>
  <c r="N51" i="133"/>
  <c r="L52" i="133"/>
  <c r="N73" i="133"/>
  <c r="N95" i="133"/>
  <c r="L96" i="133"/>
  <c r="E121" i="133"/>
  <c r="N142" i="133"/>
  <c r="L143" i="133"/>
  <c r="M30" i="133"/>
  <c r="O51" i="133"/>
  <c r="M96" i="133"/>
  <c r="M74" i="132"/>
  <c r="K7" i="132"/>
  <c r="L9" i="132"/>
  <c r="J73" i="132"/>
  <c r="M75" i="132"/>
  <c r="M94" i="132"/>
  <c r="N146" i="132"/>
  <c r="K53" i="132"/>
  <c r="P72" i="132"/>
  <c r="P73" i="132"/>
  <c r="N94" i="132"/>
  <c r="K97" i="132"/>
  <c r="K144" i="132"/>
  <c r="N145" i="132"/>
  <c r="N8" i="132"/>
  <c r="M9" i="132"/>
  <c r="O9" i="132"/>
  <c r="M28" i="132"/>
  <c r="M72" i="132"/>
  <c r="L75" i="132"/>
  <c r="N143" i="132"/>
  <c r="N144" i="132"/>
  <c r="M7" i="132"/>
  <c r="M51" i="132"/>
  <c r="K52" i="132"/>
  <c r="M73" i="132"/>
  <c r="O94" i="132"/>
  <c r="F118" i="132"/>
  <c r="F122" i="132"/>
  <c r="K122" i="132"/>
  <c r="O122" i="132"/>
  <c r="K143" i="132"/>
  <c r="N51" i="132"/>
  <c r="L52" i="132"/>
  <c r="L74" i="132"/>
  <c r="L96" i="132"/>
  <c r="L122" i="132"/>
  <c r="P122" i="132"/>
  <c r="F119" i="132"/>
  <c r="F121" i="132"/>
  <c r="L7" i="132"/>
  <c r="L51" i="132"/>
  <c r="M7" i="131"/>
  <c r="O50" i="131"/>
  <c r="M51" i="131"/>
  <c r="O94" i="131"/>
  <c r="M95" i="131"/>
  <c r="K120" i="131"/>
  <c r="K121" i="131"/>
  <c r="L144" i="131"/>
  <c r="L9" i="131"/>
  <c r="L28" i="131"/>
  <c r="K29" i="131"/>
  <c r="N31" i="131"/>
  <c r="N75" i="131"/>
  <c r="N94" i="131"/>
  <c r="M96" i="131"/>
  <c r="L97" i="131"/>
  <c r="O120" i="131"/>
  <c r="M121" i="131"/>
  <c r="O122" i="131"/>
  <c r="M29" i="131"/>
  <c r="K118" i="131"/>
  <c r="L6" i="131"/>
  <c r="L31" i="131"/>
  <c r="N53" i="131"/>
  <c r="M74" i="131"/>
  <c r="L94" i="131"/>
  <c r="K95" i="131"/>
  <c r="M118" i="131"/>
  <c r="H121" i="131"/>
  <c r="K122" i="131"/>
  <c r="F120" i="131"/>
  <c r="L8" i="131"/>
  <c r="L30" i="131"/>
  <c r="L96" i="131"/>
  <c r="L118" i="131"/>
  <c r="L120" i="131"/>
  <c r="C122" i="131"/>
  <c r="P122" i="131"/>
  <c r="F118" i="131"/>
  <c r="F122" i="131"/>
  <c r="M6" i="131"/>
  <c r="M8" i="131"/>
  <c r="M28" i="131"/>
  <c r="M30" i="131"/>
  <c r="M50" i="131"/>
  <c r="M52" i="131"/>
  <c r="O73" i="131"/>
  <c r="O75" i="131"/>
  <c r="O95" i="131"/>
  <c r="O97" i="131"/>
  <c r="F119" i="131"/>
  <c r="M120" i="131"/>
  <c r="K30" i="130"/>
  <c r="M73" i="130"/>
  <c r="O120" i="130"/>
  <c r="L143" i="130"/>
  <c r="N144" i="130"/>
  <c r="L6" i="130"/>
  <c r="N9" i="130"/>
  <c r="N28" i="130"/>
  <c r="M30" i="130"/>
  <c r="L31" i="130"/>
  <c r="N53" i="130"/>
  <c r="N72" i="130"/>
  <c r="M74" i="130"/>
  <c r="K95" i="130"/>
  <c r="N97" i="130"/>
  <c r="M118" i="130"/>
  <c r="M121" i="130"/>
  <c r="O142" i="130"/>
  <c r="K143" i="130"/>
  <c r="M7" i="130"/>
  <c r="M51" i="130"/>
  <c r="M95" i="130"/>
  <c r="N145" i="130"/>
  <c r="K29" i="130"/>
  <c r="N31" i="130"/>
  <c r="N50" i="130"/>
  <c r="L53" i="130"/>
  <c r="L72" i="130"/>
  <c r="N75" i="130"/>
  <c r="M96" i="130"/>
  <c r="L97" i="130"/>
  <c r="K120" i="130"/>
  <c r="O122" i="130"/>
  <c r="F118" i="130"/>
  <c r="M119" i="130"/>
  <c r="F120" i="130"/>
  <c r="F122" i="130"/>
  <c r="N7" i="130"/>
  <c r="L30" i="130"/>
  <c r="L52" i="130"/>
  <c r="P74" i="130"/>
  <c r="C118" i="130"/>
  <c r="L118" i="130"/>
  <c r="P118" i="130"/>
  <c r="L120" i="130"/>
  <c r="P120" i="130"/>
  <c r="C122" i="130"/>
  <c r="P122" i="130"/>
  <c r="O29" i="130"/>
  <c r="O31" i="130"/>
  <c r="K51" i="130"/>
  <c r="M52" i="130"/>
  <c r="O73" i="130"/>
  <c r="O75" i="130"/>
  <c r="O95" i="130"/>
  <c r="M122" i="130"/>
  <c r="M120" i="129"/>
  <c r="P31" i="129"/>
  <c r="K73" i="129"/>
  <c r="M30" i="129"/>
  <c r="O73" i="129"/>
  <c r="L75" i="129"/>
  <c r="K94" i="129"/>
  <c r="K118" i="129"/>
  <c r="F119" i="129"/>
  <c r="M6" i="129"/>
  <c r="M50" i="129"/>
  <c r="M118" i="129"/>
  <c r="O7" i="129"/>
  <c r="N30" i="129"/>
  <c r="K72" i="129"/>
  <c r="M96" i="129"/>
  <c r="O119" i="129"/>
  <c r="K121" i="129"/>
  <c r="K145" i="129"/>
  <c r="K143" i="129"/>
  <c r="D118" i="129"/>
  <c r="H120" i="129"/>
  <c r="D122" i="129"/>
  <c r="M7" i="129"/>
  <c r="O30" i="129"/>
  <c r="O50" i="129"/>
  <c r="M51" i="129"/>
  <c r="M95" i="129"/>
  <c r="M119" i="129"/>
  <c r="M121" i="129"/>
  <c r="K122" i="129"/>
  <c r="O122" i="129"/>
  <c r="L52" i="129"/>
  <c r="L74" i="129"/>
  <c r="L96" i="129"/>
  <c r="P118" i="129"/>
  <c r="C120" i="129"/>
  <c r="G120" i="129"/>
  <c r="G122" i="129"/>
  <c r="P122" i="129"/>
  <c r="N30" i="128"/>
  <c r="M31" i="128"/>
  <c r="M50" i="128"/>
  <c r="K51" i="128"/>
  <c r="M75" i="128"/>
  <c r="K142" i="128"/>
  <c r="K144" i="128"/>
  <c r="L145" i="128"/>
  <c r="O7" i="128"/>
  <c r="M8" i="128"/>
  <c r="K9" i="128"/>
  <c r="M52" i="128"/>
  <c r="N8" i="128"/>
  <c r="L28" i="128"/>
  <c r="M28" i="128"/>
  <c r="N52" i="128"/>
  <c r="M53" i="128"/>
  <c r="L142" i="128"/>
  <c r="L143" i="128"/>
  <c r="K146" i="128"/>
  <c r="M30" i="128"/>
  <c r="N74" i="128"/>
  <c r="M7" i="128"/>
  <c r="O28" i="128"/>
  <c r="O30" i="128"/>
  <c r="M73" i="128"/>
  <c r="O74" i="128"/>
  <c r="M95" i="128"/>
  <c r="F118" i="128"/>
  <c r="F120" i="128"/>
  <c r="F122" i="128"/>
  <c r="K143" i="128"/>
  <c r="N7" i="128"/>
  <c r="L30" i="128"/>
  <c r="L52" i="128"/>
  <c r="L72" i="128"/>
  <c r="N73" i="128"/>
  <c r="L118" i="128"/>
  <c r="L120" i="128"/>
  <c r="P120" i="128"/>
  <c r="L122" i="128"/>
  <c r="F119" i="128"/>
  <c r="F121" i="128"/>
  <c r="L51" i="128"/>
  <c r="L144" i="128"/>
  <c r="M7" i="127"/>
  <c r="K30" i="127"/>
  <c r="M51" i="127"/>
  <c r="O72" i="127"/>
  <c r="K74" i="127"/>
  <c r="K96" i="127"/>
  <c r="O118" i="127"/>
  <c r="K120" i="127"/>
  <c r="O120" i="127"/>
  <c r="K122" i="127"/>
  <c r="L52" i="127"/>
  <c r="L74" i="127"/>
  <c r="L96" i="127"/>
  <c r="P96" i="127"/>
  <c r="C118" i="127"/>
  <c r="M118" i="127"/>
  <c r="L6" i="126"/>
  <c r="P6" i="126"/>
  <c r="L50" i="126"/>
  <c r="M74" i="126"/>
  <c r="N142" i="126"/>
  <c r="N144" i="126"/>
  <c r="N146" i="126"/>
  <c r="M8" i="126"/>
  <c r="N30" i="126"/>
  <c r="M52" i="126"/>
  <c r="L53" i="126"/>
  <c r="N74" i="126"/>
  <c r="M96" i="126"/>
  <c r="K143" i="126"/>
  <c r="N145" i="126"/>
  <c r="J6" i="126"/>
  <c r="K29" i="126"/>
  <c r="N50" i="126"/>
  <c r="L73" i="126"/>
  <c r="O97" i="126"/>
  <c r="K142" i="126"/>
  <c r="P143" i="126"/>
  <c r="K6" i="126"/>
  <c r="M7" i="126"/>
  <c r="O8" i="126"/>
  <c r="K50" i="126"/>
  <c r="M51" i="126"/>
  <c r="K52" i="126"/>
  <c r="O52" i="126"/>
  <c r="M53" i="126"/>
  <c r="M73" i="126"/>
  <c r="M75" i="126"/>
  <c r="M97" i="126"/>
  <c r="D119" i="126"/>
  <c r="H119" i="126"/>
  <c r="M119" i="126"/>
  <c r="D121" i="126"/>
  <c r="H121" i="126"/>
  <c r="M121" i="126"/>
  <c r="L96" i="126"/>
  <c r="P96" i="126"/>
  <c r="C120" i="126"/>
  <c r="G120" i="126"/>
  <c r="M122" i="126"/>
  <c r="N8" i="126"/>
  <c r="N52" i="126"/>
  <c r="K6" i="125"/>
  <c r="L7" i="125"/>
  <c r="M9" i="125"/>
  <c r="K28" i="125"/>
  <c r="K29" i="125"/>
  <c r="O29" i="125"/>
  <c r="L51" i="125"/>
  <c r="K72" i="125"/>
  <c r="M75" i="125"/>
  <c r="K75" i="125"/>
  <c r="N146" i="125"/>
  <c r="M8" i="125"/>
  <c r="L29" i="125"/>
  <c r="L73" i="125"/>
  <c r="M97" i="125"/>
  <c r="K146" i="125"/>
  <c r="N8" i="125"/>
  <c r="N74" i="125"/>
  <c r="K30" i="125"/>
  <c r="O30" i="125"/>
  <c r="K52" i="125"/>
  <c r="O94" i="125"/>
  <c r="O96" i="125"/>
  <c r="K120" i="125"/>
  <c r="O120" i="125"/>
  <c r="H121" i="125"/>
  <c r="O122" i="125"/>
  <c r="L30" i="125"/>
  <c r="L50" i="125"/>
  <c r="L72" i="125"/>
  <c r="L74" i="125"/>
  <c r="N75" i="125"/>
  <c r="L94" i="125"/>
  <c r="N142" i="125"/>
  <c r="M74" i="125"/>
  <c r="M96" i="125"/>
  <c r="N143" i="125"/>
  <c r="N50" i="124"/>
  <c r="N95" i="124"/>
  <c r="N142" i="124"/>
  <c r="L7" i="124"/>
  <c r="M28" i="124"/>
  <c r="L31" i="124"/>
  <c r="L72" i="124"/>
  <c r="L73" i="124"/>
  <c r="M73" i="124"/>
  <c r="L75" i="124"/>
  <c r="M75" i="124"/>
  <c r="K146" i="124"/>
  <c r="M94" i="124"/>
  <c r="N96" i="124"/>
  <c r="N144" i="124"/>
  <c r="F118" i="124"/>
  <c r="K118" i="124"/>
  <c r="O118" i="124"/>
  <c r="H119" i="124"/>
  <c r="F120" i="124"/>
  <c r="K120" i="124"/>
  <c r="O120" i="124"/>
  <c r="F122" i="124"/>
  <c r="L8" i="124"/>
  <c r="L74" i="124"/>
  <c r="P74" i="124"/>
  <c r="L96" i="124"/>
  <c r="G118" i="124"/>
  <c r="L118" i="124"/>
  <c r="C120" i="124"/>
  <c r="L120" i="124"/>
  <c r="L122" i="124"/>
  <c r="P122" i="124"/>
  <c r="M8" i="124"/>
  <c r="O29" i="124"/>
  <c r="O51" i="124"/>
  <c r="M74" i="124"/>
  <c r="M122" i="124"/>
  <c r="H146" i="123"/>
  <c r="G146" i="123"/>
  <c r="F146" i="123"/>
  <c r="E146" i="123"/>
  <c r="M146" i="123" s="1"/>
  <c r="D146" i="123"/>
  <c r="C146" i="123"/>
  <c r="B146" i="123"/>
  <c r="H145" i="123"/>
  <c r="G145" i="123"/>
  <c r="F145" i="123"/>
  <c r="E145" i="123"/>
  <c r="D145" i="123"/>
  <c r="C145" i="123"/>
  <c r="B145" i="123"/>
  <c r="H144" i="123"/>
  <c r="G144" i="123"/>
  <c r="F144" i="123"/>
  <c r="E144" i="123"/>
  <c r="D144" i="123"/>
  <c r="C144" i="123"/>
  <c r="B144" i="123"/>
  <c r="H143" i="123"/>
  <c r="G143" i="123"/>
  <c r="F143" i="123"/>
  <c r="E143" i="123"/>
  <c r="D143" i="123"/>
  <c r="C143" i="123"/>
  <c r="B143" i="123"/>
  <c r="H142" i="123"/>
  <c r="G142" i="123"/>
  <c r="F142" i="123"/>
  <c r="N142" i="123" s="1"/>
  <c r="E142" i="123"/>
  <c r="D142" i="123"/>
  <c r="C142" i="123"/>
  <c r="B142" i="123"/>
  <c r="H97" i="123"/>
  <c r="G97" i="123"/>
  <c r="F97" i="123"/>
  <c r="E97" i="123"/>
  <c r="M97" i="123" s="1"/>
  <c r="D97" i="123"/>
  <c r="C97" i="123"/>
  <c r="B97" i="123"/>
  <c r="H96" i="123"/>
  <c r="G96" i="123"/>
  <c r="F96" i="123"/>
  <c r="F118" i="123"/>
  <c r="E96" i="123"/>
  <c r="E118" i="123" s="1"/>
  <c r="D96" i="123"/>
  <c r="C96" i="123"/>
  <c r="C118" i="123" s="1"/>
  <c r="B96" i="123"/>
  <c r="B118" i="123" s="1"/>
  <c r="H95" i="123"/>
  <c r="G95" i="123"/>
  <c r="F95" i="123"/>
  <c r="E95" i="123"/>
  <c r="M118" i="123" s="1"/>
  <c r="D95" i="123"/>
  <c r="L118" i="123" s="1"/>
  <c r="C95" i="123"/>
  <c r="B95" i="123"/>
  <c r="H94" i="123"/>
  <c r="G94" i="123"/>
  <c r="N94" i="123" s="1"/>
  <c r="F94" i="123"/>
  <c r="E94" i="123"/>
  <c r="D94" i="123"/>
  <c r="C94" i="123"/>
  <c r="B94" i="123"/>
  <c r="H75" i="123"/>
  <c r="G75" i="123"/>
  <c r="F75" i="123"/>
  <c r="N75" i="123" s="1"/>
  <c r="E75" i="123"/>
  <c r="D75" i="123"/>
  <c r="C75" i="123"/>
  <c r="B75" i="123"/>
  <c r="H74" i="123"/>
  <c r="H122" i="123" s="1"/>
  <c r="G74" i="123"/>
  <c r="G122" i="123" s="1"/>
  <c r="F74" i="123"/>
  <c r="F122" i="123" s="1"/>
  <c r="E74" i="123"/>
  <c r="E122" i="123" s="1"/>
  <c r="D74" i="123"/>
  <c r="L74" i="123" s="1"/>
  <c r="C74" i="123"/>
  <c r="C122" i="123" s="1"/>
  <c r="B74" i="123"/>
  <c r="B122" i="123" s="1"/>
  <c r="H73" i="123"/>
  <c r="P122" i="123" s="1"/>
  <c r="G73" i="123"/>
  <c r="O122" i="123" s="1"/>
  <c r="F73" i="123"/>
  <c r="N122" i="123" s="1"/>
  <c r="E73" i="123"/>
  <c r="M122" i="123" s="1"/>
  <c r="D73" i="123"/>
  <c r="C73" i="123"/>
  <c r="K122" i="123" s="1"/>
  <c r="B73" i="123"/>
  <c r="J122" i="123" s="1"/>
  <c r="H72" i="123"/>
  <c r="G72" i="123"/>
  <c r="F72" i="123"/>
  <c r="E72" i="123"/>
  <c r="D72" i="123"/>
  <c r="L72" i="123" s="1"/>
  <c r="C72" i="123"/>
  <c r="B72" i="123"/>
  <c r="H53" i="123"/>
  <c r="G53" i="123"/>
  <c r="F53" i="123"/>
  <c r="E53" i="123"/>
  <c r="D53" i="123"/>
  <c r="C53" i="123"/>
  <c r="B53" i="123"/>
  <c r="H52" i="123"/>
  <c r="H121" i="123" s="1"/>
  <c r="G52" i="123"/>
  <c r="F52" i="123"/>
  <c r="F121" i="123"/>
  <c r="E52" i="123"/>
  <c r="D52" i="123"/>
  <c r="D121" i="123" s="1"/>
  <c r="C52" i="123"/>
  <c r="C121" i="123" s="1"/>
  <c r="B52" i="123"/>
  <c r="H51" i="123"/>
  <c r="G51" i="123"/>
  <c r="O121" i="123" s="1"/>
  <c r="F51" i="123"/>
  <c r="N121" i="123" s="1"/>
  <c r="E51" i="123"/>
  <c r="D51" i="123"/>
  <c r="C51" i="123"/>
  <c r="K121" i="123" s="1"/>
  <c r="B51" i="123"/>
  <c r="J121" i="123" s="1"/>
  <c r="H50" i="123"/>
  <c r="G50" i="123"/>
  <c r="N50" i="123" s="1"/>
  <c r="F50" i="123"/>
  <c r="E50" i="123"/>
  <c r="D50" i="123"/>
  <c r="C50" i="123"/>
  <c r="K50" i="123" s="1"/>
  <c r="B50" i="123"/>
  <c r="H31" i="123"/>
  <c r="G31" i="123"/>
  <c r="F31" i="123"/>
  <c r="M31" i="123" s="1"/>
  <c r="E31" i="123"/>
  <c r="D31" i="123"/>
  <c r="C31" i="123"/>
  <c r="B31" i="123"/>
  <c r="J31" i="123" s="1"/>
  <c r="H30" i="123"/>
  <c r="H120" i="123"/>
  <c r="G30" i="123"/>
  <c r="G120" i="123" s="1"/>
  <c r="F30" i="123"/>
  <c r="E30" i="123"/>
  <c r="E120" i="123" s="1"/>
  <c r="D30" i="123"/>
  <c r="D120" i="123" s="1"/>
  <c r="C30" i="123"/>
  <c r="C120" i="123" s="1"/>
  <c r="B30" i="123"/>
  <c r="B120" i="123" s="1"/>
  <c r="H29" i="123"/>
  <c r="P120" i="123" s="1"/>
  <c r="G29" i="123"/>
  <c r="O120" i="123" s="1"/>
  <c r="F29" i="123"/>
  <c r="E29" i="123"/>
  <c r="M120" i="123" s="1"/>
  <c r="D29" i="123"/>
  <c r="L120" i="123" s="1"/>
  <c r="C29" i="123"/>
  <c r="K120" i="123" s="1"/>
  <c r="B29" i="123"/>
  <c r="H28" i="123"/>
  <c r="G28" i="123"/>
  <c r="F28" i="123"/>
  <c r="E28" i="123"/>
  <c r="L28" i="123" s="1"/>
  <c r="D28" i="123"/>
  <c r="C28" i="123"/>
  <c r="B28" i="123"/>
  <c r="H9" i="123"/>
  <c r="G9" i="123"/>
  <c r="F9" i="123"/>
  <c r="E9" i="123"/>
  <c r="D9" i="123"/>
  <c r="C9" i="123"/>
  <c r="B9" i="123"/>
  <c r="H8" i="123"/>
  <c r="H119" i="123" s="1"/>
  <c r="G8" i="123"/>
  <c r="G119" i="123" s="1"/>
  <c r="F8" i="123"/>
  <c r="F119" i="123" s="1"/>
  <c r="E8" i="123"/>
  <c r="E119" i="123" s="1"/>
  <c r="D8" i="123"/>
  <c r="D119" i="123" s="1"/>
  <c r="C8" i="123"/>
  <c r="C119" i="123" s="1"/>
  <c r="B8" i="123"/>
  <c r="H7" i="123"/>
  <c r="P119" i="123" s="1"/>
  <c r="G7" i="123"/>
  <c r="O119" i="123" s="1"/>
  <c r="F7" i="123"/>
  <c r="N119" i="123" s="1"/>
  <c r="E7" i="123"/>
  <c r="D7" i="123"/>
  <c r="L119" i="123" s="1"/>
  <c r="C7" i="123"/>
  <c r="K119" i="123" s="1"/>
  <c r="B7" i="123"/>
  <c r="H6" i="123"/>
  <c r="G6" i="123"/>
  <c r="F6" i="123"/>
  <c r="M6" i="123" s="1"/>
  <c r="E6" i="123"/>
  <c r="D6" i="123"/>
  <c r="C6" i="123"/>
  <c r="B6" i="123"/>
  <c r="M52" i="123"/>
  <c r="L31" i="123"/>
  <c r="K72" i="123"/>
  <c r="M75" i="123"/>
  <c r="N118" i="123"/>
  <c r="L73" i="123"/>
  <c r="P118" i="123"/>
  <c r="M145" i="123"/>
  <c r="K31" i="123"/>
  <c r="N74" i="123"/>
  <c r="K118" i="123"/>
  <c r="E121" i="123"/>
  <c r="M74" i="123"/>
  <c r="H146" i="83"/>
  <c r="H145" i="83"/>
  <c r="H144" i="83"/>
  <c r="H143" i="83"/>
  <c r="H142" i="83"/>
  <c r="H97" i="83"/>
  <c r="H96" i="83"/>
  <c r="H95" i="83"/>
  <c r="P118" i="83" s="1"/>
  <c r="H94" i="83"/>
  <c r="H75" i="83"/>
  <c r="H74" i="83"/>
  <c r="H122" i="83" s="1"/>
  <c r="H73" i="83"/>
  <c r="P122" i="83" s="1"/>
  <c r="H72" i="83"/>
  <c r="H53" i="83"/>
  <c r="H52" i="83"/>
  <c r="H121" i="83" s="1"/>
  <c r="H51" i="83"/>
  <c r="H50" i="83"/>
  <c r="H31" i="83"/>
  <c r="H30" i="83"/>
  <c r="H120" i="83" s="1"/>
  <c r="H29" i="83"/>
  <c r="P120" i="83" s="1"/>
  <c r="H28" i="83"/>
  <c r="H9" i="83"/>
  <c r="H8" i="83"/>
  <c r="H119" i="83" s="1"/>
  <c r="H7" i="83"/>
  <c r="H6" i="83"/>
  <c r="H118" i="83"/>
  <c r="P119" i="83"/>
  <c r="G146" i="83"/>
  <c r="F146" i="83"/>
  <c r="E146" i="83"/>
  <c r="D146" i="83"/>
  <c r="C146" i="83"/>
  <c r="B146" i="83"/>
  <c r="G145" i="83"/>
  <c r="F145" i="83"/>
  <c r="E145" i="83"/>
  <c r="D145" i="83"/>
  <c r="C145" i="83"/>
  <c r="B145" i="83"/>
  <c r="G144" i="83"/>
  <c r="F144" i="83"/>
  <c r="E144" i="83"/>
  <c r="D144" i="83"/>
  <c r="C144" i="83"/>
  <c r="B144" i="83"/>
  <c r="G143" i="83"/>
  <c r="F143" i="83"/>
  <c r="E143" i="83"/>
  <c r="D143" i="83"/>
  <c r="C143" i="83"/>
  <c r="B143" i="83"/>
  <c r="G142" i="83"/>
  <c r="F142" i="83"/>
  <c r="E142" i="83"/>
  <c r="D142" i="83"/>
  <c r="C142" i="83"/>
  <c r="B142" i="83"/>
  <c r="G97" i="83"/>
  <c r="F97" i="83"/>
  <c r="E97" i="83"/>
  <c r="D97" i="83"/>
  <c r="C97" i="83"/>
  <c r="B97" i="83"/>
  <c r="G96" i="83"/>
  <c r="O96" i="83" s="1"/>
  <c r="F96" i="83"/>
  <c r="F118" i="83" s="1"/>
  <c r="E96" i="83"/>
  <c r="E118" i="83"/>
  <c r="D96" i="83"/>
  <c r="D118" i="83" s="1"/>
  <c r="C96" i="83"/>
  <c r="C118" i="83" s="1"/>
  <c r="B96" i="83"/>
  <c r="B118" i="83" s="1"/>
  <c r="G95" i="83"/>
  <c r="O118" i="83" s="1"/>
  <c r="F95" i="83"/>
  <c r="N118" i="83" s="1"/>
  <c r="E95" i="83"/>
  <c r="M118" i="83" s="1"/>
  <c r="D95" i="83"/>
  <c r="L118" i="83" s="1"/>
  <c r="C95" i="83"/>
  <c r="K118" i="83" s="1"/>
  <c r="B95" i="83"/>
  <c r="J118" i="83" s="1"/>
  <c r="G94" i="83"/>
  <c r="F94" i="83"/>
  <c r="E94" i="83"/>
  <c r="D94" i="83"/>
  <c r="C94" i="83"/>
  <c r="B94" i="83"/>
  <c r="G75" i="83"/>
  <c r="F75" i="83"/>
  <c r="E75" i="83"/>
  <c r="D75" i="83"/>
  <c r="C75" i="83"/>
  <c r="B75" i="83"/>
  <c r="G74" i="83"/>
  <c r="G122" i="83" s="1"/>
  <c r="O74" i="83"/>
  <c r="F74" i="83"/>
  <c r="F122" i="83" s="1"/>
  <c r="E74" i="83"/>
  <c r="M74" i="83" s="1"/>
  <c r="D74" i="83"/>
  <c r="C74" i="83"/>
  <c r="C122" i="83" s="1"/>
  <c r="B74" i="83"/>
  <c r="B122" i="83" s="1"/>
  <c r="G73" i="83"/>
  <c r="O122" i="83" s="1"/>
  <c r="F73" i="83"/>
  <c r="N122" i="83" s="1"/>
  <c r="E73" i="83"/>
  <c r="D73" i="83"/>
  <c r="C73" i="83"/>
  <c r="B73" i="83"/>
  <c r="J122" i="83" s="1"/>
  <c r="G72" i="83"/>
  <c r="O72" i="83" s="1"/>
  <c r="F72" i="83"/>
  <c r="E72" i="83"/>
  <c r="L72" i="83" s="1"/>
  <c r="D72" i="83"/>
  <c r="C72" i="83"/>
  <c r="B72" i="83"/>
  <c r="P72" i="83" s="1"/>
  <c r="G53" i="83"/>
  <c r="O53" i="83" s="1"/>
  <c r="F53" i="83"/>
  <c r="E53" i="83"/>
  <c r="D53" i="83"/>
  <c r="C53" i="83"/>
  <c r="B53" i="83"/>
  <c r="G52" i="83"/>
  <c r="F52" i="83"/>
  <c r="E52" i="83"/>
  <c r="E121" i="83" s="1"/>
  <c r="D52" i="83"/>
  <c r="C52" i="83"/>
  <c r="B52" i="83"/>
  <c r="B121" i="83" s="1"/>
  <c r="G51" i="83"/>
  <c r="F51" i="83"/>
  <c r="E51" i="83"/>
  <c r="M121" i="83" s="1"/>
  <c r="D51" i="83"/>
  <c r="L121" i="83" s="1"/>
  <c r="C51" i="83"/>
  <c r="B51" i="83"/>
  <c r="J121" i="83" s="1"/>
  <c r="G50" i="83"/>
  <c r="F50" i="83"/>
  <c r="E50" i="83"/>
  <c r="D50" i="83"/>
  <c r="C50" i="83"/>
  <c r="B50" i="83"/>
  <c r="G31" i="83"/>
  <c r="F31" i="83"/>
  <c r="E31" i="83"/>
  <c r="D31" i="83"/>
  <c r="C31" i="83"/>
  <c r="B31" i="83"/>
  <c r="G30" i="83"/>
  <c r="F30" i="83"/>
  <c r="F120" i="83" s="1"/>
  <c r="E30" i="83"/>
  <c r="E120" i="83" s="1"/>
  <c r="D30" i="83"/>
  <c r="L30" i="83" s="1"/>
  <c r="C30" i="83"/>
  <c r="C120" i="83" s="1"/>
  <c r="B30" i="83"/>
  <c r="G29" i="83"/>
  <c r="F29" i="83"/>
  <c r="N120" i="83" s="1"/>
  <c r="E29" i="83"/>
  <c r="L29" i="83" s="1"/>
  <c r="D29" i="83"/>
  <c r="C29" i="83"/>
  <c r="B29" i="83"/>
  <c r="G28" i="83"/>
  <c r="F28" i="83"/>
  <c r="E28" i="83"/>
  <c r="D28" i="83"/>
  <c r="C28" i="83"/>
  <c r="B28" i="83"/>
  <c r="G9" i="83"/>
  <c r="N9" i="83" s="1"/>
  <c r="F9" i="83"/>
  <c r="E9" i="83"/>
  <c r="L9" i="83" s="1"/>
  <c r="D9" i="83"/>
  <c r="C9" i="83"/>
  <c r="B9" i="83"/>
  <c r="G8" i="83"/>
  <c r="G119" i="83" s="1"/>
  <c r="F8" i="83"/>
  <c r="F119" i="83" s="1"/>
  <c r="E8" i="83"/>
  <c r="E119" i="83" s="1"/>
  <c r="D8" i="83"/>
  <c r="C8" i="83"/>
  <c r="C119" i="83" s="1"/>
  <c r="B8" i="83"/>
  <c r="G7" i="83"/>
  <c r="O7" i="83" s="1"/>
  <c r="F7" i="83"/>
  <c r="E7" i="83"/>
  <c r="M119" i="83" s="1"/>
  <c r="D7" i="83"/>
  <c r="L119" i="83" s="1"/>
  <c r="C7" i="83"/>
  <c r="K119" i="83" s="1"/>
  <c r="B7" i="83"/>
  <c r="P7" i="83" s="1"/>
  <c r="G6" i="83"/>
  <c r="F6" i="83"/>
  <c r="E6" i="83"/>
  <c r="D6" i="83"/>
  <c r="C6" i="83"/>
  <c r="B6" i="83"/>
  <c r="O120" i="83"/>
  <c r="N145" i="83"/>
  <c r="N142" i="83"/>
  <c r="L52" i="83"/>
  <c r="L120" i="83"/>
  <c r="L122" i="83"/>
  <c r="G121" i="83"/>
  <c r="N29" i="83"/>
  <c r="N31" i="83"/>
  <c r="D120" i="83"/>
  <c r="D121" i="83"/>
  <c r="J7" i="127" l="1"/>
  <c r="J8" i="139"/>
  <c r="P74" i="139"/>
  <c r="P96" i="139"/>
  <c r="J51" i="135"/>
  <c r="P74" i="134"/>
  <c r="P95" i="134"/>
  <c r="P95" i="127"/>
  <c r="P28" i="130"/>
  <c r="P29" i="125"/>
  <c r="J95" i="133"/>
  <c r="P96" i="135"/>
  <c r="P8" i="126"/>
  <c r="P95" i="133"/>
  <c r="P52" i="134"/>
  <c r="J52" i="135"/>
  <c r="P51" i="135"/>
  <c r="P51" i="125"/>
  <c r="J7" i="132"/>
  <c r="P97" i="130"/>
  <c r="J29" i="132"/>
  <c r="P29" i="127"/>
  <c r="P53" i="129"/>
  <c r="O97" i="124"/>
  <c r="O146" i="125"/>
  <c r="O29" i="126"/>
  <c r="G118" i="129"/>
  <c r="O8" i="130"/>
  <c r="N7" i="131"/>
  <c r="N52" i="132"/>
  <c r="N8" i="133"/>
  <c r="N73" i="139"/>
  <c r="O9" i="139"/>
  <c r="N7" i="132"/>
  <c r="O97" i="133"/>
  <c r="N52" i="124"/>
  <c r="N73" i="126"/>
  <c r="N52" i="129"/>
  <c r="O6" i="125"/>
  <c r="O96" i="130"/>
  <c r="O8" i="124"/>
  <c r="N8" i="124"/>
  <c r="N51" i="124"/>
  <c r="N29" i="126"/>
  <c r="N8" i="129"/>
  <c r="O118" i="130"/>
  <c r="N52" i="131"/>
  <c r="N52" i="133"/>
  <c r="N95" i="132"/>
  <c r="O143" i="132"/>
  <c r="N95" i="131"/>
  <c r="N96" i="131"/>
  <c r="N7" i="124"/>
  <c r="N53" i="124"/>
  <c r="N51" i="128"/>
  <c r="O8" i="129"/>
  <c r="N8" i="130"/>
  <c r="N96" i="133"/>
  <c r="N9" i="135"/>
  <c r="N74" i="127"/>
  <c r="O50" i="126"/>
  <c r="O9" i="133"/>
  <c r="N7" i="134"/>
  <c r="N96" i="130"/>
  <c r="N96" i="132"/>
  <c r="N51" i="136"/>
  <c r="N74" i="139"/>
  <c r="N95" i="83"/>
  <c r="O75" i="124"/>
  <c r="G120" i="130"/>
  <c r="N52" i="127"/>
  <c r="N6" i="135"/>
  <c r="O145" i="131"/>
  <c r="O7" i="138"/>
  <c r="N51" i="127"/>
  <c r="O95" i="134"/>
  <c r="N74" i="131"/>
  <c r="N7" i="127"/>
  <c r="O120" i="128"/>
  <c r="N75" i="129"/>
  <c r="N75" i="133"/>
  <c r="O118" i="134"/>
  <c r="O146" i="124"/>
  <c r="O72" i="130"/>
  <c r="O9" i="138"/>
  <c r="O145" i="123"/>
  <c r="N96" i="126"/>
  <c r="O53" i="130"/>
  <c r="O97" i="130"/>
  <c r="O53" i="131"/>
  <c r="O8" i="132"/>
  <c r="O53" i="132"/>
  <c r="O97" i="132"/>
  <c r="O72" i="133"/>
  <c r="O28" i="134"/>
  <c r="O73" i="134"/>
  <c r="N72" i="135"/>
  <c r="O75" i="136"/>
  <c r="N7" i="126"/>
  <c r="O96" i="126"/>
  <c r="O52" i="127"/>
  <c r="N29" i="128"/>
  <c r="N31" i="129"/>
  <c r="G122" i="130"/>
  <c r="N30" i="131"/>
  <c r="O73" i="126"/>
  <c r="O75" i="127"/>
  <c r="O9" i="129"/>
  <c r="O97" i="129"/>
  <c r="O52" i="131"/>
  <c r="N31" i="132"/>
  <c r="O9" i="134"/>
  <c r="O74" i="135"/>
  <c r="O74" i="139"/>
  <c r="N8" i="83"/>
  <c r="O6" i="124"/>
  <c r="O52" i="124"/>
  <c r="O28" i="126"/>
  <c r="O6" i="131"/>
  <c r="O6" i="132"/>
  <c r="O50" i="132"/>
  <c r="O6" i="133"/>
  <c r="O142" i="139"/>
  <c r="O6" i="126"/>
  <c r="O7" i="126"/>
  <c r="N31" i="125"/>
  <c r="O31" i="128"/>
  <c r="N52" i="136"/>
  <c r="O29" i="137"/>
  <c r="O73" i="137"/>
  <c r="O31" i="138"/>
  <c r="J95" i="131"/>
  <c r="J31" i="131"/>
  <c r="P72" i="125"/>
  <c r="P97" i="131"/>
  <c r="J6" i="135"/>
  <c r="P72" i="135"/>
  <c r="P52" i="133"/>
  <c r="P50" i="128"/>
  <c r="P95" i="131"/>
  <c r="J97" i="131"/>
  <c r="O30" i="127"/>
  <c r="P144" i="126"/>
  <c r="P52" i="132"/>
  <c r="O51" i="132"/>
  <c r="P53" i="124"/>
  <c r="P97" i="124"/>
  <c r="P122" i="126"/>
  <c r="O53" i="129"/>
  <c r="H122" i="134"/>
  <c r="P53" i="130"/>
  <c r="P8" i="132"/>
  <c r="P28" i="133"/>
  <c r="O50" i="83"/>
  <c r="P7" i="124"/>
  <c r="H121" i="124"/>
  <c r="O96" i="124"/>
  <c r="O96" i="127"/>
  <c r="O52" i="132"/>
  <c r="O29" i="134"/>
  <c r="O31" i="133"/>
  <c r="O94" i="136"/>
  <c r="O74" i="134"/>
  <c r="P28" i="134"/>
  <c r="O7" i="124"/>
  <c r="O7" i="125"/>
  <c r="P7" i="132"/>
  <c r="O7" i="132"/>
  <c r="P9" i="134"/>
  <c r="P75" i="139"/>
  <c r="P122" i="134"/>
  <c r="P75" i="83"/>
  <c r="P96" i="131"/>
  <c r="P9" i="130"/>
  <c r="O74" i="126"/>
  <c r="O52" i="128"/>
  <c r="O51" i="128"/>
  <c r="O9" i="128"/>
  <c r="P143" i="136"/>
  <c r="O75" i="83"/>
  <c r="H119" i="132"/>
  <c r="P6" i="133"/>
  <c r="P31" i="125"/>
  <c r="O95" i="138"/>
  <c r="P146" i="135"/>
  <c r="O94" i="139"/>
  <c r="O51" i="125"/>
  <c r="O96" i="129"/>
  <c r="O7" i="130"/>
  <c r="P143" i="127"/>
  <c r="O94" i="129"/>
  <c r="O94" i="133"/>
  <c r="O6" i="136"/>
  <c r="O95" i="136"/>
  <c r="O28" i="138"/>
  <c r="P145" i="126"/>
  <c r="O7" i="131"/>
  <c r="P118" i="131"/>
  <c r="O73" i="127"/>
  <c r="P97" i="128"/>
  <c r="P142" i="131"/>
  <c r="P6" i="132"/>
  <c r="P142" i="132"/>
  <c r="H121" i="133"/>
  <c r="O52" i="133"/>
  <c r="P72" i="127"/>
  <c r="P94" i="131"/>
  <c r="P6" i="134"/>
  <c r="P146" i="139"/>
  <c r="O52" i="129"/>
  <c r="P29" i="135"/>
  <c r="H119" i="136"/>
  <c r="O51" i="131"/>
  <c r="O94" i="127"/>
  <c r="P145" i="130"/>
  <c r="P97" i="137"/>
  <c r="P146" i="126"/>
  <c r="O74" i="127"/>
  <c r="O96" i="137"/>
  <c r="P144" i="128"/>
  <c r="P28" i="131"/>
  <c r="O8" i="138"/>
  <c r="O74" i="125"/>
  <c r="P145" i="128"/>
  <c r="P144" i="130"/>
  <c r="P143" i="130"/>
  <c r="P30" i="131"/>
  <c r="P146" i="132"/>
  <c r="P6" i="124"/>
  <c r="P31" i="132"/>
  <c r="P94" i="132"/>
  <c r="P8" i="134"/>
  <c r="P118" i="139"/>
  <c r="O73" i="123"/>
  <c r="P8" i="123"/>
  <c r="P118" i="124"/>
  <c r="O72" i="125"/>
  <c r="P146" i="131"/>
  <c r="P144" i="132"/>
  <c r="O95" i="133"/>
  <c r="O51" i="127"/>
  <c r="P7" i="127"/>
  <c r="P145" i="132"/>
  <c r="P121" i="125"/>
  <c r="P6" i="127"/>
  <c r="P51" i="127"/>
  <c r="P144" i="127"/>
  <c r="P31" i="128"/>
  <c r="P28" i="129"/>
  <c r="P72" i="129"/>
  <c r="O6" i="130"/>
  <c r="P75" i="132"/>
  <c r="P94" i="135"/>
  <c r="P74" i="138"/>
  <c r="P75" i="138"/>
  <c r="P31" i="139"/>
  <c r="P143" i="128"/>
  <c r="P145" i="131"/>
  <c r="P144" i="131"/>
  <c r="P143" i="132"/>
  <c r="O7" i="134"/>
  <c r="P143" i="131"/>
  <c r="P142" i="130"/>
  <c r="P145" i="127"/>
  <c r="P146" i="127"/>
  <c r="O29" i="83"/>
  <c r="P29" i="83"/>
  <c r="O73" i="125"/>
  <c r="O9" i="124"/>
  <c r="O28" i="125"/>
  <c r="P75" i="126"/>
  <c r="P9" i="131"/>
  <c r="P75" i="133"/>
  <c r="P9" i="135"/>
  <c r="P94" i="136"/>
  <c r="P142" i="128"/>
  <c r="O30" i="132"/>
  <c r="O96" i="133"/>
  <c r="P146" i="128"/>
  <c r="P28" i="128"/>
  <c r="P94" i="128"/>
  <c r="P6" i="131"/>
  <c r="P51" i="134"/>
  <c r="P97" i="134"/>
  <c r="P50" i="83"/>
  <c r="O95" i="135"/>
  <c r="O7" i="127"/>
  <c r="O51" i="126"/>
  <c r="P74" i="128"/>
  <c r="P94" i="129"/>
  <c r="P94" i="130"/>
  <c r="P50" i="134"/>
  <c r="P53" i="135"/>
  <c r="P52" i="138"/>
  <c r="P9" i="139"/>
  <c r="O50" i="139"/>
  <c r="O72" i="123"/>
  <c r="P146" i="130"/>
  <c r="O30" i="131"/>
  <c r="P7" i="134"/>
  <c r="P28" i="125"/>
  <c r="P28" i="127"/>
  <c r="P75" i="127"/>
  <c r="P72" i="128"/>
  <c r="P75" i="129"/>
  <c r="P75" i="130"/>
  <c r="P9" i="133"/>
  <c r="P94" i="134"/>
  <c r="O29" i="135"/>
  <c r="P50" i="138"/>
  <c r="N30" i="136"/>
  <c r="O9" i="131"/>
  <c r="O143" i="134"/>
  <c r="N9" i="128"/>
  <c r="N28" i="125"/>
  <c r="N94" i="127"/>
  <c r="N7" i="137"/>
  <c r="O145" i="136"/>
  <c r="O28" i="123"/>
  <c r="O142" i="124"/>
  <c r="N96" i="125"/>
  <c r="O28" i="127"/>
  <c r="O6" i="129"/>
  <c r="O118" i="129"/>
  <c r="N52" i="130"/>
  <c r="N6" i="130"/>
  <c r="O8" i="131"/>
  <c r="O118" i="136"/>
  <c r="O51" i="130"/>
  <c r="N8" i="131"/>
  <c r="N96" i="135"/>
  <c r="O144" i="134"/>
  <c r="O146" i="131"/>
  <c r="N51" i="129"/>
  <c r="O143" i="131"/>
  <c r="O144" i="131"/>
  <c r="O145" i="134"/>
  <c r="O122" i="138"/>
  <c r="O145" i="139"/>
  <c r="O53" i="126"/>
  <c r="O95" i="129"/>
  <c r="O74" i="132"/>
  <c r="N29" i="132"/>
  <c r="O142" i="131"/>
  <c r="O74" i="129"/>
  <c r="N30" i="139"/>
  <c r="O9" i="136"/>
  <c r="N94" i="83"/>
  <c r="N51" i="130"/>
  <c r="O96" i="135"/>
  <c r="N9" i="126"/>
  <c r="O30" i="136"/>
  <c r="O94" i="128"/>
  <c r="N31" i="133"/>
  <c r="O95" i="125"/>
  <c r="O51" i="136"/>
  <c r="O72" i="136"/>
  <c r="N29" i="123"/>
  <c r="O51" i="129"/>
  <c r="O94" i="135"/>
  <c r="N96" i="127"/>
  <c r="N74" i="132"/>
  <c r="O31" i="132"/>
  <c r="N6" i="134"/>
  <c r="O6" i="83"/>
  <c r="O72" i="126"/>
  <c r="N97" i="126"/>
  <c r="O29" i="127"/>
  <c r="O28" i="130"/>
  <c r="O143" i="135"/>
  <c r="N8" i="136"/>
  <c r="O143" i="136"/>
  <c r="N75" i="139"/>
  <c r="N72" i="123"/>
  <c r="N52" i="83"/>
  <c r="N6" i="127"/>
  <c r="O72" i="134"/>
  <c r="O94" i="137"/>
  <c r="O29" i="139"/>
  <c r="N29" i="124"/>
  <c r="O143" i="125"/>
  <c r="O50" i="130"/>
  <c r="O143" i="130"/>
  <c r="O72" i="131"/>
  <c r="O29" i="132"/>
  <c r="O145" i="132"/>
  <c r="O8" i="133"/>
  <c r="N53" i="139"/>
  <c r="O73" i="139"/>
  <c r="O73" i="83"/>
  <c r="N72" i="124"/>
  <c r="O53" i="128"/>
  <c r="N74" i="130"/>
  <c r="O94" i="130"/>
  <c r="N52" i="137"/>
  <c r="N50" i="139"/>
  <c r="N6" i="83"/>
  <c r="O142" i="138"/>
  <c r="L31" i="83"/>
  <c r="L53" i="83"/>
  <c r="K94" i="83"/>
  <c r="K6" i="123"/>
  <c r="L52" i="124"/>
  <c r="L96" i="128"/>
  <c r="L9" i="128"/>
  <c r="L52" i="131"/>
  <c r="L145" i="131"/>
  <c r="M95" i="132"/>
  <c r="M31" i="132"/>
  <c r="M74" i="133"/>
  <c r="L6" i="133"/>
  <c r="L96" i="135"/>
  <c r="L95" i="135"/>
  <c r="K8" i="130"/>
  <c r="L7" i="129"/>
  <c r="M8" i="127"/>
  <c r="K96" i="129"/>
  <c r="L97" i="127"/>
  <c r="N73" i="124"/>
  <c r="N143" i="124"/>
  <c r="M143" i="125"/>
  <c r="K9" i="126"/>
  <c r="K6" i="129"/>
  <c r="K8" i="129"/>
  <c r="L9" i="130"/>
  <c r="J31" i="134"/>
  <c r="K145" i="137"/>
  <c r="L53" i="137"/>
  <c r="M50" i="138"/>
  <c r="K94" i="138"/>
  <c r="L7" i="139"/>
  <c r="K75" i="123"/>
  <c r="M94" i="123"/>
  <c r="M119" i="124"/>
  <c r="M29" i="125"/>
  <c r="N52" i="125"/>
  <c r="M52" i="125"/>
  <c r="L30" i="126"/>
  <c r="M73" i="127"/>
  <c r="K122" i="128"/>
  <c r="M72" i="129"/>
  <c r="K7" i="130"/>
  <c r="L142" i="131"/>
  <c r="N30" i="132"/>
  <c r="K52" i="134"/>
  <c r="N144" i="135"/>
  <c r="N30" i="135"/>
  <c r="L95" i="128"/>
  <c r="M72" i="124"/>
  <c r="J50" i="135"/>
  <c r="N74" i="137"/>
  <c r="N29" i="136"/>
  <c r="K72" i="136"/>
  <c r="M144" i="139"/>
  <c r="M95" i="83"/>
  <c r="L53" i="123"/>
  <c r="N29" i="125"/>
  <c r="K74" i="128"/>
  <c r="C120" i="131"/>
  <c r="K52" i="131"/>
  <c r="M29" i="132"/>
  <c r="K51" i="133"/>
  <c r="N74" i="133"/>
  <c r="L73" i="133"/>
  <c r="M8" i="134"/>
  <c r="L94" i="135"/>
  <c r="M96" i="132"/>
  <c r="N95" i="127"/>
  <c r="L31" i="127"/>
  <c r="L29" i="134"/>
  <c r="L50" i="134"/>
  <c r="K142" i="137"/>
  <c r="L8" i="138"/>
  <c r="J94" i="139"/>
  <c r="N144" i="83"/>
  <c r="M29" i="123"/>
  <c r="M96" i="128"/>
  <c r="J6" i="128"/>
  <c r="M29" i="129"/>
  <c r="L122" i="130"/>
  <c r="K74" i="132"/>
  <c r="M73" i="133"/>
  <c r="M7" i="133"/>
  <c r="N143" i="135"/>
  <c r="N142" i="135"/>
  <c r="K94" i="132"/>
  <c r="L94" i="127"/>
  <c r="K50" i="128"/>
  <c r="M146" i="129"/>
  <c r="K145" i="131"/>
  <c r="N75" i="132"/>
  <c r="K143" i="139"/>
  <c r="K146" i="139"/>
  <c r="L97" i="138"/>
  <c r="K146" i="137"/>
  <c r="N72" i="139"/>
  <c r="M96" i="83"/>
  <c r="M53" i="123"/>
  <c r="N145" i="123"/>
  <c r="L145" i="125"/>
  <c r="M120" i="126"/>
  <c r="N31" i="126"/>
  <c r="M30" i="126"/>
  <c r="K52" i="127"/>
  <c r="K51" i="131"/>
  <c r="L53" i="131"/>
  <c r="F120" i="132"/>
  <c r="L7" i="133"/>
  <c r="M6" i="134"/>
  <c r="L52" i="134"/>
  <c r="K96" i="134"/>
  <c r="N72" i="134"/>
  <c r="M95" i="135"/>
  <c r="L28" i="124"/>
  <c r="L53" i="125"/>
  <c r="J9" i="128"/>
  <c r="N72" i="128"/>
  <c r="L31" i="129"/>
  <c r="N73" i="132"/>
  <c r="N50" i="133"/>
  <c r="L75" i="134"/>
  <c r="K143" i="135"/>
  <c r="M144" i="135"/>
  <c r="N51" i="138"/>
  <c r="M51" i="138"/>
  <c r="K31" i="136"/>
  <c r="K145" i="139"/>
  <c r="L142" i="139"/>
  <c r="K95" i="123"/>
  <c r="L29" i="123"/>
  <c r="L50" i="123"/>
  <c r="N95" i="126"/>
  <c r="M95" i="127"/>
  <c r="N29" i="129"/>
  <c r="C118" i="131"/>
  <c r="J51" i="134"/>
  <c r="M96" i="135"/>
  <c r="N145" i="135"/>
  <c r="K31" i="131"/>
  <c r="L146" i="125"/>
  <c r="L51" i="131"/>
  <c r="L97" i="135"/>
  <c r="L144" i="125"/>
  <c r="M145" i="125"/>
  <c r="M9" i="127"/>
  <c r="K146" i="133"/>
  <c r="K6" i="134"/>
  <c r="L9" i="134"/>
  <c r="M74" i="137"/>
  <c r="K144" i="139"/>
  <c r="N96" i="136"/>
  <c r="N28" i="139"/>
  <c r="M96" i="138"/>
  <c r="M74" i="139"/>
  <c r="N53" i="136"/>
  <c r="N120" i="137"/>
  <c r="N50" i="137"/>
  <c r="L53" i="138"/>
  <c r="K31" i="83"/>
  <c r="K53" i="83"/>
  <c r="L8" i="123"/>
  <c r="J6" i="123"/>
  <c r="N30" i="125"/>
  <c r="L74" i="126"/>
  <c r="M29" i="126"/>
  <c r="L7" i="128"/>
  <c r="M29" i="128"/>
  <c r="L74" i="130"/>
  <c r="K74" i="130"/>
  <c r="K8" i="135"/>
  <c r="N94" i="133"/>
  <c r="K9" i="129"/>
  <c r="N8" i="127"/>
  <c r="M9" i="124"/>
  <c r="L31" i="125"/>
  <c r="M50" i="125"/>
  <c r="K74" i="126"/>
  <c r="L94" i="126"/>
  <c r="M95" i="126"/>
  <c r="K145" i="126"/>
  <c r="M6" i="127"/>
  <c r="L97" i="128"/>
  <c r="J6" i="129"/>
  <c r="K7" i="129"/>
  <c r="M73" i="129"/>
  <c r="K97" i="129"/>
  <c r="M143" i="129"/>
  <c r="K9" i="130"/>
  <c r="M29" i="130"/>
  <c r="J72" i="130"/>
  <c r="K73" i="130"/>
  <c r="L75" i="130"/>
  <c r="L72" i="131"/>
  <c r="L143" i="131"/>
  <c r="J9" i="132"/>
  <c r="M29" i="136"/>
  <c r="L72" i="137"/>
  <c r="M73" i="137"/>
  <c r="L74" i="139"/>
  <c r="M120" i="130"/>
  <c r="L31" i="132"/>
  <c r="J30" i="135"/>
  <c r="L6" i="83"/>
  <c r="L95" i="123"/>
  <c r="L75" i="123"/>
  <c r="K96" i="124"/>
  <c r="L94" i="124"/>
  <c r="M51" i="124"/>
  <c r="M29" i="124"/>
  <c r="K7" i="125"/>
  <c r="C122" i="126"/>
  <c r="K94" i="126"/>
  <c r="K75" i="128"/>
  <c r="L74" i="128"/>
  <c r="K52" i="128"/>
  <c r="K29" i="128"/>
  <c r="L50" i="128"/>
  <c r="M94" i="129"/>
  <c r="L7" i="131"/>
  <c r="K8" i="131"/>
  <c r="K120" i="132"/>
  <c r="L6" i="132"/>
  <c r="L30" i="133"/>
  <c r="M50" i="133"/>
  <c r="L120" i="134"/>
  <c r="K146" i="135"/>
  <c r="K73" i="133"/>
  <c r="K75" i="131"/>
  <c r="M97" i="132"/>
  <c r="K6" i="135"/>
  <c r="L9" i="127"/>
  <c r="M53" i="124"/>
  <c r="J94" i="124"/>
  <c r="J97" i="125"/>
  <c r="J9" i="126"/>
  <c r="K9" i="127"/>
  <c r="K72" i="128"/>
  <c r="J30" i="132"/>
  <c r="K97" i="133"/>
  <c r="M53" i="137"/>
  <c r="M118" i="137"/>
  <c r="L6" i="137"/>
  <c r="K96" i="138"/>
  <c r="L31" i="139"/>
  <c r="L9" i="138"/>
  <c r="M144" i="136"/>
  <c r="K97" i="137"/>
  <c r="L97" i="123"/>
  <c r="L94" i="133"/>
  <c r="K28" i="83"/>
  <c r="M120" i="83"/>
  <c r="K51" i="83"/>
  <c r="L30" i="123"/>
  <c r="K29" i="123"/>
  <c r="J53" i="123"/>
  <c r="D122" i="123"/>
  <c r="L30" i="124"/>
  <c r="M95" i="124"/>
  <c r="M30" i="125"/>
  <c r="L8" i="125"/>
  <c r="M31" i="125"/>
  <c r="M146" i="126"/>
  <c r="M51" i="128"/>
  <c r="L96" i="130"/>
  <c r="K122" i="130"/>
  <c r="K7" i="131"/>
  <c r="L50" i="132"/>
  <c r="L74" i="133"/>
  <c r="K144" i="135"/>
  <c r="L6" i="134"/>
  <c r="M52" i="127"/>
  <c r="L73" i="131"/>
  <c r="M94" i="130"/>
  <c r="M6" i="125"/>
  <c r="K31" i="133"/>
  <c r="K97" i="125"/>
  <c r="J9" i="124"/>
  <c r="E120" i="124"/>
  <c r="J75" i="124"/>
  <c r="L96" i="125"/>
  <c r="K122" i="126"/>
  <c r="E119" i="127"/>
  <c r="E122" i="128"/>
  <c r="D119" i="129"/>
  <c r="K53" i="129"/>
  <c r="J53" i="131"/>
  <c r="K72" i="131"/>
  <c r="K51" i="137"/>
  <c r="L8" i="137"/>
  <c r="M30" i="139"/>
  <c r="M8" i="136"/>
  <c r="M96" i="136"/>
  <c r="L95" i="137"/>
  <c r="L53" i="136"/>
  <c r="J53" i="138"/>
  <c r="J50" i="139"/>
  <c r="K53" i="139"/>
  <c r="M96" i="123"/>
  <c r="K53" i="123"/>
  <c r="M146" i="124"/>
  <c r="M142" i="125"/>
  <c r="M144" i="126"/>
  <c r="L31" i="126"/>
  <c r="K30" i="128"/>
  <c r="L28" i="130"/>
  <c r="K30" i="135"/>
  <c r="M75" i="134"/>
  <c r="M31" i="129"/>
  <c r="K53" i="128"/>
  <c r="M145" i="126"/>
  <c r="L146" i="126"/>
  <c r="J8" i="128"/>
  <c r="M73" i="136"/>
  <c r="M7" i="137"/>
  <c r="M142" i="139"/>
  <c r="K96" i="139"/>
  <c r="K95" i="138"/>
  <c r="K97" i="139"/>
  <c r="M50" i="137"/>
  <c r="M51" i="83"/>
  <c r="J9" i="123"/>
  <c r="K28" i="123"/>
  <c r="M72" i="123"/>
  <c r="M52" i="124"/>
  <c r="L52" i="125"/>
  <c r="K73" i="125"/>
  <c r="L9" i="126"/>
  <c r="L30" i="127"/>
  <c r="L94" i="128"/>
  <c r="M122" i="129"/>
  <c r="M73" i="131"/>
  <c r="K118" i="132"/>
  <c r="L53" i="135"/>
  <c r="L73" i="134"/>
  <c r="M6" i="128"/>
  <c r="L95" i="126"/>
  <c r="J31" i="127"/>
  <c r="K50" i="129"/>
  <c r="J75" i="135"/>
  <c r="L7" i="136"/>
  <c r="L7" i="137"/>
  <c r="M146" i="139"/>
  <c r="L94" i="138"/>
  <c r="K72" i="138"/>
  <c r="L28" i="136"/>
  <c r="J75" i="136"/>
  <c r="M118" i="126"/>
  <c r="K8" i="127"/>
  <c r="L8" i="129"/>
  <c r="K8" i="133"/>
  <c r="L95" i="133"/>
  <c r="K73" i="134"/>
  <c r="L50" i="135"/>
  <c r="L28" i="126"/>
  <c r="L29" i="130"/>
  <c r="L143" i="132"/>
  <c r="K74" i="139"/>
  <c r="K9" i="123"/>
  <c r="K74" i="125"/>
  <c r="K96" i="132"/>
  <c r="K9" i="133"/>
  <c r="M7" i="134"/>
  <c r="K96" i="130"/>
  <c r="J7" i="125"/>
  <c r="K9" i="125"/>
  <c r="M72" i="125"/>
  <c r="M146" i="125"/>
  <c r="J95" i="130"/>
  <c r="J74" i="131"/>
  <c r="K142" i="131"/>
  <c r="M53" i="134"/>
  <c r="L28" i="135"/>
  <c r="D121" i="139"/>
  <c r="M73" i="123"/>
  <c r="L120" i="137"/>
  <c r="K29" i="132"/>
  <c r="J74" i="132"/>
  <c r="L8" i="133"/>
  <c r="L96" i="137"/>
  <c r="L95" i="83"/>
  <c r="K53" i="133"/>
  <c r="J28" i="135"/>
  <c r="K30" i="83"/>
  <c r="L7" i="123"/>
  <c r="J53" i="132"/>
  <c r="K73" i="83"/>
  <c r="J94" i="138"/>
  <c r="L144" i="83"/>
  <c r="J50" i="136"/>
  <c r="J31" i="83"/>
  <c r="K53" i="126"/>
  <c r="J94" i="127"/>
  <c r="L72" i="126"/>
  <c r="J6" i="130"/>
  <c r="K9" i="138"/>
  <c r="J72" i="138"/>
  <c r="K73" i="139"/>
  <c r="K74" i="83"/>
  <c r="K75" i="83"/>
  <c r="K72" i="124"/>
  <c r="J50" i="126"/>
  <c r="J9" i="136"/>
  <c r="J6" i="137"/>
  <c r="K30" i="123"/>
  <c r="K53" i="124"/>
  <c r="J95" i="123"/>
  <c r="J28" i="126"/>
  <c r="J6" i="133"/>
  <c r="K7" i="137"/>
  <c r="K9" i="137"/>
  <c r="J31" i="138"/>
  <c r="K30" i="124"/>
  <c r="K31" i="124"/>
  <c r="K72" i="127"/>
  <c r="J94" i="83"/>
  <c r="K73" i="123"/>
  <c r="K29" i="124"/>
  <c r="K31" i="138"/>
  <c r="K144" i="126"/>
  <c r="J51" i="133"/>
  <c r="J31" i="136"/>
  <c r="J7" i="138"/>
  <c r="J8" i="138"/>
  <c r="J9" i="138"/>
  <c r="J72" i="139"/>
  <c r="J97" i="129"/>
  <c r="B120" i="132"/>
  <c r="P74" i="135"/>
  <c r="J119" i="135"/>
  <c r="J9" i="135"/>
  <c r="J51" i="139"/>
  <c r="P72" i="139"/>
  <c r="P51" i="139"/>
  <c r="J73" i="125"/>
  <c r="J75" i="133"/>
  <c r="J30" i="131"/>
  <c r="J31" i="132"/>
  <c r="P50" i="139"/>
  <c r="J52" i="128"/>
  <c r="P6" i="130"/>
  <c r="J95" i="129"/>
  <c r="P7" i="126"/>
  <c r="J73" i="126"/>
  <c r="B122" i="132"/>
  <c r="J75" i="127"/>
  <c r="P9" i="124"/>
  <c r="P73" i="126"/>
  <c r="J74" i="125"/>
  <c r="J8" i="136"/>
  <c r="P94" i="139"/>
  <c r="J96" i="131"/>
  <c r="J7" i="137"/>
  <c r="J74" i="137"/>
  <c r="J75" i="132"/>
  <c r="J95" i="136"/>
  <c r="P8" i="136"/>
  <c r="P31" i="131"/>
  <c r="J74" i="139"/>
  <c r="J30" i="125"/>
  <c r="P75" i="128"/>
  <c r="J73" i="138"/>
  <c r="J53" i="124"/>
  <c r="P95" i="128"/>
  <c r="P7" i="131"/>
  <c r="J95" i="134"/>
  <c r="P29" i="128"/>
  <c r="P50" i="132"/>
  <c r="P7" i="135"/>
  <c r="P73" i="138"/>
  <c r="P74" i="125"/>
  <c r="B120" i="128"/>
  <c r="J74" i="128"/>
  <c r="J30" i="128"/>
  <c r="P94" i="133"/>
  <c r="P75" i="135"/>
  <c r="P30" i="132"/>
  <c r="J30" i="134"/>
  <c r="J145" i="139"/>
  <c r="J31" i="128"/>
  <c r="P73" i="125"/>
  <c r="B122" i="128"/>
  <c r="P73" i="128"/>
  <c r="J30" i="130"/>
  <c r="J29" i="128"/>
  <c r="J97" i="134"/>
  <c r="J74" i="135"/>
  <c r="P96" i="128"/>
  <c r="P74" i="133"/>
  <c r="J6" i="127"/>
  <c r="J143" i="135"/>
  <c r="J51" i="138"/>
  <c r="P75" i="137"/>
  <c r="P53" i="138"/>
  <c r="P8" i="131"/>
  <c r="P73" i="134"/>
  <c r="J145" i="127"/>
  <c r="J145" i="132"/>
  <c r="P31" i="130"/>
  <c r="J8" i="131"/>
  <c r="J94" i="132"/>
  <c r="J94" i="136"/>
  <c r="J6" i="134"/>
  <c r="P50" i="135"/>
  <c r="J8" i="127"/>
  <c r="P96" i="130"/>
  <c r="J53" i="135"/>
  <c r="J96" i="130"/>
  <c r="J95" i="126"/>
  <c r="P95" i="126"/>
  <c r="J7" i="131"/>
  <c r="J73" i="134"/>
  <c r="B121" i="132"/>
  <c r="J73" i="135"/>
  <c r="P97" i="139"/>
  <c r="P96" i="129"/>
  <c r="J31" i="135"/>
  <c r="P72" i="130"/>
  <c r="J6" i="131"/>
  <c r="J51" i="128"/>
  <c r="J96" i="129"/>
  <c r="J8" i="130"/>
  <c r="P96" i="133"/>
  <c r="P51" i="133"/>
  <c r="J73" i="127"/>
  <c r="P74" i="126"/>
  <c r="P95" i="129"/>
  <c r="P7" i="130"/>
  <c r="J94" i="130"/>
  <c r="P53" i="132"/>
  <c r="P73" i="135"/>
  <c r="J30" i="139"/>
  <c r="J31" i="124"/>
  <c r="P30" i="125"/>
  <c r="J142" i="127"/>
  <c r="P30" i="127"/>
  <c r="P51" i="128"/>
  <c r="P9" i="128"/>
  <c r="P29" i="130"/>
  <c r="P52" i="131"/>
  <c r="P51" i="132"/>
  <c r="J9" i="133"/>
  <c r="J96" i="133"/>
  <c r="J29" i="130"/>
  <c r="P52" i="124"/>
  <c r="J118" i="130"/>
  <c r="P74" i="83"/>
  <c r="P95" i="130"/>
  <c r="J9" i="131"/>
  <c r="P8" i="130"/>
  <c r="P52" i="125"/>
  <c r="P73" i="127"/>
  <c r="J7" i="130"/>
  <c r="J53" i="130"/>
  <c r="J52" i="131"/>
  <c r="J121" i="133"/>
  <c r="J30" i="123"/>
  <c r="J73" i="139"/>
  <c r="J28" i="132"/>
  <c r="J142" i="133"/>
  <c r="J72" i="137"/>
  <c r="J7" i="136"/>
  <c r="P72" i="138"/>
  <c r="J9" i="83"/>
  <c r="J143" i="131"/>
  <c r="J144" i="132"/>
  <c r="J73" i="136"/>
  <c r="P97" i="136"/>
  <c r="J143" i="139"/>
  <c r="J29" i="137"/>
  <c r="P30" i="123"/>
  <c r="J50" i="123"/>
  <c r="P74" i="136"/>
  <c r="P30" i="134"/>
  <c r="J94" i="135"/>
  <c r="P97" i="129"/>
  <c r="P31" i="127"/>
  <c r="J97" i="126"/>
  <c r="J9" i="130"/>
  <c r="J74" i="130"/>
  <c r="J75" i="130"/>
  <c r="B122" i="131"/>
  <c r="J96" i="137"/>
  <c r="J75" i="83"/>
  <c r="J94" i="131"/>
  <c r="J96" i="132"/>
  <c r="P6" i="137"/>
  <c r="P9" i="137"/>
  <c r="J74" i="83"/>
  <c r="J30" i="126"/>
  <c r="J8" i="126"/>
  <c r="J143" i="127"/>
  <c r="J75" i="139"/>
  <c r="P74" i="127"/>
  <c r="J52" i="129"/>
  <c r="J30" i="127"/>
  <c r="J51" i="124"/>
  <c r="P30" i="130"/>
  <c r="P51" i="129"/>
  <c r="J51" i="129"/>
  <c r="J28" i="125"/>
  <c r="J144" i="127"/>
  <c r="P97" i="125"/>
  <c r="P97" i="127"/>
  <c r="J144" i="133"/>
  <c r="P31" i="134"/>
  <c r="J121" i="134"/>
  <c r="J143" i="134"/>
  <c r="P28" i="135"/>
  <c r="J144" i="135"/>
  <c r="J142" i="139"/>
  <c r="J145" i="138"/>
  <c r="P8" i="135"/>
  <c r="J52" i="127"/>
  <c r="P52" i="129"/>
  <c r="J145" i="133"/>
  <c r="J144" i="134"/>
  <c r="J75" i="123"/>
  <c r="B119" i="132"/>
  <c r="J146" i="134"/>
  <c r="J143" i="133"/>
  <c r="P50" i="126"/>
  <c r="B121" i="134"/>
  <c r="J29" i="135"/>
  <c r="J146" i="127"/>
  <c r="J75" i="129"/>
  <c r="J7" i="83"/>
  <c r="J142" i="134"/>
  <c r="J28" i="124"/>
  <c r="P7" i="125"/>
  <c r="P31" i="133"/>
  <c r="J7" i="133"/>
  <c r="J146" i="138"/>
  <c r="J6" i="83"/>
  <c r="P28" i="83"/>
  <c r="P96" i="124"/>
  <c r="J51" i="130"/>
  <c r="P51" i="131"/>
  <c r="J8" i="132"/>
  <c r="J146" i="133"/>
  <c r="P96" i="134"/>
  <c r="J145" i="134"/>
  <c r="J95" i="135"/>
  <c r="J8" i="135"/>
  <c r="J96" i="135"/>
  <c r="P29" i="124"/>
  <c r="P95" i="132"/>
  <c r="J73" i="129"/>
  <c r="P53" i="134"/>
  <c r="J143" i="128"/>
  <c r="P51" i="136"/>
  <c r="J29" i="139"/>
  <c r="J95" i="138"/>
  <c r="J9" i="139"/>
  <c r="P52" i="130"/>
  <c r="J72" i="136"/>
  <c r="J142" i="135"/>
  <c r="J146" i="83"/>
  <c r="J51" i="123"/>
  <c r="J7" i="124"/>
  <c r="J95" i="124"/>
  <c r="J51" i="126"/>
  <c r="P52" i="128"/>
  <c r="J30" i="129"/>
  <c r="P73" i="130"/>
  <c r="P30" i="133"/>
  <c r="J8" i="133"/>
  <c r="J50" i="134"/>
  <c r="J145" i="135"/>
  <c r="J75" i="126"/>
  <c r="J96" i="134"/>
  <c r="J50" i="131"/>
  <c r="J97" i="133"/>
  <c r="J51" i="136"/>
  <c r="P75" i="136"/>
  <c r="P29" i="137"/>
  <c r="J6" i="139"/>
  <c r="J119" i="83"/>
  <c r="P30" i="135"/>
  <c r="P30" i="129"/>
  <c r="J7" i="129"/>
  <c r="J8" i="129"/>
  <c r="J74" i="129"/>
  <c r="J52" i="130"/>
  <c r="J6" i="132"/>
  <c r="P95" i="135"/>
  <c r="P8" i="129"/>
  <c r="P73" i="131"/>
  <c r="J95" i="132"/>
  <c r="P6" i="128"/>
  <c r="P8" i="128"/>
  <c r="P28" i="132"/>
  <c r="P53" i="133"/>
  <c r="P95" i="138"/>
  <c r="J144" i="139"/>
  <c r="P95" i="139"/>
  <c r="J74" i="136"/>
  <c r="P29" i="126"/>
  <c r="J120" i="83"/>
  <c r="P31" i="123"/>
  <c r="P95" i="125"/>
  <c r="P51" i="126"/>
  <c r="J74" i="126"/>
  <c r="J73" i="128"/>
  <c r="J95" i="128"/>
  <c r="P7" i="129"/>
  <c r="P51" i="130"/>
  <c r="P29" i="133"/>
  <c r="J29" i="133"/>
  <c r="J146" i="135"/>
  <c r="J51" i="131"/>
  <c r="J29" i="124"/>
  <c r="J73" i="131"/>
  <c r="P28" i="124"/>
  <c r="J29" i="125"/>
  <c r="J52" i="125"/>
  <c r="P8" i="127"/>
  <c r="J146" i="139"/>
  <c r="J96" i="139"/>
  <c r="J28" i="137"/>
  <c r="J72" i="83"/>
  <c r="J119" i="125"/>
  <c r="P97" i="132"/>
  <c r="P95" i="124"/>
  <c r="P6" i="123"/>
  <c r="P9" i="123"/>
  <c r="J96" i="124"/>
  <c r="J29" i="126"/>
  <c r="P6" i="129"/>
  <c r="P9" i="132"/>
  <c r="J28" i="129"/>
  <c r="P28" i="126"/>
  <c r="J73" i="130"/>
  <c r="P73" i="129"/>
  <c r="P31" i="126"/>
  <c r="J53" i="127"/>
  <c r="P29" i="129"/>
  <c r="P97" i="135"/>
  <c r="P96" i="137"/>
  <c r="J95" i="139"/>
  <c r="O94" i="126"/>
  <c r="P94" i="137"/>
  <c r="P95" i="83"/>
  <c r="O97" i="83"/>
  <c r="O97" i="123"/>
  <c r="O95" i="132"/>
  <c r="P145" i="125"/>
  <c r="O97" i="136"/>
  <c r="P94" i="127"/>
  <c r="P96" i="132"/>
  <c r="O95" i="128"/>
  <c r="O97" i="128"/>
  <c r="P144" i="135"/>
  <c r="P97" i="83"/>
  <c r="P95" i="123"/>
  <c r="O96" i="132"/>
  <c r="P145" i="134"/>
  <c r="P144" i="138"/>
  <c r="O95" i="137"/>
  <c r="P144" i="125"/>
  <c r="P143" i="134"/>
  <c r="P146" i="125"/>
  <c r="O72" i="124"/>
  <c r="P50" i="127"/>
  <c r="P144" i="139"/>
  <c r="P73" i="139"/>
  <c r="P72" i="136"/>
  <c r="O75" i="137"/>
  <c r="P52" i="83"/>
  <c r="P142" i="125"/>
  <c r="P53" i="128"/>
  <c r="P74" i="129"/>
  <c r="P50" i="130"/>
  <c r="P143" i="135"/>
  <c r="O52" i="135"/>
  <c r="P142" i="134"/>
  <c r="P72" i="126"/>
  <c r="P50" i="133"/>
  <c r="P142" i="139"/>
  <c r="P143" i="139"/>
  <c r="O75" i="128"/>
  <c r="H121" i="130"/>
  <c r="P74" i="131"/>
  <c r="O74" i="131"/>
  <c r="P145" i="135"/>
  <c r="P52" i="135"/>
  <c r="P146" i="129"/>
  <c r="O72" i="132"/>
  <c r="P144" i="133"/>
  <c r="P73" i="83"/>
  <c r="P146" i="123"/>
  <c r="O52" i="130"/>
  <c r="P142" i="135"/>
  <c r="P50" i="124"/>
  <c r="P72" i="124"/>
  <c r="O73" i="135"/>
  <c r="P145" i="139"/>
  <c r="P146" i="138"/>
  <c r="O52" i="83"/>
  <c r="H122" i="129"/>
  <c r="P146" i="134"/>
  <c r="P146" i="124"/>
  <c r="P142" i="126"/>
  <c r="P146" i="136"/>
  <c r="O74" i="138"/>
  <c r="P143" i="125"/>
  <c r="O50" i="127"/>
  <c r="O50" i="128"/>
  <c r="O73" i="128"/>
  <c r="P52" i="137"/>
  <c r="P53" i="83"/>
  <c r="O74" i="123"/>
  <c r="P122" i="139"/>
  <c r="P30" i="126"/>
  <c r="H119" i="128"/>
  <c r="P145" i="129"/>
  <c r="O30" i="130"/>
  <c r="P29" i="131"/>
  <c r="P143" i="124"/>
  <c r="P6" i="83"/>
  <c r="O28" i="83"/>
  <c r="P30" i="83"/>
  <c r="P120" i="126"/>
  <c r="H119" i="127"/>
  <c r="O6" i="128"/>
  <c r="O31" i="131"/>
  <c r="P120" i="132"/>
  <c r="O28" i="132"/>
  <c r="P8" i="133"/>
  <c r="O31" i="134"/>
  <c r="O31" i="124"/>
  <c r="P6" i="125"/>
  <c r="P7" i="139"/>
  <c r="P28" i="136"/>
  <c r="P30" i="137"/>
  <c r="P145" i="137"/>
  <c r="P6" i="138"/>
  <c r="P146" i="83"/>
  <c r="O8" i="127"/>
  <c r="P120" i="129"/>
  <c r="O29" i="129"/>
  <c r="P143" i="133"/>
  <c r="P145" i="133"/>
  <c r="O28" i="135"/>
  <c r="P146" i="133"/>
  <c r="P143" i="129"/>
  <c r="P9" i="136"/>
  <c r="P31" i="83"/>
  <c r="P7" i="128"/>
  <c r="P144" i="129"/>
  <c r="O29" i="131"/>
  <c r="H119" i="133"/>
  <c r="P142" i="124"/>
  <c r="H120" i="126"/>
  <c r="H120" i="130"/>
  <c r="P142" i="138"/>
  <c r="O31" i="83"/>
  <c r="P145" i="124"/>
  <c r="P142" i="129"/>
  <c r="P29" i="132"/>
  <c r="P142" i="133"/>
  <c r="P142" i="127"/>
  <c r="P120" i="137"/>
  <c r="O30" i="137"/>
  <c r="P120" i="139"/>
  <c r="O30" i="139"/>
  <c r="P145" i="138"/>
  <c r="O29" i="136"/>
  <c r="P30" i="138"/>
  <c r="O29" i="123"/>
  <c r="P144" i="124"/>
  <c r="O28" i="124"/>
  <c r="P7" i="133"/>
  <c r="P7" i="136"/>
  <c r="P29" i="139"/>
  <c r="P7" i="123"/>
  <c r="O6" i="123"/>
  <c r="O9" i="123"/>
  <c r="O31" i="123"/>
  <c r="O8" i="128"/>
  <c r="O7" i="139"/>
  <c r="O9" i="137"/>
  <c r="P28" i="138"/>
  <c r="O142" i="123"/>
  <c r="N97" i="128"/>
  <c r="N97" i="83"/>
  <c r="N94" i="126"/>
  <c r="O118" i="128"/>
  <c r="N96" i="128"/>
  <c r="N95" i="136"/>
  <c r="O96" i="131"/>
  <c r="N96" i="83"/>
  <c r="N95" i="128"/>
  <c r="O118" i="137"/>
  <c r="O146" i="130"/>
  <c r="O142" i="132"/>
  <c r="O96" i="128"/>
  <c r="O144" i="132"/>
  <c r="O145" i="130"/>
  <c r="O146" i="132"/>
  <c r="O94" i="123"/>
  <c r="O74" i="124"/>
  <c r="O144" i="125"/>
  <c r="O75" i="132"/>
  <c r="O50" i="133"/>
  <c r="O53" i="133"/>
  <c r="O73" i="132"/>
  <c r="O142" i="136"/>
  <c r="O50" i="137"/>
  <c r="O143" i="123"/>
  <c r="O73" i="124"/>
  <c r="O142" i="125"/>
  <c r="N73" i="129"/>
  <c r="O51" i="137"/>
  <c r="O72" i="139"/>
  <c r="O146" i="136"/>
  <c r="O122" i="128"/>
  <c r="N73" i="135"/>
  <c r="N72" i="132"/>
  <c r="O52" i="138"/>
  <c r="N74" i="136"/>
  <c r="N73" i="137"/>
  <c r="O50" i="123"/>
  <c r="O146" i="123"/>
  <c r="N74" i="135"/>
  <c r="O75" i="135"/>
  <c r="O143" i="129"/>
  <c r="N73" i="83"/>
  <c r="O144" i="123"/>
  <c r="O122" i="135"/>
  <c r="O53" i="125"/>
  <c r="O146" i="128"/>
  <c r="N75" i="83"/>
  <c r="O75" i="123"/>
  <c r="O122" i="124"/>
  <c r="O72" i="128"/>
  <c r="N74" i="124"/>
  <c r="O143" i="126"/>
  <c r="N50" i="128"/>
  <c r="O73" i="138"/>
  <c r="O119" i="83"/>
  <c r="N31" i="124"/>
  <c r="O142" i="126"/>
  <c r="N7" i="133"/>
  <c r="O7" i="133"/>
  <c r="O146" i="135"/>
  <c r="O144" i="135"/>
  <c r="O143" i="124"/>
  <c r="O30" i="138"/>
  <c r="O144" i="139"/>
  <c r="N28" i="83"/>
  <c r="O143" i="83"/>
  <c r="O7" i="123"/>
  <c r="O145" i="128"/>
  <c r="O142" i="128"/>
  <c r="N29" i="135"/>
  <c r="O144" i="129"/>
  <c r="N9" i="124"/>
  <c r="O30" i="123"/>
  <c r="O142" i="129"/>
  <c r="O142" i="135"/>
  <c r="O143" i="139"/>
  <c r="O145" i="126"/>
  <c r="O143" i="128"/>
  <c r="O145" i="129"/>
  <c r="O145" i="135"/>
  <c r="O146" i="129"/>
  <c r="O146" i="139"/>
  <c r="O144" i="137"/>
  <c r="N29" i="133"/>
  <c r="O120" i="135"/>
  <c r="O144" i="126"/>
  <c r="N8" i="137"/>
  <c r="N7" i="83"/>
  <c r="O9" i="83"/>
  <c r="O8" i="134"/>
  <c r="N8" i="134"/>
  <c r="O9" i="125"/>
  <c r="O8" i="137"/>
  <c r="O31" i="137"/>
  <c r="N144" i="129"/>
  <c r="N146" i="127"/>
  <c r="N144" i="128"/>
  <c r="N145" i="134"/>
  <c r="M97" i="83"/>
  <c r="M97" i="137"/>
  <c r="N142" i="131"/>
  <c r="M94" i="83"/>
  <c r="N144" i="123"/>
  <c r="M74" i="129"/>
  <c r="N52" i="134"/>
  <c r="N144" i="127"/>
  <c r="N142" i="129"/>
  <c r="N50" i="125"/>
  <c r="M50" i="136"/>
  <c r="N143" i="128"/>
  <c r="N74" i="129"/>
  <c r="N143" i="129"/>
  <c r="N146" i="134"/>
  <c r="N72" i="125"/>
  <c r="N73" i="136"/>
  <c r="N143" i="137"/>
  <c r="M50" i="83"/>
  <c r="N51" i="83"/>
  <c r="M75" i="83"/>
  <c r="M73" i="125"/>
  <c r="N145" i="131"/>
  <c r="F121" i="134"/>
  <c r="M51" i="134"/>
  <c r="M72" i="135"/>
  <c r="N145" i="128"/>
  <c r="N145" i="127"/>
  <c r="N50" i="136"/>
  <c r="M75" i="139"/>
  <c r="N51" i="134"/>
  <c r="N142" i="134"/>
  <c r="N53" i="134"/>
  <c r="N122" i="137"/>
  <c r="N53" i="123"/>
  <c r="N146" i="129"/>
  <c r="N146" i="131"/>
  <c r="N145" i="138"/>
  <c r="N51" i="125"/>
  <c r="M51" i="125"/>
  <c r="N143" i="127"/>
  <c r="N142" i="127"/>
  <c r="N145" i="129"/>
  <c r="N143" i="131"/>
  <c r="N143" i="126"/>
  <c r="N51" i="123"/>
  <c r="N142" i="128"/>
  <c r="N51" i="135"/>
  <c r="M51" i="135"/>
  <c r="M30" i="83"/>
  <c r="N9" i="123"/>
  <c r="N145" i="125"/>
  <c r="N29" i="130"/>
  <c r="M8" i="83"/>
  <c r="N8" i="123"/>
  <c r="N31" i="123"/>
  <c r="M6" i="138"/>
  <c r="N119" i="83"/>
  <c r="N143" i="83"/>
  <c r="N146" i="123"/>
  <c r="M29" i="127"/>
  <c r="N28" i="138"/>
  <c r="N29" i="138"/>
  <c r="N6" i="139"/>
  <c r="N143" i="123"/>
  <c r="N120" i="124"/>
  <c r="M7" i="83"/>
  <c r="N29" i="127"/>
  <c r="N30" i="83"/>
  <c r="N6" i="123"/>
  <c r="N120" i="123"/>
  <c r="N28" i="126"/>
  <c r="M31" i="136"/>
  <c r="N28" i="123"/>
  <c r="N146" i="124"/>
  <c r="M145" i="132"/>
  <c r="M95" i="123"/>
  <c r="M144" i="125"/>
  <c r="M94" i="136"/>
  <c r="L97" i="83"/>
  <c r="M97" i="124"/>
  <c r="M96" i="124"/>
  <c r="L95" i="132"/>
  <c r="E118" i="137"/>
  <c r="L96" i="138"/>
  <c r="L94" i="123"/>
  <c r="M94" i="138"/>
  <c r="M50" i="123"/>
  <c r="M142" i="83"/>
  <c r="M145" i="124"/>
  <c r="M72" i="83"/>
  <c r="L50" i="124"/>
  <c r="M143" i="131"/>
  <c r="M52" i="136"/>
  <c r="L50" i="137"/>
  <c r="L51" i="138"/>
  <c r="M53" i="83"/>
  <c r="L52" i="126"/>
  <c r="M143" i="126"/>
  <c r="M53" i="130"/>
  <c r="L50" i="138"/>
  <c r="M144" i="130"/>
  <c r="L74" i="138"/>
  <c r="L75" i="138"/>
  <c r="M144" i="138"/>
  <c r="L50" i="139"/>
  <c r="L72" i="132"/>
  <c r="L73" i="132"/>
  <c r="L50" i="136"/>
  <c r="L50" i="83"/>
  <c r="M144" i="127"/>
  <c r="M143" i="128"/>
  <c r="L75" i="133"/>
  <c r="M50" i="139"/>
  <c r="M142" i="127"/>
  <c r="M8" i="130"/>
  <c r="L8" i="130"/>
  <c r="M142" i="132"/>
  <c r="L30" i="135"/>
  <c r="M29" i="135"/>
  <c r="M145" i="127"/>
  <c r="L28" i="134"/>
  <c r="M120" i="136"/>
  <c r="L6" i="138"/>
  <c r="M146" i="138"/>
  <c r="M6" i="139"/>
  <c r="M145" i="128"/>
  <c r="M145" i="130"/>
  <c r="M146" i="130"/>
  <c r="M31" i="127"/>
  <c r="M6" i="124"/>
  <c r="L6" i="127"/>
  <c r="M143" i="127"/>
  <c r="L28" i="132"/>
  <c r="L6" i="123"/>
  <c r="M146" i="128"/>
  <c r="L29" i="127"/>
  <c r="M9" i="126"/>
  <c r="M29" i="138"/>
  <c r="M6" i="137"/>
  <c r="M119" i="123"/>
  <c r="M144" i="128"/>
  <c r="L29" i="135"/>
  <c r="L31" i="135"/>
  <c r="M146" i="132"/>
  <c r="M143" i="130"/>
  <c r="M142" i="130"/>
  <c r="L28" i="127"/>
  <c r="M120" i="127"/>
  <c r="E119" i="133"/>
  <c r="L31" i="136"/>
  <c r="M143" i="123"/>
  <c r="M143" i="132"/>
  <c r="M30" i="127"/>
  <c r="M28" i="133"/>
  <c r="M143" i="138"/>
  <c r="L28" i="139"/>
  <c r="M6" i="83"/>
  <c r="M28" i="123"/>
  <c r="M142" i="123"/>
  <c r="L28" i="125"/>
  <c r="M142" i="128"/>
  <c r="M144" i="132"/>
  <c r="M142" i="131"/>
  <c r="M9" i="83"/>
  <c r="M31" i="83"/>
  <c r="M8" i="123"/>
  <c r="M9" i="123"/>
  <c r="M30" i="135"/>
  <c r="M145" i="131"/>
  <c r="M146" i="131"/>
  <c r="L28" i="129"/>
  <c r="L95" i="124"/>
  <c r="L142" i="125"/>
  <c r="L146" i="134"/>
  <c r="K96" i="125"/>
  <c r="D118" i="125"/>
  <c r="L95" i="129"/>
  <c r="L118" i="132"/>
  <c r="K95" i="127"/>
  <c r="K97" i="128"/>
  <c r="L144" i="139"/>
  <c r="K94" i="123"/>
  <c r="K97" i="123"/>
  <c r="L95" i="127"/>
  <c r="K95" i="137"/>
  <c r="L95" i="138"/>
  <c r="L145" i="124"/>
  <c r="K96" i="126"/>
  <c r="L94" i="136"/>
  <c r="L97" i="136"/>
  <c r="L94" i="83"/>
  <c r="K97" i="124"/>
  <c r="L146" i="137"/>
  <c r="K95" i="125"/>
  <c r="D122" i="83"/>
  <c r="L52" i="123"/>
  <c r="L144" i="126"/>
  <c r="L74" i="131"/>
  <c r="K73" i="131"/>
  <c r="L143" i="134"/>
  <c r="K73" i="127"/>
  <c r="L146" i="128"/>
  <c r="K75" i="132"/>
  <c r="L145" i="139"/>
  <c r="K53" i="136"/>
  <c r="L75" i="136"/>
  <c r="K50" i="83"/>
  <c r="K52" i="123"/>
  <c r="L122" i="123"/>
  <c r="L146" i="132"/>
  <c r="L142" i="126"/>
  <c r="L73" i="127"/>
  <c r="L121" i="126"/>
  <c r="L146" i="139"/>
  <c r="L73" i="136"/>
  <c r="L73" i="139"/>
  <c r="K53" i="137"/>
  <c r="D122" i="138"/>
  <c r="D122" i="139"/>
  <c r="L143" i="126"/>
  <c r="K73" i="132"/>
  <c r="L145" i="134"/>
  <c r="L145" i="126"/>
  <c r="L144" i="132"/>
  <c r="L51" i="127"/>
  <c r="K53" i="125"/>
  <c r="K50" i="132"/>
  <c r="K74" i="133"/>
  <c r="K75" i="134"/>
  <c r="L73" i="83"/>
  <c r="L144" i="134"/>
  <c r="K51" i="126"/>
  <c r="K51" i="127"/>
  <c r="L145" i="132"/>
  <c r="L145" i="130"/>
  <c r="K74" i="136"/>
  <c r="L122" i="139"/>
  <c r="K51" i="136"/>
  <c r="L143" i="83"/>
  <c r="L142" i="132"/>
  <c r="K72" i="132"/>
  <c r="K51" i="138"/>
  <c r="L51" i="124"/>
  <c r="L72" i="127"/>
  <c r="K74" i="131"/>
  <c r="L142" i="129"/>
  <c r="K75" i="133"/>
  <c r="K50" i="136"/>
  <c r="K73" i="136"/>
  <c r="K50" i="138"/>
  <c r="L121" i="138"/>
  <c r="L7" i="83"/>
  <c r="L9" i="123"/>
  <c r="L146" i="129"/>
  <c r="L120" i="132"/>
  <c r="K28" i="134"/>
  <c r="K28" i="132"/>
  <c r="L143" i="129"/>
  <c r="L143" i="124"/>
  <c r="L6" i="129"/>
  <c r="L6" i="136"/>
  <c r="L9" i="137"/>
  <c r="L31" i="138"/>
  <c r="K29" i="83"/>
  <c r="L146" i="130"/>
  <c r="K8" i="132"/>
  <c r="K9" i="124"/>
  <c r="K8" i="138"/>
  <c r="K8" i="128"/>
  <c r="L30" i="129"/>
  <c r="L145" i="129"/>
  <c r="L144" i="129"/>
  <c r="L30" i="132"/>
  <c r="L29" i="132"/>
  <c r="K8" i="134"/>
  <c r="K6" i="130"/>
  <c r="L146" i="83"/>
  <c r="K7" i="123"/>
  <c r="L146" i="124"/>
  <c r="L8" i="132"/>
  <c r="K31" i="127"/>
  <c r="L144" i="130"/>
  <c r="K30" i="134"/>
  <c r="L119" i="137"/>
  <c r="L9" i="139"/>
  <c r="L28" i="83"/>
  <c r="L8" i="128"/>
  <c r="K30" i="132"/>
  <c r="L142" i="124"/>
  <c r="K31" i="125"/>
  <c r="K30" i="138"/>
  <c r="L145" i="138"/>
  <c r="L146" i="123"/>
  <c r="L144" i="124"/>
  <c r="K30" i="129"/>
  <c r="K28" i="129"/>
  <c r="L30" i="134"/>
  <c r="L146" i="127"/>
  <c r="L29" i="137"/>
  <c r="D119" i="138"/>
  <c r="L143" i="138"/>
  <c r="J95" i="125"/>
  <c r="J96" i="128"/>
  <c r="K142" i="124"/>
  <c r="J94" i="126"/>
  <c r="K145" i="132"/>
  <c r="J97" i="136"/>
  <c r="J97" i="138"/>
  <c r="K96" i="83"/>
  <c r="K97" i="83"/>
  <c r="J97" i="123"/>
  <c r="K96" i="128"/>
  <c r="J97" i="128"/>
  <c r="J95" i="83"/>
  <c r="J94" i="123"/>
  <c r="K118" i="125"/>
  <c r="K97" i="126"/>
  <c r="J96" i="83"/>
  <c r="K145" i="127"/>
  <c r="K145" i="130"/>
  <c r="K146" i="131"/>
  <c r="C118" i="126"/>
  <c r="J96" i="126"/>
  <c r="K118" i="137"/>
  <c r="K145" i="133"/>
  <c r="J53" i="139"/>
  <c r="J52" i="124"/>
  <c r="J73" i="83"/>
  <c r="K122" i="83"/>
  <c r="J72" i="123"/>
  <c r="J73" i="123"/>
  <c r="K52" i="124"/>
  <c r="K143" i="124"/>
  <c r="J51" i="125"/>
  <c r="J72" i="128"/>
  <c r="J52" i="132"/>
  <c r="K51" i="132"/>
  <c r="K145" i="124"/>
  <c r="J74" i="127"/>
  <c r="K144" i="131"/>
  <c r="K50" i="131"/>
  <c r="K50" i="125"/>
  <c r="J73" i="133"/>
  <c r="K142" i="135"/>
  <c r="J51" i="137"/>
  <c r="K144" i="124"/>
  <c r="K52" i="129"/>
  <c r="J53" i="133"/>
  <c r="K52" i="133"/>
  <c r="K143" i="134"/>
  <c r="J52" i="133"/>
  <c r="K74" i="124"/>
  <c r="K74" i="123"/>
  <c r="K72" i="83"/>
  <c r="J74" i="123"/>
  <c r="J74" i="124"/>
  <c r="K51" i="125"/>
  <c r="K143" i="125"/>
  <c r="K145" i="125"/>
  <c r="J53" i="129"/>
  <c r="K146" i="132"/>
  <c r="J74" i="133"/>
  <c r="J74" i="134"/>
  <c r="K142" i="133"/>
  <c r="K52" i="130"/>
  <c r="J50" i="129"/>
  <c r="C121" i="125"/>
  <c r="K146" i="126"/>
  <c r="J72" i="131"/>
  <c r="J75" i="131"/>
  <c r="C122" i="133"/>
  <c r="K73" i="137"/>
  <c r="J53" i="137"/>
  <c r="K121" i="138"/>
  <c r="K52" i="83"/>
  <c r="K144" i="123"/>
  <c r="K146" i="134"/>
  <c r="K73" i="124"/>
  <c r="K142" i="125"/>
  <c r="K75" i="129"/>
  <c r="K75" i="130"/>
  <c r="J50" i="138"/>
  <c r="J53" i="125"/>
  <c r="J51" i="132"/>
  <c r="K51" i="134"/>
  <c r="K143" i="131"/>
  <c r="K75" i="126"/>
  <c r="K144" i="134"/>
  <c r="K52" i="138"/>
  <c r="J72" i="134"/>
  <c r="J75" i="134"/>
  <c r="J53" i="136"/>
  <c r="K75" i="136"/>
  <c r="J29" i="123"/>
  <c r="J31" i="125"/>
  <c r="K7" i="128"/>
  <c r="K145" i="135"/>
  <c r="K119" i="133"/>
  <c r="K9" i="131"/>
  <c r="J31" i="126"/>
  <c r="K28" i="137"/>
  <c r="K6" i="136"/>
  <c r="J31" i="137"/>
  <c r="J28" i="139"/>
  <c r="K120" i="83"/>
  <c r="J28" i="123"/>
  <c r="K142" i="130"/>
  <c r="J7" i="134"/>
  <c r="K144" i="127"/>
  <c r="C119" i="126"/>
  <c r="J7" i="139"/>
  <c r="K7" i="136"/>
  <c r="K30" i="137"/>
  <c r="K8" i="126"/>
  <c r="J7" i="128"/>
  <c r="K29" i="129"/>
  <c r="K145" i="134"/>
  <c r="K28" i="124"/>
  <c r="J8" i="83"/>
  <c r="K142" i="83"/>
  <c r="K146" i="83"/>
  <c r="K145" i="123"/>
  <c r="J8" i="124"/>
  <c r="K144" i="130"/>
  <c r="K119" i="129"/>
  <c r="J29" i="129"/>
  <c r="K6" i="124"/>
  <c r="K6" i="139"/>
  <c r="J8" i="137"/>
  <c r="K8" i="124"/>
  <c r="K146" i="127"/>
  <c r="K146" i="130"/>
  <c r="K144" i="138"/>
  <c r="J7" i="126"/>
  <c r="K6" i="83"/>
  <c r="K8" i="83"/>
  <c r="K9" i="83"/>
  <c r="K145" i="83"/>
  <c r="J7" i="123"/>
  <c r="K7" i="134"/>
  <c r="K143" i="127"/>
  <c r="K7" i="139"/>
  <c r="K146" i="138"/>
  <c r="P96" i="83"/>
  <c r="J143" i="132"/>
  <c r="J146" i="124"/>
  <c r="J146" i="130"/>
  <c r="J96" i="123"/>
  <c r="J96" i="125"/>
  <c r="J142" i="132"/>
  <c r="J145" i="137"/>
  <c r="P96" i="125"/>
  <c r="P94" i="126"/>
  <c r="P94" i="124"/>
  <c r="J94" i="128"/>
  <c r="J145" i="128"/>
  <c r="J97" i="83"/>
  <c r="P94" i="123"/>
  <c r="J146" i="132"/>
  <c r="J96" i="127"/>
  <c r="J144" i="131"/>
  <c r="J97" i="137"/>
  <c r="J143" i="138"/>
  <c r="J118" i="123"/>
  <c r="J96" i="138"/>
  <c r="P96" i="138"/>
  <c r="P94" i="83"/>
  <c r="P97" i="123"/>
  <c r="J94" i="125"/>
  <c r="J146" i="125"/>
  <c r="J52" i="83"/>
  <c r="J53" i="83"/>
  <c r="J145" i="123"/>
  <c r="J143" i="125"/>
  <c r="J52" i="126"/>
  <c r="J144" i="130"/>
  <c r="P75" i="134"/>
  <c r="P72" i="133"/>
  <c r="P75" i="131"/>
  <c r="P50" i="125"/>
  <c r="P75" i="125"/>
  <c r="P52" i="127"/>
  <c r="J145" i="129"/>
  <c r="J50" i="137"/>
  <c r="P72" i="137"/>
  <c r="B122" i="138"/>
  <c r="P50" i="123"/>
  <c r="P72" i="123"/>
  <c r="J145" i="130"/>
  <c r="J142" i="130"/>
  <c r="J143" i="130"/>
  <c r="J143" i="124"/>
  <c r="J122" i="133"/>
  <c r="B121" i="137"/>
  <c r="J50" i="124"/>
  <c r="J121" i="127"/>
  <c r="P72" i="131"/>
  <c r="J50" i="125"/>
  <c r="J50" i="83"/>
  <c r="J144" i="124"/>
  <c r="J145" i="124"/>
  <c r="J51" i="127"/>
  <c r="J142" i="125"/>
  <c r="J146" i="126"/>
  <c r="J144" i="125"/>
  <c r="P72" i="134"/>
  <c r="P75" i="124"/>
  <c r="J75" i="138"/>
  <c r="P52" i="126"/>
  <c r="J142" i="124"/>
  <c r="P73" i="133"/>
  <c r="J72" i="125"/>
  <c r="P50" i="131"/>
  <c r="P51" i="83"/>
  <c r="P74" i="123"/>
  <c r="B119" i="123"/>
  <c r="J142" i="123"/>
  <c r="J144" i="128"/>
  <c r="J28" i="136"/>
  <c r="J120" i="123"/>
  <c r="J145" i="126"/>
  <c r="J144" i="126"/>
  <c r="J142" i="126"/>
  <c r="J142" i="128"/>
  <c r="J144" i="129"/>
  <c r="J29" i="134"/>
  <c r="P8" i="124"/>
  <c r="P31" i="138"/>
  <c r="B120" i="137"/>
  <c r="J145" i="83"/>
  <c r="B119" i="83"/>
  <c r="J146" i="131"/>
  <c r="B119" i="134"/>
  <c r="P29" i="134"/>
  <c r="J28" i="133"/>
  <c r="J6" i="125"/>
  <c r="J30" i="137"/>
  <c r="J143" i="83"/>
  <c r="J146" i="128"/>
  <c r="J146" i="129"/>
  <c r="J28" i="127"/>
  <c r="J142" i="129"/>
  <c r="P9" i="126"/>
  <c r="P9" i="129"/>
  <c r="P28" i="139"/>
  <c r="J6" i="136"/>
  <c r="J144" i="83"/>
  <c r="P29" i="123"/>
  <c r="J119" i="123"/>
  <c r="P8" i="125"/>
  <c r="J143" i="129"/>
  <c r="J8" i="134"/>
  <c r="J142" i="131"/>
  <c r="P29" i="136"/>
  <c r="B119" i="137"/>
  <c r="J29" i="83"/>
  <c r="J142" i="83"/>
  <c r="J145" i="131"/>
  <c r="J30" i="124"/>
  <c r="J28" i="128"/>
  <c r="P30" i="139"/>
  <c r="J28" i="83"/>
  <c r="J143" i="126"/>
  <c r="P31" i="136"/>
  <c r="L75" i="83"/>
  <c r="N53" i="83"/>
  <c r="G120" i="83"/>
  <c r="L145" i="83"/>
  <c r="K7" i="83"/>
  <c r="M145" i="83"/>
  <c r="O51" i="83"/>
  <c r="N146" i="83"/>
  <c r="L96" i="83"/>
  <c r="L8" i="83"/>
  <c r="O145" i="83"/>
  <c r="M52" i="83"/>
  <c r="K143" i="83"/>
  <c r="M146" i="83"/>
  <c r="M28" i="83"/>
  <c r="B120" i="83"/>
  <c r="K146" i="123"/>
  <c r="P28" i="123"/>
  <c r="P75" i="123"/>
  <c r="L144" i="123"/>
  <c r="J52" i="123"/>
  <c r="B121" i="123"/>
  <c r="P52" i="123"/>
  <c r="J51" i="83"/>
  <c r="J30" i="83"/>
  <c r="D119" i="83"/>
  <c r="N74" i="83"/>
  <c r="N50" i="83"/>
  <c r="G118" i="83"/>
  <c r="L51" i="83"/>
  <c r="K95" i="83"/>
  <c r="M29" i="83"/>
  <c r="O95" i="83"/>
  <c r="L142" i="83"/>
  <c r="P9" i="83"/>
  <c r="O30" i="83"/>
  <c r="N121" i="83"/>
  <c r="F121" i="83"/>
  <c r="M122" i="83"/>
  <c r="E122" i="83"/>
  <c r="P142" i="83"/>
  <c r="P143" i="83"/>
  <c r="N30" i="123"/>
  <c r="L121" i="123"/>
  <c r="K51" i="123"/>
  <c r="O95" i="123"/>
  <c r="N95" i="123"/>
  <c r="O118" i="123"/>
  <c r="M73" i="83"/>
  <c r="P145" i="83"/>
  <c r="L51" i="123"/>
  <c r="M51" i="123"/>
  <c r="M121" i="123"/>
  <c r="P144" i="123"/>
  <c r="P143" i="123"/>
  <c r="P142" i="123"/>
  <c r="P145" i="123"/>
  <c r="O144" i="83"/>
  <c r="N72" i="83"/>
  <c r="C121" i="83"/>
  <c r="L74" i="83"/>
  <c r="K144" i="83"/>
  <c r="P8" i="83"/>
  <c r="K121" i="83"/>
  <c r="P121" i="83"/>
  <c r="J144" i="123"/>
  <c r="G118" i="123"/>
  <c r="N96" i="123"/>
  <c r="K8" i="123"/>
  <c r="J8" i="123"/>
  <c r="F120" i="123"/>
  <c r="M30" i="123"/>
  <c r="O96" i="123"/>
  <c r="P96" i="123"/>
  <c r="H118" i="123"/>
  <c r="J143" i="123"/>
  <c r="J146" i="123"/>
  <c r="K143" i="123"/>
  <c r="K142" i="123"/>
  <c r="L143" i="123"/>
  <c r="O146" i="83"/>
  <c r="O94" i="83"/>
  <c r="O142" i="83"/>
  <c r="M144" i="83"/>
  <c r="M143" i="83"/>
  <c r="O121" i="83"/>
  <c r="M7" i="123"/>
  <c r="N7" i="123"/>
  <c r="L142" i="123"/>
  <c r="O8" i="83"/>
  <c r="P144" i="83"/>
  <c r="N97" i="123"/>
  <c r="P121" i="123"/>
  <c r="P51" i="123"/>
  <c r="O51" i="123"/>
  <c r="G121" i="123"/>
  <c r="N52" i="123"/>
  <c r="P53" i="123"/>
  <c r="O53" i="123"/>
  <c r="K96" i="123"/>
  <c r="L96" i="123"/>
  <c r="D118" i="123"/>
  <c r="N73" i="127"/>
  <c r="J9" i="127"/>
  <c r="J72" i="127"/>
  <c r="J50" i="127"/>
  <c r="O97" i="125"/>
  <c r="D120" i="124"/>
  <c r="K121" i="124"/>
  <c r="O121" i="126"/>
  <c r="P120" i="127"/>
  <c r="N122" i="129"/>
  <c r="P73" i="124"/>
  <c r="L29" i="124"/>
  <c r="O145" i="124"/>
  <c r="J95" i="127"/>
  <c r="O146" i="126"/>
  <c r="J72" i="126"/>
  <c r="K50" i="124"/>
  <c r="K7" i="124"/>
  <c r="N145" i="124"/>
  <c r="O144" i="124"/>
  <c r="J73" i="124"/>
  <c r="O52" i="125"/>
  <c r="O8" i="125"/>
  <c r="J8" i="125"/>
  <c r="K28" i="128"/>
  <c r="L142" i="127"/>
  <c r="J53" i="126"/>
  <c r="M146" i="127"/>
  <c r="K28" i="127"/>
  <c r="J97" i="124"/>
  <c r="J145" i="125"/>
  <c r="L9" i="124"/>
  <c r="M143" i="124"/>
  <c r="N73" i="131"/>
  <c r="O52" i="123"/>
  <c r="O8" i="123"/>
  <c r="P73" i="123"/>
  <c r="L145" i="123"/>
  <c r="N73" i="125"/>
  <c r="K8" i="125"/>
  <c r="K142" i="127"/>
  <c r="M144" i="124"/>
  <c r="O31" i="126"/>
  <c r="O97" i="127"/>
  <c r="P53" i="125"/>
  <c r="O95" i="127"/>
  <c r="M28" i="135"/>
  <c r="N73" i="123"/>
  <c r="M144" i="123"/>
  <c r="K51" i="124"/>
  <c r="N94" i="124"/>
  <c r="J72" i="124"/>
  <c r="N95" i="125"/>
  <c r="N7" i="125"/>
  <c r="M95" i="125"/>
  <c r="M7" i="125"/>
  <c r="O75" i="125"/>
  <c r="P9" i="125"/>
  <c r="L51" i="130"/>
  <c r="J29" i="127"/>
  <c r="L145" i="127"/>
  <c r="P51" i="124"/>
  <c r="P30" i="124"/>
  <c r="O30" i="124"/>
  <c r="O50" i="125"/>
  <c r="K7" i="126"/>
  <c r="L144" i="127"/>
  <c r="O95" i="126"/>
  <c r="L51" i="136"/>
  <c r="M121" i="136"/>
  <c r="J96" i="136"/>
  <c r="C118" i="136"/>
  <c r="P96" i="136"/>
  <c r="O96" i="136"/>
  <c r="J146" i="136"/>
  <c r="J142" i="136"/>
  <c r="K146" i="136"/>
  <c r="K143" i="136"/>
  <c r="K142" i="136"/>
  <c r="L143" i="136"/>
  <c r="L142" i="136"/>
  <c r="L144" i="136"/>
  <c r="N144" i="136"/>
  <c r="N143" i="136"/>
  <c r="N142" i="136"/>
  <c r="O6" i="137"/>
  <c r="N6" i="137"/>
  <c r="M146" i="137"/>
  <c r="M145" i="137"/>
  <c r="N75" i="138"/>
  <c r="O75" i="138"/>
  <c r="P94" i="138"/>
  <c r="O94" i="138"/>
  <c r="N95" i="138"/>
  <c r="M95" i="138"/>
  <c r="L30" i="137"/>
  <c r="P146" i="137"/>
  <c r="L75" i="139"/>
  <c r="M145" i="136"/>
  <c r="M95" i="136"/>
  <c r="L95" i="136"/>
  <c r="M51" i="137"/>
  <c r="N51" i="137"/>
  <c r="K52" i="137"/>
  <c r="D121" i="137"/>
  <c r="H122" i="137"/>
  <c r="O74" i="137"/>
  <c r="N146" i="137"/>
  <c r="O143" i="137"/>
  <c r="O142" i="137"/>
  <c r="O146" i="137"/>
  <c r="P142" i="137"/>
  <c r="P143" i="137"/>
  <c r="P144" i="137"/>
  <c r="J144" i="137"/>
  <c r="J146" i="137"/>
  <c r="J143" i="137"/>
  <c r="J6" i="138"/>
  <c r="M30" i="138"/>
  <c r="N30" i="138"/>
  <c r="F120" i="138"/>
  <c r="N31" i="138"/>
  <c r="M31" i="138"/>
  <c r="N50" i="138"/>
  <c r="O50" i="138"/>
  <c r="L122" i="138"/>
  <c r="K73" i="138"/>
  <c r="H121" i="139"/>
  <c r="O52" i="139"/>
  <c r="J52" i="136"/>
  <c r="M142" i="136"/>
  <c r="M8" i="137"/>
  <c r="N29" i="137"/>
  <c r="O72" i="137"/>
  <c r="O96" i="138"/>
  <c r="K28" i="139"/>
  <c r="P52" i="139"/>
  <c r="P50" i="137"/>
  <c r="L52" i="137"/>
  <c r="B120" i="136"/>
  <c r="N31" i="136"/>
  <c r="O50" i="136"/>
  <c r="P50" i="136"/>
  <c r="M51" i="136"/>
  <c r="L96" i="136"/>
  <c r="K96" i="136"/>
  <c r="J121" i="137"/>
  <c r="J94" i="137"/>
  <c r="P95" i="137"/>
  <c r="P118" i="137"/>
  <c r="M73" i="138"/>
  <c r="M122" i="138"/>
  <c r="K74" i="138"/>
  <c r="C122" i="138"/>
  <c r="K31" i="139"/>
  <c r="J31" i="139"/>
  <c r="C121" i="139"/>
  <c r="K52" i="139"/>
  <c r="J52" i="139"/>
  <c r="M118" i="139"/>
  <c r="L95" i="139"/>
  <c r="O145" i="137"/>
  <c r="P7" i="138"/>
  <c r="L30" i="138"/>
  <c r="K144" i="136"/>
  <c r="N145" i="136"/>
  <c r="K120" i="136"/>
  <c r="J29" i="136"/>
  <c r="P119" i="137"/>
  <c r="P7" i="137"/>
  <c r="O7" i="137"/>
  <c r="J75" i="137"/>
  <c r="K75" i="137"/>
  <c r="L94" i="137"/>
  <c r="K94" i="137"/>
  <c r="O29" i="138"/>
  <c r="P120" i="138"/>
  <c r="E121" i="138"/>
  <c r="L52" i="138"/>
  <c r="K8" i="139"/>
  <c r="D119" i="139"/>
  <c r="K72" i="139"/>
  <c r="L72" i="139"/>
  <c r="N94" i="139"/>
  <c r="M94" i="139"/>
  <c r="N118" i="139"/>
  <c r="M95" i="139"/>
  <c r="N95" i="139"/>
  <c r="L74" i="136"/>
  <c r="K95" i="136"/>
  <c r="J145" i="136"/>
  <c r="N94" i="136"/>
  <c r="M6" i="136"/>
  <c r="K28" i="136"/>
  <c r="J30" i="136"/>
  <c r="M75" i="136"/>
  <c r="N75" i="136"/>
  <c r="M9" i="137"/>
  <c r="N28" i="137"/>
  <c r="K74" i="137"/>
  <c r="L74" i="137"/>
  <c r="J30" i="138"/>
  <c r="B120" i="138"/>
  <c r="N52" i="138"/>
  <c r="F121" i="138"/>
  <c r="M52" i="138"/>
  <c r="O97" i="138"/>
  <c r="P97" i="138"/>
  <c r="L8" i="139"/>
  <c r="E119" i="139"/>
  <c r="M8" i="139"/>
  <c r="J52" i="137"/>
  <c r="K50" i="137"/>
  <c r="L97" i="137"/>
  <c r="M144" i="137"/>
  <c r="N74" i="138"/>
  <c r="O31" i="136"/>
  <c r="L8" i="136"/>
  <c r="K8" i="136"/>
  <c r="K9" i="136"/>
  <c r="L29" i="136"/>
  <c r="K29" i="136"/>
  <c r="N9" i="137"/>
  <c r="O28" i="137"/>
  <c r="P28" i="137"/>
  <c r="P53" i="137"/>
  <c r="O53" i="137"/>
  <c r="J28" i="138"/>
  <c r="J29" i="138"/>
  <c r="K120" i="138"/>
  <c r="O53" i="138"/>
  <c r="N53" i="138"/>
  <c r="J142" i="138"/>
  <c r="K143" i="138"/>
  <c r="L144" i="138"/>
  <c r="M145" i="138"/>
  <c r="M7" i="139"/>
  <c r="O97" i="135"/>
  <c r="K30" i="136"/>
  <c r="P51" i="137"/>
  <c r="J95" i="137"/>
  <c r="M96" i="137"/>
  <c r="N142" i="137"/>
  <c r="K9" i="139"/>
  <c r="J144" i="138"/>
  <c r="J74" i="138"/>
  <c r="N7" i="136"/>
  <c r="O7" i="136"/>
  <c r="L9" i="136"/>
  <c r="O53" i="136"/>
  <c r="P53" i="136"/>
  <c r="P73" i="136"/>
  <c r="P122" i="136"/>
  <c r="O73" i="136"/>
  <c r="P142" i="136"/>
  <c r="P145" i="136"/>
  <c r="P144" i="136"/>
  <c r="J144" i="136"/>
  <c r="K145" i="136"/>
  <c r="L146" i="136"/>
  <c r="O52" i="137"/>
  <c r="L28" i="138"/>
  <c r="K28" i="138"/>
  <c r="O51" i="138"/>
  <c r="P51" i="138"/>
  <c r="K142" i="138"/>
  <c r="K145" i="138"/>
  <c r="L146" i="138"/>
  <c r="L142" i="138"/>
  <c r="M142" i="138"/>
  <c r="N144" i="138"/>
  <c r="N142" i="138"/>
  <c r="O146" i="138"/>
  <c r="O144" i="138"/>
  <c r="O145" i="138"/>
  <c r="O143" i="138"/>
  <c r="P6" i="139"/>
  <c r="O6" i="139"/>
  <c r="P74" i="137"/>
  <c r="M142" i="137"/>
  <c r="J142" i="137"/>
  <c r="P29" i="138"/>
  <c r="P8" i="138"/>
  <c r="M143" i="136"/>
  <c r="P8" i="137"/>
  <c r="N146" i="136"/>
  <c r="K29" i="138"/>
  <c r="C121" i="136"/>
  <c r="H121" i="136"/>
  <c r="P52" i="136"/>
  <c r="O52" i="136"/>
  <c r="H118" i="136"/>
  <c r="J143" i="136"/>
  <c r="L145" i="136"/>
  <c r="M146" i="136"/>
  <c r="P73" i="137"/>
  <c r="J73" i="137"/>
  <c r="L142" i="137"/>
  <c r="L145" i="137"/>
  <c r="L143" i="137"/>
  <c r="L144" i="137"/>
  <c r="M143" i="137"/>
  <c r="N144" i="137"/>
  <c r="J119" i="138"/>
  <c r="N7" i="138"/>
  <c r="M7" i="138"/>
  <c r="J52" i="138"/>
  <c r="B121" i="138"/>
  <c r="G122" i="138"/>
  <c r="N118" i="138"/>
  <c r="P8" i="139"/>
  <c r="M53" i="136"/>
  <c r="J2" i="135" l="1"/>
  <c r="I2" i="135"/>
  <c r="I2" i="132"/>
  <c r="J2" i="132"/>
  <c r="I2" i="129"/>
  <c r="J2" i="131"/>
  <c r="J2" i="129"/>
  <c r="I2" i="126"/>
  <c r="I2" i="127"/>
  <c r="I2" i="134"/>
  <c r="J2" i="134"/>
  <c r="J2" i="124"/>
  <c r="J2" i="128"/>
  <c r="J2" i="133"/>
  <c r="I2" i="133"/>
  <c r="J2" i="123"/>
  <c r="I2" i="83"/>
  <c r="I2" i="139"/>
  <c r="J2" i="139"/>
  <c r="I2" i="130"/>
  <c r="J2" i="130"/>
  <c r="I2" i="124"/>
  <c r="I2" i="123"/>
  <c r="I2" i="128"/>
  <c r="I2" i="136"/>
  <c r="J2" i="136"/>
  <c r="J2" i="127"/>
  <c r="J2" i="126"/>
  <c r="J2" i="83"/>
  <c r="I2" i="125"/>
  <c r="I2" i="131"/>
  <c r="J2" i="125"/>
  <c r="J2" i="137"/>
  <c r="I2" i="137"/>
  <c r="I2" i="138"/>
  <c r="J2" i="138"/>
</calcChain>
</file>

<file path=xl/sharedStrings.xml><?xml version="1.0" encoding="utf-8"?>
<sst xmlns="http://schemas.openxmlformats.org/spreadsheetml/2006/main" count="10661" uniqueCount="355">
  <si>
    <t>Scotland</t>
  </si>
  <si>
    <t>Aberdeen and Shire</t>
  </si>
  <si>
    <t>1 bedroom shared</t>
  </si>
  <si>
    <t>Argyll and Bute</t>
  </si>
  <si>
    <t xml:space="preserve">1 bedroom  </t>
  </si>
  <si>
    <t>Ayrshires</t>
  </si>
  <si>
    <t>2 bedrooms</t>
  </si>
  <si>
    <t>Dumfries and Galloway</t>
  </si>
  <si>
    <t>3 bedrooms</t>
  </si>
  <si>
    <t>Dundee and Angus</t>
  </si>
  <si>
    <t>East Dunbartonshire</t>
  </si>
  <si>
    <t>Fife</t>
  </si>
  <si>
    <t>Forth Valley</t>
  </si>
  <si>
    <t>Greater Glasgow</t>
  </si>
  <si>
    <t>Highland and Islands</t>
  </si>
  <si>
    <t>Lothian</t>
  </si>
  <si>
    <t>North Lanarkshire</t>
  </si>
  <si>
    <t>Perth and Kinross</t>
  </si>
  <si>
    <t>Renfrewshire / Inverclyde</t>
  </si>
  <si>
    <t>Scottish Borders</t>
  </si>
  <si>
    <t>South Lanarkshire</t>
  </si>
  <si>
    <t>West Dunbartonshire</t>
  </si>
  <si>
    <t>West Lothian</t>
  </si>
  <si>
    <t>1 Bedroom Shared Properties</t>
  </si>
  <si>
    <t>Lower Quartile</t>
  </si>
  <si>
    <t>Median</t>
  </si>
  <si>
    <t>Mean</t>
  </si>
  <si>
    <t>Upper Quartile</t>
  </si>
  <si>
    <t>1 Bedroom Properties</t>
  </si>
  <si>
    <t>2 Bedroom Properties</t>
  </si>
  <si>
    <t>3 Bedroom Properties</t>
  </si>
  <si>
    <t>4 bedrooms</t>
  </si>
  <si>
    <t>4 Bedroom Properties</t>
  </si>
  <si>
    <t>If there is more than one piece of market evidence for a particular address in a given year, then only the most recent piece of evidence is counted</t>
  </si>
  <si>
    <t>BRMA Rent Profile for:</t>
  </si>
  <si>
    <t>2 Bedroom Properties:</t>
  </si>
  <si>
    <t>1 Bedroom Shared Properties:</t>
  </si>
  <si>
    <t xml:space="preserve"> </t>
  </si>
  <si>
    <t>3 Bedroom Properties:</t>
  </si>
  <si>
    <t>4 Bedroom Properties:</t>
  </si>
  <si>
    <t>1 Bedroom Property</t>
  </si>
  <si>
    <t>2 Bedroom Property</t>
  </si>
  <si>
    <t>3 Bedroom Property</t>
  </si>
  <si>
    <t>4 Bedroom Property</t>
  </si>
  <si>
    <t>2012 to 2013</t>
  </si>
  <si>
    <t>2010 to 2011</t>
  </si>
  <si>
    <t>2011 to 2012</t>
  </si>
  <si>
    <t>2013 to 2014</t>
  </si>
  <si>
    <t xml:space="preserve">1 Bedroom </t>
  </si>
  <si>
    <t>2 Bedrooms</t>
  </si>
  <si>
    <t>3 Bedrooms</t>
  </si>
  <si>
    <t>4 Bedrooms</t>
  </si>
  <si>
    <t>1 Bedroom Shared</t>
  </si>
  <si>
    <t>Sample Sizes:</t>
  </si>
  <si>
    <t>Sample Proportions:</t>
  </si>
  <si>
    <t>Mean Rents by Property Size:</t>
  </si>
  <si>
    <t>Median Rents by Property Size:</t>
  </si>
  <si>
    <t>1 Bedroom Properties - Quartile Measures:</t>
  </si>
  <si>
    <t>1 Bedroom in Shared Property</t>
  </si>
  <si>
    <t>£ monthly</t>
  </si>
  <si>
    <t>2014 to 2015</t>
  </si>
  <si>
    <t>N</t>
  </si>
  <si>
    <t>.</t>
  </si>
  <si>
    <t>P_40</t>
  </si>
  <si>
    <t>P_50</t>
  </si>
  <si>
    <t>P_60</t>
  </si>
  <si>
    <t>P_70</t>
  </si>
  <si>
    <t>P_80</t>
  </si>
  <si>
    <t>P_90</t>
  </si>
  <si>
    <t>P_33</t>
  </si>
  <si>
    <t>P_34</t>
  </si>
  <si>
    <t>P_35</t>
  </si>
  <si>
    <t>P_36</t>
  </si>
  <si>
    <t>P_37</t>
  </si>
  <si>
    <t>P_38</t>
  </si>
  <si>
    <t>P_39</t>
  </si>
  <si>
    <t>P_41</t>
  </si>
  <si>
    <t>P_42</t>
  </si>
  <si>
    <t>P_43</t>
  </si>
  <si>
    <t>P_44</t>
  </si>
  <si>
    <t>P_45</t>
  </si>
  <si>
    <t>P_46</t>
  </si>
  <si>
    <t>P_47</t>
  </si>
  <si>
    <t>P_48</t>
  </si>
  <si>
    <t>P_49</t>
  </si>
  <si>
    <t>P_51</t>
  </si>
  <si>
    <t>P_52</t>
  </si>
  <si>
    <t>P_53</t>
  </si>
  <si>
    <t>P_54</t>
  </si>
  <si>
    <t>P_55</t>
  </si>
  <si>
    <t>P_56</t>
  </si>
  <si>
    <t>P_57</t>
  </si>
  <si>
    <t>P_58</t>
  </si>
  <si>
    <t>P_59</t>
  </si>
  <si>
    <t>P_61</t>
  </si>
  <si>
    <t>P_62</t>
  </si>
  <si>
    <t>P_63</t>
  </si>
  <si>
    <t>P_64</t>
  </si>
  <si>
    <t>P_65</t>
  </si>
  <si>
    <t>P_66</t>
  </si>
  <si>
    <t>P_67</t>
  </si>
  <si>
    <t>P_68</t>
  </si>
  <si>
    <t>P_69</t>
  </si>
  <si>
    <t>P_71</t>
  </si>
  <si>
    <t>P_72</t>
  </si>
  <si>
    <t>P_73</t>
  </si>
  <si>
    <t>P_74</t>
  </si>
  <si>
    <t>P_75</t>
  </si>
  <si>
    <t>P_76</t>
  </si>
  <si>
    <t>P_77</t>
  </si>
  <si>
    <t>P_78</t>
  </si>
  <si>
    <t>P_79</t>
  </si>
  <si>
    <t>P_81</t>
  </si>
  <si>
    <t>P_82</t>
  </si>
  <si>
    <t>P_83</t>
  </si>
  <si>
    <t>P_84</t>
  </si>
  <si>
    <t>P_85</t>
  </si>
  <si>
    <t>P_86</t>
  </si>
  <si>
    <t>P_87</t>
  </si>
  <si>
    <t>P_88</t>
  </si>
  <si>
    <t>P_89</t>
  </si>
  <si>
    <t>P_91</t>
  </si>
  <si>
    <t>P_92</t>
  </si>
  <si>
    <t>P_93</t>
  </si>
  <si>
    <t>P_94</t>
  </si>
  <si>
    <t>P_95</t>
  </si>
  <si>
    <t>P_96</t>
  </si>
  <si>
    <t>P_97</t>
  </si>
  <si>
    <t>P_98</t>
  </si>
  <si>
    <t>P_99</t>
  </si>
  <si>
    <t>2010 to 2016</t>
  </si>
  <si>
    <t>2015 to 2016</t>
  </si>
  <si>
    <t>1 Bedroom Shared Properties - Annual changes and 6-yr cumulative change:</t>
  </si>
  <si>
    <t>1 Bedroom Properties - Annual changes and 6-yr cumulative change:</t>
  </si>
  <si>
    <t>2 Bedroom Properties - Annual changes and 6-yr cumulative change:</t>
  </si>
  <si>
    <t>3 Bedroom Properties - Annual changes and 6-yr cumulative change:</t>
  </si>
  <si>
    <t>4 Bedroom Properties - Annual changes and 6-yr cumulative change:</t>
  </si>
  <si>
    <t>2016 to 2017</t>
  </si>
  <si>
    <t>1 Bedroom Properties - Quartile Measures, years to end Sept, (£ monthly):</t>
  </si>
  <si>
    <t>2 Bedroom Properties - Quartile Measures, years to end Sept, (£ monthly):</t>
  </si>
  <si>
    <t>3 Bedroom Properties - Quartile Measures, years to end Sept, (£ monthly):</t>
  </si>
  <si>
    <t>4 Bedroom Properties - Quartile Measures, years to end Sept, (£ monthly):</t>
  </si>
  <si>
    <t>1 Bedroom Shared Properties - Quartile Measures, years to end Sept, (£ monthly):</t>
  </si>
  <si>
    <t>1 bedroom properties</t>
  </si>
  <si>
    <t>2 bedroom properties</t>
  </si>
  <si>
    <t>3 bedroom properties</t>
  </si>
  <si>
    <t>4 bedroom properties</t>
  </si>
  <si>
    <t>1 bedroom shared properties</t>
  </si>
  <si>
    <t>2017 to 2018</t>
  </si>
  <si>
    <t>2018 to 2019</t>
  </si>
  <si>
    <t>`</t>
  </si>
  <si>
    <t>2019 to 2020</t>
  </si>
  <si>
    <t>Broad Rental Market Area Profile:</t>
  </si>
  <si>
    <t>Percentage Changes:</t>
  </si>
  <si>
    <t>Owner Occupier</t>
  </si>
  <si>
    <t>Owned outright</t>
  </si>
  <si>
    <t>Buying with help of loan/mortgage</t>
  </si>
  <si>
    <t>Social Rent</t>
  </si>
  <si>
    <t>Local authority</t>
  </si>
  <si>
    <t>Housing association / Co-op / Charitable trust</t>
  </si>
  <si>
    <t>Private Rented</t>
  </si>
  <si>
    <t>Private landlord</t>
  </si>
  <si>
    <t>-</t>
  </si>
  <si>
    <t>Family/Friends/Employer</t>
  </si>
  <si>
    <t>Other</t>
  </si>
  <si>
    <t>All</t>
  </si>
  <si>
    <t>Base</t>
  </si>
  <si>
    <t>n/a</t>
  </si>
  <si>
    <t>2020 to 2021</t>
  </si>
  <si>
    <t>Average (mean) monthly rents for 1 Bedroom Properties in 2022 (year to end-Sept)</t>
  </si>
  <si>
    <t>Average (mean) monthly rents for 2 Bedroom Properties in 2022 (year to end-Sept)</t>
  </si>
  <si>
    <t>Average (mean) monthly rents for 3 Bedroom Properties in 2022 (year to end-Sept)</t>
  </si>
  <si>
    <t>Average (mean) monthly rents for 4 Bedroom Properties in 2022 (year to end-Sept)</t>
  </si>
  <si>
    <t>Average (mean) monthly rents for 1 Bedroom Shared Properties in 2022 (year to end-Sept)</t>
  </si>
  <si>
    <t>2021 to 2022</t>
  </si>
  <si>
    <t>Producer</t>
  </si>
  <si>
    <t>Correspondence and enquiries</t>
  </si>
  <si>
    <t>Housing Statistics home page</t>
  </si>
  <si>
    <t>Table of Contents</t>
  </si>
  <si>
    <t>This worksheet contains a table of contents for the tables in this workbook and hyperlinks links to each worksheet.</t>
  </si>
  <si>
    <t>This worksheet contains one table.</t>
  </si>
  <si>
    <t>Worksheet Name</t>
  </si>
  <si>
    <t>Worksheet Title</t>
  </si>
  <si>
    <t>Chart 1</t>
  </si>
  <si>
    <t>Chart 3</t>
  </si>
  <si>
    <t>Chart 5</t>
  </si>
  <si>
    <t>Chart 9</t>
  </si>
  <si>
    <t>Chart 11</t>
  </si>
  <si>
    <t xml:space="preserve">Notes </t>
  </si>
  <si>
    <t xml:space="preserve">This worksheet contains one table. </t>
  </si>
  <si>
    <t xml:space="preserve">Note number </t>
  </si>
  <si>
    <t xml:space="preserve">Note text </t>
  </si>
  <si>
    <t>Note 1</t>
  </si>
  <si>
    <t>Note 2</t>
  </si>
  <si>
    <t>Note 3</t>
  </si>
  <si>
    <t>Back to contents</t>
  </si>
  <si>
    <t>Go to specific notes</t>
  </si>
  <si>
    <t xml:space="preserve">This worksheet contains one table and one chart. </t>
  </si>
  <si>
    <t>Broad Rental Market Area</t>
  </si>
  <si>
    <t>Table 2, Chart 4</t>
  </si>
  <si>
    <t>Table 1, Chart 2</t>
  </si>
  <si>
    <t>Table 3, Chart 6</t>
  </si>
  <si>
    <t>Chart 7</t>
  </si>
  <si>
    <t>Table 4, Chart 8</t>
  </si>
  <si>
    <t>Table 5, Chart 10</t>
  </si>
  <si>
    <t>Figures for rooms in 1 bedroom shared properties represent "rent only", i.e. exclude any payments for shared services</t>
  </si>
  <si>
    <t xml:space="preserve">This worksheet contains two tables and one chart. </t>
  </si>
  <si>
    <t>Property size</t>
  </si>
  <si>
    <t>Table 6, Chart 12</t>
  </si>
  <si>
    <t>For corresponding text commentary please see the main statistical publication</t>
  </si>
  <si>
    <t>This worksheet contains one table and one chart</t>
  </si>
  <si>
    <t>Tenure</t>
  </si>
  <si>
    <t>Chart C2: An Example of Sample Data Profiles that can Change Over Time - Argyll and Bute broad rental market area</t>
  </si>
  <si>
    <t>This worksheet contains two tables and two charts</t>
  </si>
  <si>
    <t>Property Size</t>
  </si>
  <si>
    <t>Table C3: Sample numbers as proportions of the Scotland total</t>
  </si>
  <si>
    <t>This worksheet contains five tables</t>
  </si>
  <si>
    <t>Table C4: Scottish Household Survey derived weights</t>
  </si>
  <si>
    <t>Table 7</t>
  </si>
  <si>
    <t>Chart A1</t>
  </si>
  <si>
    <t>Table C1, Chart C1</t>
  </si>
  <si>
    <t>An Example of Sample Data Profiles that can Change Over Time - Argyll and Bute broad rental market area</t>
  </si>
  <si>
    <t>Chart C2</t>
  </si>
  <si>
    <t>Sample numbers as proportions of the Scotland total</t>
  </si>
  <si>
    <t>Table C3, Chart C3</t>
  </si>
  <si>
    <t>Scottish Household Survey derived weights</t>
  </si>
  <si>
    <t>Table C4, Chart C4</t>
  </si>
  <si>
    <t>Broad Rental Market Area Profiles</t>
  </si>
  <si>
    <t>E-mail: Housingstatistics@gov.scot</t>
  </si>
  <si>
    <t>Scottish Government, Communities Analysis Division</t>
  </si>
  <si>
    <t>Note that figures are based predominantly on advertised rents</t>
  </si>
  <si>
    <t>This worksheet contains two tables and one chart</t>
  </si>
  <si>
    <t>Scottish Household Survey estimates of tenure, as percentages</t>
  </si>
  <si>
    <t>Scottish Household Survey estimates of tenure, as estimated numbers (rounded to nearest 10,000)</t>
  </si>
  <si>
    <t>Chart A1 - Scottish Household Survey estimates of household tenure by year - estimated numbers of households</t>
  </si>
  <si>
    <t>Chart A1: Scottish Household Survey estimates of household tenure by year</t>
  </si>
  <si>
    <t>Scottish Household Survey estimates of household tenure by year</t>
  </si>
  <si>
    <t>Table 7: Private Rents (£ Monthly), by Broad Rental Market Area and Propery Size Category, 2010 to 2023 (years to end Sept)</t>
  </si>
  <si>
    <t>This worksheet contains 14 tables</t>
  </si>
  <si>
    <t>Private Sector Rent Statistics, Scotland 2010 to 2023</t>
  </si>
  <si>
    <t>Housing, Homelessness &amp; Regeneration Analysis: Housing Statistics and Analysis</t>
  </si>
  <si>
    <t>2 Bedroom Properties - Average (mean) Monthly Rents (£): Cumulative Changes 2010 to 2023, by Broad Rental Market Area</t>
  </si>
  <si>
    <t>1 Bedroom Properties - Average (mean) monthly rents (£): Cumulative changes 2010 to 2023, by Broad Rental Market Area</t>
  </si>
  <si>
    <t>2 Bedroom Properties - Average (mean) monthly rents (£): Cumulative changes 2010 to 2023, by Broad Rental Market Area</t>
  </si>
  <si>
    <t>3 Bedroom Properties - Average (mean) monthly rents (£): Cumulative changes 2010 to 2023, by Broad Rental Market Area</t>
  </si>
  <si>
    <t>4 Bedroom Properties - Average (mean) monthly rents (£): Cumulative changes 2010 to 2023, by Broad Rental Market Area</t>
  </si>
  <si>
    <t>1 Bedroom Shared Properties - Average (mean) monthly rents (£): Cumulative changes 2010 to 2023, by Broad Rental Market Area</t>
  </si>
  <si>
    <t>Summary of average (mean) private rents (£ monthly): Scotland, 2010 to 2023 (years to end Sept)</t>
  </si>
  <si>
    <t>Private Rents (£ Monthly), by Broad Rental Market Area and Propery Size Category, 2010 to 2023 (years to end Sept)</t>
  </si>
  <si>
    <t>Sample Sizes by Broad Rental Market Area and size of property, 2023 (year to end Sept)</t>
  </si>
  <si>
    <t>Chart 1: 2 Bedroom Properties - Average (mean) Monthly Rents (£): Cumulative Changes 2010 to 2023, by Broad Rental Market Area</t>
  </si>
  <si>
    <t>2010 to 2023 change</t>
  </si>
  <si>
    <t>2022 to 2023 change</t>
  </si>
  <si>
    <t>Cumulative CPI - 2010 to 2023 (45.7%)</t>
  </si>
  <si>
    <t>2022 to 2023</t>
  </si>
  <si>
    <t>2010 to 2023</t>
  </si>
  <si>
    <t>Table 6 and Chart 12: Summary of average (mean) private rents (£ monthly): Scotland, 2010 to 2023 (years to end Sept)</t>
  </si>
  <si>
    <t>Table 1 and Chart 2: 1 Bedroom Properties - Average (mean) monthly rents (£): Cumulative changes 2010 to 2023, by Broad Rental Market Area</t>
  </si>
  <si>
    <t>Chart 1: Greater Glasgow and Lothian have seen the largest cumulative % rises in average 2 bedroom rents between 2010 and 2023</t>
  </si>
  <si>
    <t>Chart 3: Average (mean) monthly rents for 1 Bedroom Properties in 2023 (year to end-Sept)</t>
  </si>
  <si>
    <t>Chart 3: In 2023, Lothian had the highest average monthly 1 bedroom rent (£885), with Dumfries and Galloway having the lowest (£424)</t>
  </si>
  <si>
    <t>Chart 2: Lothian and Greater Glasgow have seen the largest cumulative % rises in average 1 bedroom rents between 2010 and 2023, whilst Aberdeen and Shire average rents have dropped over the thirteen years</t>
  </si>
  <si>
    <t>Table 2 and Chart 4: 2 Bedroom Properties - Average (mean) monthly rents (£): Cumulative changes 2010 to 2023, by Broad Rental Market Area</t>
  </si>
  <si>
    <t>Chart 4: Greater Glasgow and Lothian have seen the largest cumulative % rises in average 2 bedroom rents between 2010 and 2023</t>
  </si>
  <si>
    <t>Chart 5: Average (mean) monthly rents for 2 Bedroom Properties in 2023 (year to end-Sept)</t>
  </si>
  <si>
    <t>Chart 5: In 2023, Lothian had the highest average monthly 2 bedroom rent (£1,192), with Dumfries and Galloway having the lowest (£487)</t>
  </si>
  <si>
    <t>Table 3 and Chart 6: 3 Bedroom Properties - Average (mean) monthly rents (£): Cumulative changes 2010 to 2023, by Broad Rental Market Area</t>
  </si>
  <si>
    <t>Chart 6: Greater Glasgow and Lothian have seen the largest cumulative % rises in average 3 bedroom rents between 2010 and 2023</t>
  </si>
  <si>
    <t>CPI - 2022 to 2023 (9.0%)</t>
  </si>
  <si>
    <t>2 bedroom properties: % change in average (mean) rents for years to end-Sept, by Broad Rental Market Area</t>
  </si>
  <si>
    <t>1 bedroom properties: % change in average (mean) rents for years to end-Sept, by Broad Rental Market Area</t>
  </si>
  <si>
    <t>1 bedroom properties: average (mean) monthly rents in 2023 (year to end-Sept), by Broad Rental Market Area</t>
  </si>
  <si>
    <t>2 bedroom properties: average (mean) monthly rents in 2023 (year to end-Sept), by Broad Rental Market Area</t>
  </si>
  <si>
    <t>3 bedroom properties: % change in average (mean) rents for years to end-Sept, by Broad Rental Market Area</t>
  </si>
  <si>
    <t>Chart 7: Average (mean) monthly rents for 3 Bedroom Properties in 2023 (year to end-Sept)</t>
  </si>
  <si>
    <t xml:space="preserve">Chart 7: In 2023, Lothian had the highest average monthly 3 bedroom rent (£1,626), with Dumfries and Galloway having the lowest (£560) </t>
  </si>
  <si>
    <t>3 bedroom properties: average (mean) monthly rents in 2023 (year to end-Sept), by Broad Rental Market Area</t>
  </si>
  <si>
    <t>4 bedroom properties: % change in average (mean) rents for years to end-Sept, by Broad Rental Market Area</t>
  </si>
  <si>
    <t>Chart 8: Greater Glasgow, Scottish Borders, Fife and Lothian have seen the largest cumulative percentage rises in average 4 bedroom rents between 2010 and 2023</t>
  </si>
  <si>
    <t>Table 4 and Chart 8: 4 Bedroom Properties - Average (mean) monthly rents (£): Cumulative changes 2010 to 2023, by Broad Rental Market Area</t>
  </si>
  <si>
    <t>Chart 9: Average (mean) monthly rents for 4 Bedroom Properties in 2023 (year to end-Sept)</t>
  </si>
  <si>
    <t xml:space="preserve">Chart 9: In 2023, Lothian had the highest average monthly 4 bedroom rent (£2,447), with Dumfries and Galloway having the lowest (£844) </t>
  </si>
  <si>
    <t>4 bedroom properties: average (mean) monthly rents in 2023 (year to end-Sept), by Broad Rental Market Area</t>
  </si>
  <si>
    <t>1 bedroom shared properties: % change in average (mean) rents for years to end-Sept, by BRMA Area</t>
  </si>
  <si>
    <t>Table 5 and Chart 10: 1 Bedroom Shared Properties - Average (mean) monthly rents (£): Cumulative changes 2010 to 2023, by Broad Rental Market Area</t>
  </si>
  <si>
    <t>Chart 10: Forth Valley, Fife, Greater Glasgow, West Lothian and Lothian have seen the largest cumulative percentage rises in average 1 bedroom shared rents between 2010 and 2023</t>
  </si>
  <si>
    <t>Chart 11: Average (mean) monthly rents for 1 Bedroom Shared Properties in 2023 (year to end-Sept)</t>
  </si>
  <si>
    <t>1 bedroom shared properties: average (mean) monthly rents in 2023 (year to end-Sept), by Broad Rental Market Area</t>
  </si>
  <si>
    <t>Chart 12: When looking at average rents across Scotland as a whole, each property size category has seen a cumulative increase between 2010 and 2023, with 4 bedroom properties seeing the largest overall % increase</t>
  </si>
  <si>
    <t>Scotland average (mean) monthly rents (£): 2010 to 2023 (years to end-Sept)</t>
  </si>
  <si>
    <t>Table C1, Chart C1: Sample Sizes by Broad Rental Market Area and size of property, 2023 (year to end Sept)</t>
  </si>
  <si>
    <t>Chart C1: 2023 Sample Data Profiles</t>
  </si>
  <si>
    <t>2022 - 2023</t>
  </si>
  <si>
    <t>2010 - 2023</t>
  </si>
  <si>
    <t xml:space="preserve">Chart 11: In 2023, Greater Glasgow had the highest average monthly 1 bedroom shared rent (£544), with Scottish Borders having the lowest (£382) </t>
  </si>
  <si>
    <t>Year to end September 2010</t>
  </si>
  <si>
    <t>Year to end September 2011</t>
  </si>
  <si>
    <t>Year to end September 2012</t>
  </si>
  <si>
    <t>Year to end September 2013</t>
  </si>
  <si>
    <t>Year to end September 2014</t>
  </si>
  <si>
    <t>Year to end September 2015</t>
  </si>
  <si>
    <t>Year to end September 2016</t>
  </si>
  <si>
    <t>Year to end September 2017</t>
  </si>
  <si>
    <t>Year to end September 2018</t>
  </si>
  <si>
    <t>Year to end September 2019</t>
  </si>
  <si>
    <t>Year to end September 2020</t>
  </si>
  <si>
    <t>Year to end September 2021</t>
  </si>
  <si>
    <t>Year to end September 2022</t>
  </si>
  <si>
    <t>Year to end September 2023</t>
  </si>
  <si>
    <t>1 Bedroom Properties - Number of records</t>
  </si>
  <si>
    <t>1 Bedroom Properties - Lower Quartile</t>
  </si>
  <si>
    <t>1 Bedroom Properties - Median</t>
  </si>
  <si>
    <t>1 Bedroom Properties - Mean</t>
  </si>
  <si>
    <t>1 Bedroom Properties - Upper Quartile</t>
  </si>
  <si>
    <t>2 Bedroom Properties - Number of records</t>
  </si>
  <si>
    <t>2 Bedroom Properties - Lower Quartile</t>
  </si>
  <si>
    <t>2 Bedroom Properties - Median</t>
  </si>
  <si>
    <t>2 Bedroom Properties - Mean</t>
  </si>
  <si>
    <t>2 Bedroom Properties - Upper Quartile</t>
  </si>
  <si>
    <t>3 Bedroom Properties - Number of records</t>
  </si>
  <si>
    <t>3 Bedroom Properties - Lower Quartile</t>
  </si>
  <si>
    <t>3 Bedroom Properties - Median</t>
  </si>
  <si>
    <t>3 Bedroom Properties - Mean</t>
  </si>
  <si>
    <t>3 Bedroom Properties - Upper Quartile</t>
  </si>
  <si>
    <t>4 Bedroom Properties - Number of records</t>
  </si>
  <si>
    <t>4 Bedroom Properties - Lower Quartile</t>
  </si>
  <si>
    <t>4 Bedroom Properties - Median</t>
  </si>
  <si>
    <t>4 Bedroom Properties - Mean</t>
  </si>
  <si>
    <t>4 Bedroom Properties - Upper Quartile</t>
  </si>
  <si>
    <t>1 Bedroom Shared Properties - Number of records</t>
  </si>
  <si>
    <t>1 Bedroom Shared Properties - Lower Quartile</t>
  </si>
  <si>
    <t>1 Bedroom Shared Properties - Median</t>
  </si>
  <si>
    <t>1 Bedroom Shared Properties - Mean</t>
  </si>
  <si>
    <t>1 Bedroom Shared Properties - Upper Quartile</t>
  </si>
  <si>
    <t>Note that Scotland level figures have been calculated using a weighted stock approach. See the main publication for further details.</t>
  </si>
  <si>
    <t>This worksheet contains six tables and seven charts</t>
  </si>
  <si>
    <t>BRMA Profile - A</t>
  </si>
  <si>
    <t>BRMA Profile - D</t>
  </si>
  <si>
    <t>BRMA Profile - G</t>
  </si>
  <si>
    <t>BRMA Profile - L</t>
  </si>
  <si>
    <t>BRMA Profile - B</t>
  </si>
  <si>
    <t>BRMA Profile - C</t>
  </si>
  <si>
    <t>BRMA Profile - E</t>
  </si>
  <si>
    <t>BRMA Profile - F</t>
  </si>
  <si>
    <t>BRMA Profile - H</t>
  </si>
  <si>
    <t>BRMA Profile - I</t>
  </si>
  <si>
    <t>BRMA Profile - J</t>
  </si>
  <si>
    <t>BRMA Profile - K</t>
  </si>
  <si>
    <t>BRMA Profile - M</t>
  </si>
  <si>
    <t>BRMA Profile - N</t>
  </si>
  <si>
    <t>BRMA Profile - O</t>
  </si>
  <si>
    <t>BRMA Profile - P</t>
  </si>
  <si>
    <t>BRMA Profile - Q</t>
  </si>
  <si>
    <t>BRMA Profile - R</t>
  </si>
  <si>
    <t>This workbook contains 36 worksheets with charts and tables which accompany the publication of Private Sector Rent Statistics, Scotland 2010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</si>
</sst>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%"/>
    <numFmt numFmtId="166" formatCode="0.0"/>
    <numFmt numFmtId="167" formatCode="General_)"/>
    <numFmt numFmtId="168" formatCode="#,##0_);;&quot;- &quot;_);@_)\ "/>
    <numFmt numFmtId="169" formatCode="_(General"/>
  </numFmts>
  <fonts count="3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20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u/>
      <sz val="10"/>
      <color theme="10"/>
      <name val="Arial"/>
      <family val="2"/>
    </font>
    <font>
      <sz val="10"/>
      <color rgb="FF0070C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b/>
      <sz val="13"/>
      <color rgb="FF000000"/>
      <name val="Arial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u/>
      <sz val="12"/>
      <color theme="10"/>
      <name val="Arial"/>
      <family val="2"/>
    </font>
    <font>
      <sz val="12"/>
      <color rgb="FF333333"/>
      <name val="Arial"/>
      <family val="2"/>
    </font>
    <font>
      <sz val="11"/>
      <color rgb="FF000000"/>
      <name val="Arial"/>
      <family val="2"/>
    </font>
    <font>
      <b/>
      <sz val="12"/>
      <color theme="0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theme="2" tint="-0.24994659260841701"/>
      </right>
      <top/>
      <bottom style="medium">
        <color theme="2" tint="-0.24994659260841701"/>
      </bottom>
      <diagonal/>
    </border>
    <border>
      <left/>
      <right/>
      <top/>
      <bottom style="medium">
        <color theme="2" tint="-0.24994659260841701"/>
      </bottom>
      <diagonal/>
    </border>
    <border>
      <left/>
      <right style="medium">
        <color theme="2" tint="-0.24994659260841701"/>
      </right>
      <top/>
      <bottom/>
      <diagonal/>
    </border>
    <border>
      <left/>
      <right/>
      <top style="thin">
        <color indexed="64"/>
      </top>
      <bottom style="medium">
        <color theme="2" tint="-0.24994659260841701"/>
      </bottom>
      <diagonal/>
    </border>
    <border>
      <left style="thin">
        <color indexed="64"/>
      </left>
      <right style="medium">
        <color theme="2" tint="-0.24994659260841701"/>
      </right>
      <top style="thin">
        <color indexed="64"/>
      </top>
      <bottom style="medium">
        <color theme="2" tint="-0.24994659260841701"/>
      </bottom>
      <diagonal/>
    </border>
    <border>
      <left style="thin">
        <color indexed="64"/>
      </left>
      <right style="thin">
        <color indexed="64"/>
      </right>
      <top style="medium">
        <color theme="2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medium">
        <color theme="2" tint="-0.24994659260841701"/>
      </bottom>
      <diagonal/>
    </border>
    <border>
      <left style="medium">
        <color theme="2" tint="-9.9948118533890809E-2"/>
      </left>
      <right/>
      <top style="thin">
        <color indexed="64"/>
      </top>
      <bottom style="medium">
        <color theme="2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theme="2" tint="-0.24994659260841701"/>
      </top>
      <bottom/>
      <diagonal/>
    </border>
    <border>
      <left/>
      <right/>
      <top style="medium">
        <color theme="2" tint="-0.24994659260841701"/>
      </top>
      <bottom/>
      <diagonal/>
    </border>
    <border>
      <left/>
      <right style="thin">
        <color theme="1"/>
      </right>
      <top style="medium">
        <color theme="2" tint="-0.2499465926084170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theme="2" tint="-0.24994659260841701"/>
      </top>
      <bottom/>
      <diagonal/>
    </border>
    <border>
      <left/>
      <right style="thin">
        <color indexed="64"/>
      </right>
      <top style="medium">
        <color theme="2" tint="-0.24994659260841701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</borders>
  <cellStyleXfs count="26">
    <xf numFmtId="0" fontId="0" fillId="0" borderId="0"/>
    <xf numFmtId="9" fontId="4" fillId="0" borderId="0" applyFont="0" applyFill="0" applyBorder="0" applyAlignment="0" applyProtection="0"/>
    <xf numFmtId="0" fontId="9" fillId="3" borderId="7">
      <alignment horizontal="left" indent="1"/>
    </xf>
    <xf numFmtId="0" fontId="9" fillId="3" borderId="7">
      <alignment horizontal="left" indent="2"/>
    </xf>
    <xf numFmtId="164" fontId="10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7" fontId="15" fillId="0" borderId="0" applyNumberFormat="0" applyFill="0" applyBorder="0" applyProtection="0"/>
    <xf numFmtId="0" fontId="14" fillId="0" borderId="0"/>
    <xf numFmtId="9" fontId="14" fillId="0" borderId="0" applyFont="0" applyFill="0" applyBorder="0" applyAlignment="0" applyProtection="0"/>
    <xf numFmtId="168" fontId="15" fillId="0" borderId="3" applyFill="0" applyBorder="0" applyProtection="0">
      <alignment horizontal="right"/>
    </xf>
    <xf numFmtId="0" fontId="16" fillId="0" borderId="0" applyNumberFormat="0" applyFill="0" applyBorder="0" applyProtection="0">
      <alignment horizontal="center" vertical="center" wrapText="1"/>
    </xf>
    <xf numFmtId="1" fontId="17" fillId="0" borderId="0" applyNumberFormat="0" applyFill="0" applyBorder="0" applyProtection="0">
      <alignment horizontal="right" vertical="top"/>
    </xf>
    <xf numFmtId="169" fontId="15" fillId="0" borderId="0" applyNumberFormat="0" applyFill="0" applyBorder="0" applyProtection="0">
      <alignment horizontal="left"/>
    </xf>
    <xf numFmtId="0" fontId="17" fillId="0" borderId="0" applyNumberFormat="0" applyFill="0" applyBorder="0" applyProtection="0">
      <alignment horizontal="left" vertical="top"/>
    </xf>
    <xf numFmtId="0" fontId="3" fillId="0" borderId="0"/>
    <xf numFmtId="0" fontId="2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3" fillId="0" borderId="20" applyNumberFormat="0" applyFill="0" applyAlignment="0" applyProtection="0"/>
    <xf numFmtId="0" fontId="24" fillId="0" borderId="21" applyNumberFormat="0" applyFill="0" applyAlignment="0" applyProtection="0"/>
    <xf numFmtId="0" fontId="26" fillId="0" borderId="0"/>
    <xf numFmtId="0" fontId="1" fillId="0" borderId="0"/>
    <xf numFmtId="0" fontId="10" fillId="0" borderId="0"/>
  </cellStyleXfs>
  <cellXfs count="261">
    <xf numFmtId="0" fontId="0" fillId="0" borderId="0" xfId="0"/>
    <xf numFmtId="0" fontId="0" fillId="2" borderId="0" xfId="0" applyFill="1"/>
    <xf numFmtId="0" fontId="0" fillId="2" borderId="2" xfId="0" applyFill="1" applyBorder="1"/>
    <xf numFmtId="3" fontId="0" fillId="2" borderId="0" xfId="0" applyNumberFormat="1" applyFill="1" applyAlignment="1">
      <alignment horizontal="right"/>
    </xf>
    <xf numFmtId="0" fontId="0" fillId="2" borderId="3" xfId="0" applyFill="1" applyBorder="1"/>
    <xf numFmtId="0" fontId="0" fillId="2" borderId="10" xfId="0" applyFill="1" applyBorder="1"/>
    <xf numFmtId="0" fontId="0" fillId="2" borderId="12" xfId="0" applyFill="1" applyBorder="1"/>
    <xf numFmtId="0" fontId="7" fillId="2" borderId="0" xfId="0" applyFont="1" applyFill="1"/>
    <xf numFmtId="0" fontId="0" fillId="2" borderId="5" xfId="0" applyFill="1" applyBorder="1"/>
    <xf numFmtId="3" fontId="8" fillId="2" borderId="0" xfId="0" applyNumberFormat="1" applyFont="1" applyFill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12" fillId="2" borderId="0" xfId="0" applyFont="1" applyFill="1"/>
    <xf numFmtId="0" fontId="0" fillId="2" borderId="14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0" fillId="2" borderId="4" xfId="0" applyFill="1" applyBorder="1"/>
    <xf numFmtId="3" fontId="0" fillId="2" borderId="0" xfId="0" applyNumberFormat="1" applyFill="1"/>
    <xf numFmtId="3" fontId="0" fillId="2" borderId="11" xfId="0" applyNumberFormat="1" applyFill="1" applyBorder="1"/>
    <xf numFmtId="0" fontId="0" fillId="2" borderId="10" xfId="0" applyFill="1" applyBorder="1" applyAlignment="1">
      <alignment horizontal="center" wrapText="1"/>
    </xf>
    <xf numFmtId="0" fontId="0" fillId="2" borderId="11" xfId="0" applyFill="1" applyBorder="1"/>
    <xf numFmtId="0" fontId="0" fillId="2" borderId="10" xfId="0" applyFill="1" applyBorder="1" applyAlignment="1">
      <alignment horizontal="left" wrapText="1"/>
    </xf>
    <xf numFmtId="2" fontId="0" fillId="2" borderId="10" xfId="0" applyNumberFormat="1" applyFill="1" applyBorder="1" applyAlignment="1">
      <alignment horizontal="left" wrapText="1"/>
    </xf>
    <xf numFmtId="0" fontId="0" fillId="2" borderId="13" xfId="0" applyFill="1" applyBorder="1"/>
    <xf numFmtId="165" fontId="0" fillId="2" borderId="0" xfId="1" applyNumberFormat="1" applyFont="1" applyFill="1" applyBorder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7" fillId="2" borderId="10" xfId="0" applyFont="1" applyFill="1" applyBorder="1"/>
    <xf numFmtId="9" fontId="0" fillId="2" borderId="0" xfId="1" applyFont="1" applyFill="1" applyBorder="1"/>
    <xf numFmtId="0" fontId="0" fillId="2" borderId="0" xfId="0" applyFill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0" fillId="2" borderId="11" xfId="1" applyNumberFormat="1" applyFont="1" applyFill="1" applyBorder="1"/>
    <xf numFmtId="0" fontId="5" fillId="2" borderId="0" xfId="0" applyFont="1" applyFill="1"/>
    <xf numFmtId="3" fontId="0" fillId="0" borderId="0" xfId="0" applyNumberFormat="1"/>
    <xf numFmtId="0" fontId="7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11" xfId="0" applyFill="1" applyBorder="1" applyAlignment="1">
      <alignment horizontal="left" wrapText="1"/>
    </xf>
    <xf numFmtId="3" fontId="0" fillId="2" borderId="0" xfId="0" applyNumberFormat="1" applyFill="1" applyAlignment="1">
      <alignment horizontal="left"/>
    </xf>
    <xf numFmtId="165" fontId="0" fillId="2" borderId="0" xfId="1" applyNumberFormat="1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5" fontId="0" fillId="2" borderId="11" xfId="1" applyNumberFormat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2" fontId="0" fillId="2" borderId="0" xfId="0" applyNumberFormat="1" applyFill="1" applyAlignment="1">
      <alignment horizontal="left" wrapText="1"/>
    </xf>
    <xf numFmtId="3" fontId="0" fillId="2" borderId="11" xfId="0" applyNumberFormat="1" applyFill="1" applyBorder="1" applyAlignment="1">
      <alignment horizontal="left"/>
    </xf>
    <xf numFmtId="9" fontId="0" fillId="2" borderId="11" xfId="1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18" xfId="0" applyFont="1" applyFill="1" applyBorder="1"/>
    <xf numFmtId="0" fontId="13" fillId="2" borderId="3" xfId="0" applyFont="1" applyFill="1" applyBorder="1"/>
    <xf numFmtId="0" fontId="12" fillId="2" borderId="0" xfId="0" quotePrefix="1" applyFont="1" applyFill="1"/>
    <xf numFmtId="0" fontId="13" fillId="2" borderId="0" xfId="0" applyFont="1" applyFill="1"/>
    <xf numFmtId="165" fontId="13" fillId="2" borderId="0" xfId="0" applyNumberFormat="1" applyFont="1" applyFill="1"/>
    <xf numFmtId="10" fontId="13" fillId="2" borderId="0" xfId="0" applyNumberFormat="1" applyFont="1" applyFill="1"/>
    <xf numFmtId="9" fontId="0" fillId="2" borderId="0" xfId="1" applyFont="1" applyFill="1"/>
    <xf numFmtId="165" fontId="0" fillId="2" borderId="0" xfId="0" applyNumberFormat="1" applyFill="1"/>
    <xf numFmtId="0" fontId="12" fillId="2" borderId="10" xfId="0" applyFont="1" applyFill="1" applyBorder="1"/>
    <xf numFmtId="0" fontId="12" fillId="2" borderId="11" xfId="0" applyFont="1" applyFill="1" applyBorder="1"/>
    <xf numFmtId="0" fontId="12" fillId="2" borderId="12" xfId="0" applyFont="1" applyFill="1" applyBorder="1"/>
    <xf numFmtId="0" fontId="12" fillId="2" borderId="14" xfId="0" applyFont="1" applyFill="1" applyBorder="1"/>
    <xf numFmtId="0" fontId="12" fillId="2" borderId="13" xfId="0" applyFont="1" applyFill="1" applyBorder="1"/>
    <xf numFmtId="0" fontId="0" fillId="2" borderId="0" xfId="0" applyFill="1" applyAlignment="1">
      <alignment vertical="center" wrapText="1"/>
    </xf>
    <xf numFmtId="0" fontId="18" fillId="2" borderId="0" xfId="0" applyFont="1" applyFill="1" applyAlignment="1">
      <alignment horizontal="left" vertical="top"/>
    </xf>
    <xf numFmtId="1" fontId="12" fillId="2" borderId="0" xfId="1" applyNumberFormat="1" applyFont="1" applyFill="1" applyBorder="1"/>
    <xf numFmtId="1" fontId="12" fillId="2" borderId="11" xfId="1" applyNumberFormat="1" applyFont="1" applyFill="1" applyBorder="1"/>
    <xf numFmtId="9" fontId="5" fillId="2" borderId="0" xfId="1" applyFont="1" applyFill="1" applyBorder="1" applyAlignment="1">
      <alignment horizontal="right"/>
    </xf>
    <xf numFmtId="0" fontId="19" fillId="2" borderId="0" xfId="0" applyFont="1" applyFill="1" applyAlignment="1">
      <alignment vertical="top" wrapText="1"/>
    </xf>
    <xf numFmtId="0" fontId="20" fillId="2" borderId="0" xfId="0" applyFont="1" applyFill="1" applyAlignment="1">
      <alignment vertical="top"/>
    </xf>
    <xf numFmtId="165" fontId="0" fillId="2" borderId="0" xfId="1" applyNumberFormat="1" applyFont="1" applyFill="1"/>
    <xf numFmtId="0" fontId="18" fillId="2" borderId="0" xfId="0" applyFont="1" applyFill="1"/>
    <xf numFmtId="0" fontId="6" fillId="2" borderId="0" xfId="0" applyFont="1" applyFill="1" applyAlignment="1">
      <alignment horizontal="left"/>
    </xf>
    <xf numFmtId="0" fontId="0" fillId="2" borderId="8" xfId="0" applyFill="1" applyBorder="1"/>
    <xf numFmtId="0" fontId="0" fillId="2" borderId="6" xfId="0" applyFill="1" applyBorder="1"/>
    <xf numFmtId="0" fontId="20" fillId="2" borderId="0" xfId="0" applyFont="1" applyFill="1" applyAlignment="1">
      <alignment horizontal="left" vertical="top"/>
    </xf>
    <xf numFmtId="3" fontId="0" fillId="2" borderId="11" xfId="1" applyNumberFormat="1" applyFont="1" applyFill="1" applyBorder="1"/>
    <xf numFmtId="0" fontId="22" fillId="2" borderId="0" xfId="0" applyFont="1" applyFill="1"/>
    <xf numFmtId="3" fontId="22" fillId="2" borderId="0" xfId="0" applyNumberFormat="1" applyFont="1" applyFill="1"/>
    <xf numFmtId="0" fontId="25" fillId="5" borderId="0" xfId="21" applyFont="1" applyFill="1" applyBorder="1"/>
    <xf numFmtId="0" fontId="26" fillId="0" borderId="0" xfId="23"/>
    <xf numFmtId="0" fontId="27" fillId="5" borderId="0" xfId="23" applyFont="1" applyFill="1"/>
    <xf numFmtId="0" fontId="28" fillId="5" borderId="0" xfId="22" applyFont="1" applyFill="1" applyBorder="1"/>
    <xf numFmtId="0" fontId="27" fillId="5" borderId="0" xfId="22" applyFont="1" applyFill="1" applyBorder="1"/>
    <xf numFmtId="0" fontId="10" fillId="0" borderId="0" xfId="23" applyFont="1"/>
    <xf numFmtId="0" fontId="27" fillId="5" borderId="0" xfId="24" applyFont="1" applyFill="1"/>
    <xf numFmtId="0" fontId="26" fillId="2" borderId="0" xfId="23" applyFill="1"/>
    <xf numFmtId="0" fontId="29" fillId="2" borderId="0" xfId="23" applyFont="1" applyFill="1"/>
    <xf numFmtId="0" fontId="30" fillId="5" borderId="0" xfId="24" applyFont="1" applyFill="1" applyAlignment="1">
      <alignment vertical="center" wrapText="1"/>
    </xf>
    <xf numFmtId="0" fontId="31" fillId="2" borderId="0" xfId="18" quotePrefix="1" applyFont="1" applyFill="1"/>
    <xf numFmtId="0" fontId="30" fillId="5" borderId="0" xfId="24" applyFont="1" applyFill="1" applyAlignment="1">
      <alignment vertical="center"/>
    </xf>
    <xf numFmtId="0" fontId="25" fillId="2" borderId="0" xfId="21" applyFont="1" applyFill="1" applyBorder="1"/>
    <xf numFmtId="0" fontId="19" fillId="2" borderId="0" xfId="25" applyFont="1" applyFill="1" applyAlignment="1">
      <alignment horizontal="left"/>
    </xf>
    <xf numFmtId="0" fontId="9" fillId="0" borderId="0" xfId="25" applyFont="1"/>
    <xf numFmtId="0" fontId="10" fillId="0" borderId="0" xfId="25"/>
    <xf numFmtId="0" fontId="32" fillId="0" borderId="0" xfId="25" applyFont="1" applyAlignment="1">
      <alignment vertical="center"/>
    </xf>
    <xf numFmtId="0" fontId="33" fillId="2" borderId="0" xfId="25" applyFont="1" applyFill="1"/>
    <xf numFmtId="0" fontId="33" fillId="2" borderId="0" xfId="25" applyFont="1" applyFill="1" applyAlignment="1">
      <alignment horizontal="left" vertical="top" wrapText="1"/>
    </xf>
    <xf numFmtId="0" fontId="34" fillId="6" borderId="22" xfId="25" applyFont="1" applyFill="1" applyBorder="1" applyAlignment="1">
      <alignment vertical="center"/>
    </xf>
    <xf numFmtId="3" fontId="34" fillId="6" borderId="23" xfId="25" applyNumberFormat="1" applyFont="1" applyFill="1" applyBorder="1" applyAlignment="1">
      <alignment vertical="center" wrapText="1"/>
    </xf>
    <xf numFmtId="0" fontId="19" fillId="0" borderId="24" xfId="25" applyFont="1" applyBorder="1" applyAlignment="1">
      <alignment vertical="top" wrapText="1"/>
    </xf>
    <xf numFmtId="3" fontId="19" fillId="0" borderId="0" xfId="25" applyNumberFormat="1" applyFont="1" applyAlignment="1">
      <alignment vertical="center" wrapText="1"/>
    </xf>
    <xf numFmtId="0" fontId="31" fillId="2" borderId="0" xfId="18" applyFont="1" applyFill="1" applyAlignment="1">
      <alignment vertical="center"/>
    </xf>
    <xf numFmtId="0" fontId="19" fillId="2" borderId="10" xfId="0" applyFont="1" applyFill="1" applyBorder="1"/>
    <xf numFmtId="3" fontId="27" fillId="2" borderId="2" xfId="0" applyNumberFormat="1" applyFont="1" applyFill="1" applyBorder="1" applyAlignment="1">
      <alignment horizontal="right"/>
    </xf>
    <xf numFmtId="3" fontId="27" fillId="2" borderId="3" xfId="0" applyNumberFormat="1" applyFont="1" applyFill="1" applyBorder="1" applyAlignment="1">
      <alignment horizontal="right"/>
    </xf>
    <xf numFmtId="3" fontId="27" fillId="2" borderId="4" xfId="0" applyNumberFormat="1" applyFont="1" applyFill="1" applyBorder="1" applyAlignment="1">
      <alignment horizontal="right"/>
    </xf>
    <xf numFmtId="165" fontId="19" fillId="2" borderId="11" xfId="1" applyNumberFormat="1" applyFont="1" applyFill="1" applyBorder="1"/>
    <xf numFmtId="165" fontId="19" fillId="2" borderId="9" xfId="1" applyNumberFormat="1" applyFont="1" applyFill="1" applyBorder="1"/>
    <xf numFmtId="165" fontId="19" fillId="2" borderId="1" xfId="1" applyNumberFormat="1" applyFont="1" applyFill="1" applyBorder="1"/>
    <xf numFmtId="3" fontId="27" fillId="2" borderId="10" xfId="0" applyNumberFormat="1" applyFont="1" applyFill="1" applyBorder="1" applyAlignment="1">
      <alignment horizontal="right"/>
    </xf>
    <xf numFmtId="3" fontId="27" fillId="2" borderId="0" xfId="0" applyNumberFormat="1" applyFont="1" applyFill="1" applyAlignment="1">
      <alignment horizontal="right"/>
    </xf>
    <xf numFmtId="3" fontId="27" fillId="2" borderId="11" xfId="0" applyNumberFormat="1" applyFont="1" applyFill="1" applyBorder="1" applyAlignment="1">
      <alignment horizontal="right"/>
    </xf>
    <xf numFmtId="0" fontId="11" fillId="2" borderId="10" xfId="0" applyFont="1" applyFill="1" applyBorder="1"/>
    <xf numFmtId="3" fontId="30" fillId="2" borderId="10" xfId="0" applyNumberFormat="1" applyFont="1" applyFill="1" applyBorder="1" applyAlignment="1">
      <alignment horizontal="right"/>
    </xf>
    <xf numFmtId="3" fontId="30" fillId="2" borderId="0" xfId="0" applyNumberFormat="1" applyFont="1" applyFill="1" applyAlignment="1">
      <alignment horizontal="right"/>
    </xf>
    <xf numFmtId="3" fontId="30" fillId="2" borderId="11" xfId="0" applyNumberFormat="1" applyFont="1" applyFill="1" applyBorder="1" applyAlignment="1">
      <alignment horizontal="right"/>
    </xf>
    <xf numFmtId="165" fontId="11" fillId="2" borderId="11" xfId="1" applyNumberFormat="1" applyFont="1" applyFill="1" applyBorder="1"/>
    <xf numFmtId="165" fontId="11" fillId="2" borderId="9" xfId="1" applyNumberFormat="1" applyFont="1" applyFill="1" applyBorder="1"/>
    <xf numFmtId="0" fontId="19" fillId="2" borderId="12" xfId="0" applyFont="1" applyFill="1" applyBorder="1"/>
    <xf numFmtId="3" fontId="27" fillId="2" borderId="12" xfId="0" applyNumberFormat="1" applyFont="1" applyFill="1" applyBorder="1" applyAlignment="1">
      <alignment horizontal="right"/>
    </xf>
    <xf numFmtId="3" fontId="27" fillId="2" borderId="14" xfId="0" applyNumberFormat="1" applyFont="1" applyFill="1" applyBorder="1" applyAlignment="1">
      <alignment horizontal="right"/>
    </xf>
    <xf numFmtId="3" fontId="27" fillId="2" borderId="13" xfId="0" applyNumberFormat="1" applyFont="1" applyFill="1" applyBorder="1" applyAlignment="1">
      <alignment horizontal="right"/>
    </xf>
    <xf numFmtId="165" fontId="19" fillId="2" borderId="13" xfId="1" applyNumberFormat="1" applyFont="1" applyFill="1" applyBorder="1"/>
    <xf numFmtId="165" fontId="19" fillId="2" borderId="15" xfId="1" applyNumberFormat="1" applyFont="1" applyFill="1" applyBorder="1"/>
    <xf numFmtId="0" fontId="34" fillId="6" borderId="26" xfId="0" applyFont="1" applyFill="1" applyBorder="1" applyAlignment="1">
      <alignment horizontal="left" vertical="center" wrapText="1"/>
    </xf>
    <xf numFmtId="1" fontId="34" fillId="6" borderId="25" xfId="0" applyNumberFormat="1" applyFont="1" applyFill="1" applyBorder="1" applyAlignment="1">
      <alignment horizontal="center" vertical="center" wrapText="1"/>
    </xf>
    <xf numFmtId="3" fontId="34" fillId="6" borderId="25" xfId="0" applyNumberFormat="1" applyFont="1" applyFill="1" applyBorder="1" applyAlignment="1">
      <alignment horizontal="center" vertical="center" wrapText="1"/>
    </xf>
    <xf numFmtId="0" fontId="32" fillId="2" borderId="0" xfId="25" applyFont="1" applyFill="1" applyAlignment="1">
      <alignment vertical="center"/>
    </xf>
    <xf numFmtId="165" fontId="19" fillId="2" borderId="0" xfId="1" applyNumberFormat="1" applyFont="1" applyFill="1" applyBorder="1"/>
    <xf numFmtId="165" fontId="19" fillId="2" borderId="27" xfId="1" applyNumberFormat="1" applyFont="1" applyFill="1" applyBorder="1"/>
    <xf numFmtId="0" fontId="19" fillId="2" borderId="0" xfId="0" applyFont="1" applyFill="1"/>
    <xf numFmtId="3" fontId="27" fillId="2" borderId="9" xfId="0" applyNumberFormat="1" applyFont="1" applyFill="1" applyBorder="1" applyAlignment="1">
      <alignment horizontal="right"/>
    </xf>
    <xf numFmtId="3" fontId="30" fillId="2" borderId="9" xfId="0" applyNumberFormat="1" applyFont="1" applyFill="1" applyBorder="1" applyAlignment="1">
      <alignment horizontal="right"/>
    </xf>
    <xf numFmtId="3" fontId="27" fillId="2" borderId="15" xfId="0" applyNumberFormat="1" applyFont="1" applyFill="1" applyBorder="1" applyAlignment="1">
      <alignment horizontal="right"/>
    </xf>
    <xf numFmtId="0" fontId="19" fillId="2" borderId="2" xfId="0" applyFont="1" applyFill="1" applyBorder="1" applyAlignment="1">
      <alignment vertical="center"/>
    </xf>
    <xf numFmtId="3" fontId="19" fillId="2" borderId="10" xfId="0" applyNumberFormat="1" applyFont="1" applyFill="1" applyBorder="1" applyAlignment="1">
      <alignment horizontal="right"/>
    </xf>
    <xf numFmtId="3" fontId="19" fillId="2" borderId="0" xfId="0" applyNumberFormat="1" applyFont="1" applyFill="1" applyAlignment="1">
      <alignment horizontal="right"/>
    </xf>
    <xf numFmtId="3" fontId="19" fillId="2" borderId="11" xfId="0" applyNumberFormat="1" applyFont="1" applyFill="1" applyBorder="1" applyAlignment="1">
      <alignment horizontal="right"/>
    </xf>
    <xf numFmtId="0" fontId="19" fillId="2" borderId="10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 wrapText="1"/>
    </xf>
    <xf numFmtId="3" fontId="19" fillId="2" borderId="12" xfId="0" applyNumberFormat="1" applyFont="1" applyFill="1" applyBorder="1" applyAlignment="1">
      <alignment horizontal="right"/>
    </xf>
    <xf numFmtId="3" fontId="19" fillId="2" borderId="14" xfId="0" applyNumberFormat="1" applyFont="1" applyFill="1" applyBorder="1" applyAlignment="1">
      <alignment horizontal="right"/>
    </xf>
    <xf numFmtId="3" fontId="19" fillId="2" borderId="13" xfId="0" applyNumberFormat="1" applyFont="1" applyFill="1" applyBorder="1" applyAlignment="1">
      <alignment horizontal="right"/>
    </xf>
    <xf numFmtId="1" fontId="34" fillId="6" borderId="28" xfId="0" applyNumberFormat="1" applyFont="1" applyFill="1" applyBorder="1" applyAlignment="1">
      <alignment horizontal="left" vertical="center" wrapText="1"/>
    </xf>
    <xf numFmtId="0" fontId="19" fillId="2" borderId="0" xfId="0" applyFont="1" applyFill="1" applyAlignment="1">
      <alignment wrapText="1"/>
    </xf>
    <xf numFmtId="1" fontId="34" fillId="6" borderId="28" xfId="0" applyNumberFormat="1" applyFont="1" applyFill="1" applyBorder="1" applyAlignment="1">
      <alignment horizontal="center" vertical="center" wrapText="1"/>
    </xf>
    <xf numFmtId="1" fontId="34" fillId="6" borderId="29" xfId="0" applyNumberFormat="1" applyFont="1" applyFill="1" applyBorder="1" applyAlignment="1">
      <alignment horizontal="center" vertical="center" wrapText="1"/>
    </xf>
    <xf numFmtId="165" fontId="19" fillId="2" borderId="10" xfId="1" applyNumberFormat="1" applyFont="1" applyFill="1" applyBorder="1"/>
    <xf numFmtId="165" fontId="19" fillId="2" borderId="3" xfId="1" applyNumberFormat="1" applyFont="1" applyFill="1" applyBorder="1"/>
    <xf numFmtId="165" fontId="19" fillId="2" borderId="4" xfId="1" applyNumberFormat="1" applyFont="1" applyFill="1" applyBorder="1"/>
    <xf numFmtId="165" fontId="19" fillId="2" borderId="12" xfId="1" applyNumberFormat="1" applyFont="1" applyFill="1" applyBorder="1"/>
    <xf numFmtId="165" fontId="19" fillId="2" borderId="14" xfId="1" applyNumberFormat="1" applyFont="1" applyFill="1" applyBorder="1"/>
    <xf numFmtId="0" fontId="19" fillId="2" borderId="5" xfId="0" applyFont="1" applyFill="1" applyBorder="1"/>
    <xf numFmtId="3" fontId="27" fillId="2" borderId="7" xfId="0" applyNumberFormat="1" applyFont="1" applyFill="1" applyBorder="1" applyAlignment="1">
      <alignment horizontal="right"/>
    </xf>
    <xf numFmtId="3" fontId="27" fillId="2" borderId="8" xfId="0" applyNumberFormat="1" applyFont="1" applyFill="1" applyBorder="1" applyAlignment="1">
      <alignment horizontal="right"/>
    </xf>
    <xf numFmtId="3" fontId="27" fillId="2" borderId="6" xfId="0" applyNumberFormat="1" applyFont="1" applyFill="1" applyBorder="1" applyAlignment="1">
      <alignment horizontal="right"/>
    </xf>
    <xf numFmtId="0" fontId="11" fillId="2" borderId="0" xfId="0" applyFont="1" applyFill="1" applyAlignment="1">
      <alignment horizontal="left" vertical="top"/>
    </xf>
    <xf numFmtId="0" fontId="34" fillId="6" borderId="28" xfId="0" applyFont="1" applyFill="1" applyBorder="1" applyAlignment="1">
      <alignment horizontal="left" vertical="center" wrapText="1"/>
    </xf>
    <xf numFmtId="0" fontId="19" fillId="2" borderId="33" xfId="0" applyFont="1" applyFill="1" applyBorder="1"/>
    <xf numFmtId="0" fontId="19" fillId="2" borderId="34" xfId="0" applyFont="1" applyFill="1" applyBorder="1"/>
    <xf numFmtId="0" fontId="19" fillId="2" borderId="35" xfId="0" applyFont="1" applyFill="1" applyBorder="1"/>
    <xf numFmtId="0" fontId="19" fillId="2" borderId="36" xfId="0" applyFont="1" applyFill="1" applyBorder="1"/>
    <xf numFmtId="0" fontId="19" fillId="2" borderId="37" xfId="0" applyFont="1" applyFill="1" applyBorder="1"/>
    <xf numFmtId="0" fontId="19" fillId="2" borderId="0" xfId="0" applyFont="1" applyFill="1" applyAlignment="1">
      <alignment horizontal="right"/>
    </xf>
    <xf numFmtId="0" fontId="19" fillId="2" borderId="38" xfId="0" applyFont="1" applyFill="1" applyBorder="1"/>
    <xf numFmtId="3" fontId="19" fillId="2" borderId="39" xfId="0" applyNumberFormat="1" applyFont="1" applyFill="1" applyBorder="1"/>
    <xf numFmtId="3" fontId="19" fillId="2" borderId="8" xfId="0" applyNumberFormat="1" applyFont="1" applyFill="1" applyBorder="1"/>
    <xf numFmtId="3" fontId="19" fillId="2" borderId="6" xfId="0" applyNumberFormat="1" applyFont="1" applyFill="1" applyBorder="1"/>
    <xf numFmtId="0" fontId="19" fillId="2" borderId="36" xfId="0" applyFont="1" applyFill="1" applyBorder="1" applyAlignment="1">
      <alignment horizontal="right"/>
    </xf>
    <xf numFmtId="3" fontId="19" fillId="2" borderId="41" xfId="0" applyNumberFormat="1" applyFont="1" applyFill="1" applyBorder="1"/>
    <xf numFmtId="0" fontId="11" fillId="2" borderId="1" xfId="0" applyFont="1" applyFill="1" applyBorder="1"/>
    <xf numFmtId="3" fontId="11" fillId="2" borderId="2" xfId="0" applyNumberFormat="1" applyFont="1" applyFill="1" applyBorder="1" applyAlignment="1">
      <alignment horizontal="right"/>
    </xf>
    <xf numFmtId="3" fontId="11" fillId="2" borderId="3" xfId="0" applyNumberFormat="1" applyFont="1" applyFill="1" applyBorder="1" applyAlignment="1">
      <alignment horizontal="right"/>
    </xf>
    <xf numFmtId="3" fontId="11" fillId="2" borderId="4" xfId="0" applyNumberFormat="1" applyFont="1" applyFill="1" applyBorder="1" applyAlignment="1">
      <alignment horizontal="right"/>
    </xf>
    <xf numFmtId="0" fontId="19" fillId="2" borderId="9" xfId="0" applyFont="1" applyFill="1" applyBorder="1"/>
    <xf numFmtId="3" fontId="19" fillId="2" borderId="10" xfId="0" applyNumberFormat="1" applyFont="1" applyFill="1" applyBorder="1"/>
    <xf numFmtId="3" fontId="19" fillId="2" borderId="0" xfId="0" applyNumberFormat="1" applyFont="1" applyFill="1"/>
    <xf numFmtId="3" fontId="19" fillId="2" borderId="11" xfId="0" applyNumberFormat="1" applyFont="1" applyFill="1" applyBorder="1"/>
    <xf numFmtId="0" fontId="19" fillId="2" borderId="15" xfId="0" applyFont="1" applyFill="1" applyBorder="1"/>
    <xf numFmtId="3" fontId="19" fillId="2" borderId="12" xfId="0" applyNumberFormat="1" applyFont="1" applyFill="1" applyBorder="1"/>
    <xf numFmtId="3" fontId="19" fillId="2" borderId="14" xfId="0" applyNumberFormat="1" applyFont="1" applyFill="1" applyBorder="1"/>
    <xf numFmtId="3" fontId="19" fillId="2" borderId="13" xfId="0" applyNumberFormat="1" applyFont="1" applyFill="1" applyBorder="1"/>
    <xf numFmtId="3" fontId="19" fillId="2" borderId="33" xfId="0" applyNumberFormat="1" applyFont="1" applyFill="1" applyBorder="1"/>
    <xf numFmtId="3" fontId="19" fillId="2" borderId="34" xfId="0" applyNumberFormat="1" applyFont="1" applyFill="1" applyBorder="1"/>
    <xf numFmtId="3" fontId="19" fillId="2" borderId="36" xfId="0" applyNumberFormat="1" applyFont="1" applyFill="1" applyBorder="1"/>
    <xf numFmtId="3" fontId="19" fillId="2" borderId="38" xfId="0" applyNumberFormat="1" applyFont="1" applyFill="1" applyBorder="1"/>
    <xf numFmtId="0" fontId="19" fillId="2" borderId="40" xfId="0" applyFont="1" applyFill="1" applyBorder="1"/>
    <xf numFmtId="9" fontId="19" fillId="2" borderId="33" xfId="1" applyFont="1" applyFill="1" applyBorder="1"/>
    <xf numFmtId="9" fontId="19" fillId="2" borderId="34" xfId="1" applyFont="1" applyFill="1" applyBorder="1"/>
    <xf numFmtId="9" fontId="19" fillId="2" borderId="35" xfId="1" applyFont="1" applyFill="1" applyBorder="1"/>
    <xf numFmtId="9" fontId="19" fillId="2" borderId="36" xfId="1" applyFont="1" applyFill="1" applyBorder="1"/>
    <xf numFmtId="9" fontId="19" fillId="2" borderId="0" xfId="1" applyFont="1" applyFill="1" applyBorder="1"/>
    <xf numFmtId="9" fontId="19" fillId="2" borderId="37" xfId="1" applyFont="1" applyFill="1" applyBorder="1"/>
    <xf numFmtId="9" fontId="19" fillId="2" borderId="38" xfId="1" applyFont="1" applyFill="1" applyBorder="1"/>
    <xf numFmtId="9" fontId="19" fillId="2" borderId="39" xfId="1" applyFont="1" applyFill="1" applyBorder="1"/>
    <xf numFmtId="9" fontId="19" fillId="2" borderId="40" xfId="1" applyFont="1" applyFill="1" applyBorder="1"/>
    <xf numFmtId="0" fontId="35" fillId="2" borderId="0" xfId="0" applyFont="1" applyFill="1"/>
    <xf numFmtId="0" fontId="11" fillId="2" borderId="0" xfId="0" quotePrefix="1" applyFont="1" applyFill="1"/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wrapText="1"/>
    </xf>
    <xf numFmtId="0" fontId="19" fillId="2" borderId="11" xfId="0" applyFont="1" applyFill="1" applyBorder="1" applyAlignment="1">
      <alignment horizontal="center" wrapText="1"/>
    </xf>
    <xf numFmtId="0" fontId="11" fillId="2" borderId="2" xfId="0" applyFont="1" applyFill="1" applyBorder="1"/>
    <xf numFmtId="0" fontId="19" fillId="2" borderId="3" xfId="0" applyFont="1" applyFill="1" applyBorder="1"/>
    <xf numFmtId="0" fontId="19" fillId="2" borderId="4" xfId="0" applyFont="1" applyFill="1" applyBorder="1"/>
    <xf numFmtId="0" fontId="19" fillId="2" borderId="10" xfId="0" applyFont="1" applyFill="1" applyBorder="1" applyAlignment="1">
      <alignment horizontal="left" indent="3"/>
    </xf>
    <xf numFmtId="0" fontId="19" fillId="2" borderId="0" xfId="0" applyFont="1" applyFill="1" applyAlignment="1">
      <alignment horizontal="left" indent="3"/>
    </xf>
    <xf numFmtId="9" fontId="19" fillId="2" borderId="0" xfId="0" applyNumberFormat="1" applyFont="1" applyFill="1" applyAlignment="1">
      <alignment horizontal="right"/>
    </xf>
    <xf numFmtId="9" fontId="19" fillId="2" borderId="11" xfId="0" applyNumberFormat="1" applyFont="1" applyFill="1" applyBorder="1" applyAlignment="1">
      <alignment horizontal="right"/>
    </xf>
    <xf numFmtId="9" fontId="19" fillId="2" borderId="9" xfId="0" applyNumberFormat="1" applyFont="1" applyFill="1" applyBorder="1"/>
    <xf numFmtId="9" fontId="19" fillId="2" borderId="15" xfId="0" applyNumberFormat="1" applyFont="1" applyFill="1" applyBorder="1"/>
    <xf numFmtId="9" fontId="19" fillId="2" borderId="14" xfId="0" applyNumberFormat="1" applyFont="1" applyFill="1" applyBorder="1" applyAlignment="1">
      <alignment horizontal="right"/>
    </xf>
    <xf numFmtId="9" fontId="19" fillId="2" borderId="13" xfId="0" applyNumberFormat="1" applyFont="1" applyFill="1" applyBorder="1" applyAlignment="1">
      <alignment horizontal="right"/>
    </xf>
    <xf numFmtId="0" fontId="19" fillId="2" borderId="42" xfId="0" applyFont="1" applyFill="1" applyBorder="1"/>
    <xf numFmtId="9" fontId="19" fillId="2" borderId="34" xfId="0" applyNumberFormat="1" applyFont="1" applyFill="1" applyBorder="1" applyAlignment="1">
      <alignment horizontal="right"/>
    </xf>
    <xf numFmtId="9" fontId="19" fillId="2" borderId="43" xfId="0" applyNumberFormat="1" applyFont="1" applyFill="1" applyBorder="1" applyAlignment="1">
      <alignment horizontal="right"/>
    </xf>
    <xf numFmtId="9" fontId="19" fillId="2" borderId="10" xfId="0" applyNumberFormat="1" applyFont="1" applyFill="1" applyBorder="1"/>
    <xf numFmtId="9" fontId="19" fillId="2" borderId="12" xfId="0" applyNumberFormat="1" applyFont="1" applyFill="1" applyBorder="1"/>
    <xf numFmtId="9" fontId="19" fillId="2" borderId="33" xfId="0" applyNumberFormat="1" applyFont="1" applyFill="1" applyBorder="1" applyAlignment="1">
      <alignment horizontal="right"/>
    </xf>
    <xf numFmtId="9" fontId="19" fillId="2" borderId="36" xfId="0" applyNumberFormat="1" applyFont="1" applyFill="1" applyBorder="1" applyAlignment="1">
      <alignment horizontal="right"/>
    </xf>
    <xf numFmtId="9" fontId="19" fillId="2" borderId="44" xfId="0" applyNumberFormat="1" applyFont="1" applyFill="1" applyBorder="1" applyAlignment="1">
      <alignment horizontal="right"/>
    </xf>
    <xf numFmtId="1" fontId="34" fillId="6" borderId="25" xfId="0" applyNumberFormat="1" applyFont="1" applyFill="1" applyBorder="1" applyAlignment="1">
      <alignment horizontal="left" vertical="center" wrapText="1"/>
    </xf>
    <xf numFmtId="166" fontId="19" fillId="2" borderId="10" xfId="0" applyNumberFormat="1" applyFont="1" applyFill="1" applyBorder="1" applyAlignment="1">
      <alignment horizontal="right"/>
    </xf>
    <xf numFmtId="166" fontId="19" fillId="2" borderId="0" xfId="0" applyNumberFormat="1" applyFont="1" applyFill="1" applyAlignment="1">
      <alignment horizontal="right"/>
    </xf>
    <xf numFmtId="166" fontId="19" fillId="2" borderId="11" xfId="0" applyNumberFormat="1" applyFont="1" applyFill="1" applyBorder="1" applyAlignment="1">
      <alignment horizontal="right"/>
    </xf>
    <xf numFmtId="166" fontId="19" fillId="2" borderId="12" xfId="0" applyNumberFormat="1" applyFont="1" applyFill="1" applyBorder="1" applyAlignment="1">
      <alignment horizontal="right"/>
    </xf>
    <xf numFmtId="166" fontId="19" fillId="2" borderId="14" xfId="0" applyNumberFormat="1" applyFont="1" applyFill="1" applyBorder="1" applyAlignment="1">
      <alignment horizontal="right"/>
    </xf>
    <xf numFmtId="166" fontId="19" fillId="2" borderId="13" xfId="0" applyNumberFormat="1" applyFont="1" applyFill="1" applyBorder="1" applyAlignment="1">
      <alignment horizontal="right"/>
    </xf>
    <xf numFmtId="166" fontId="19" fillId="2" borderId="42" xfId="0" applyNumberFormat="1" applyFont="1" applyFill="1" applyBorder="1" applyAlignment="1">
      <alignment horizontal="right"/>
    </xf>
    <xf numFmtId="166" fontId="19" fillId="2" borderId="34" xfId="0" applyNumberFormat="1" applyFont="1" applyFill="1" applyBorder="1" applyAlignment="1">
      <alignment horizontal="right"/>
    </xf>
    <xf numFmtId="166" fontId="19" fillId="2" borderId="43" xfId="0" applyNumberFormat="1" applyFont="1" applyFill="1" applyBorder="1" applyAlignment="1">
      <alignment horizontal="right"/>
    </xf>
    <xf numFmtId="0" fontId="31" fillId="5" borderId="0" xfId="18" applyFont="1" applyFill="1" applyBorder="1"/>
    <xf numFmtId="3" fontId="19" fillId="2" borderId="35" xfId="0" applyNumberFormat="1" applyFont="1" applyFill="1" applyBorder="1"/>
    <xf numFmtId="3" fontId="19" fillId="2" borderId="37" xfId="0" applyNumberFormat="1" applyFont="1" applyFill="1" applyBorder="1"/>
    <xf numFmtId="3" fontId="19" fillId="2" borderId="36" xfId="0" applyNumberFormat="1" applyFont="1" applyFill="1" applyBorder="1" applyAlignment="1">
      <alignment horizontal="right"/>
    </xf>
    <xf numFmtId="0" fontId="6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3" fontId="19" fillId="2" borderId="43" xfId="0" applyNumberFormat="1" applyFont="1" applyFill="1" applyBorder="1" applyAlignment="1">
      <alignment horizontal="right"/>
    </xf>
    <xf numFmtId="0" fontId="36" fillId="2" borderId="0" xfId="0" applyFont="1" applyFill="1"/>
    <xf numFmtId="0" fontId="36" fillId="0" borderId="0" xfId="0" applyFont="1"/>
    <xf numFmtId="0" fontId="19" fillId="2" borderId="39" xfId="0" applyFont="1" applyFill="1" applyBorder="1"/>
    <xf numFmtId="3" fontId="29" fillId="2" borderId="0" xfId="0" applyNumberFormat="1" applyFont="1" applyFill="1"/>
    <xf numFmtId="3" fontId="37" fillId="2" borderId="0" xfId="0" applyNumberFormat="1" applyFont="1" applyFill="1"/>
    <xf numFmtId="0" fontId="34" fillId="6" borderId="25" xfId="0" applyFont="1" applyFill="1" applyBorder="1" applyAlignment="1">
      <alignment horizontal="left" vertical="center" wrapText="1"/>
    </xf>
    <xf numFmtId="0" fontId="31" fillId="2" borderId="0" xfId="18" applyFont="1" applyFill="1"/>
    <xf numFmtId="0" fontId="12" fillId="2" borderId="3" xfId="0" applyFont="1" applyFill="1" applyBorder="1" applyAlignment="1">
      <alignment wrapText="1"/>
    </xf>
    <xf numFmtId="0" fontId="11" fillId="4" borderId="19" xfId="0" applyFont="1" applyFill="1" applyBorder="1"/>
    <xf numFmtId="0" fontId="11" fillId="4" borderId="16" xfId="0" applyFont="1" applyFill="1" applyBorder="1"/>
    <xf numFmtId="0" fontId="11" fillId="4" borderId="17" xfId="0" applyFont="1" applyFill="1" applyBorder="1"/>
    <xf numFmtId="0" fontId="5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2" borderId="14" xfId="0" applyFont="1" applyFill="1" applyBorder="1" applyAlignment="1">
      <alignment vertical="top" wrapText="1"/>
    </xf>
    <xf numFmtId="0" fontId="6" fillId="2" borderId="30" xfId="0" applyFont="1" applyFill="1" applyBorder="1" applyAlignment="1">
      <alignment horizontal="left"/>
    </xf>
    <xf numFmtId="0" fontId="6" fillId="2" borderId="31" xfId="0" applyFont="1" applyFill="1" applyBorder="1" applyAlignment="1">
      <alignment horizontal="left"/>
    </xf>
    <xf numFmtId="0" fontId="6" fillId="2" borderId="32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left" indent="3"/>
    </xf>
    <xf numFmtId="0" fontId="12" fillId="2" borderId="0" xfId="0" applyFont="1" applyFill="1" applyAlignment="1">
      <alignment horizontal="left" indent="3"/>
    </xf>
  </cellXfs>
  <cellStyles count="26">
    <cellStyle name="CellNationName" xfId="2" xr:uid="{00000000-0005-0000-0000-000000000000}"/>
    <cellStyle name="CellRegionName" xfId="3" xr:uid="{00000000-0005-0000-0000-000001000000}"/>
    <cellStyle name="Comma 2" xfId="4" xr:uid="{00000000-0005-0000-0000-000002000000}"/>
    <cellStyle name="Comma 3" xfId="8" xr:uid="{00000000-0005-0000-0000-000003000000}"/>
    <cellStyle name="Comma 4" xfId="7" xr:uid="{00000000-0005-0000-0000-000004000000}"/>
    <cellStyle name="Heading 1" xfId="21" builtinId="16"/>
    <cellStyle name="Heading 2" xfId="22" builtinId="17"/>
    <cellStyle name="Hyperlink" xfId="18" builtinId="8"/>
    <cellStyle name="Normal" xfId="0" builtinId="0"/>
    <cellStyle name="Normal 10" xfId="24" xr:uid="{A8F43AA0-C65B-4286-8CAB-BF7357193C94}"/>
    <cellStyle name="Normal 2" xfId="5" xr:uid="{00000000-0005-0000-0000-000007000000}"/>
    <cellStyle name="Normal 2 2" xfId="9" xr:uid="{00000000-0005-0000-0000-000008000000}"/>
    <cellStyle name="Normal 3" xfId="10" xr:uid="{00000000-0005-0000-0000-000009000000}"/>
    <cellStyle name="Normal 4" xfId="17" xr:uid="{00000000-0005-0000-0000-00000A000000}"/>
    <cellStyle name="Normal 5" xfId="19" xr:uid="{00000000-0005-0000-0000-00000B000000}"/>
    <cellStyle name="Normal 6" xfId="23" xr:uid="{96B0CC6B-E646-4E1F-87F3-F0A4BB93B43E}"/>
    <cellStyle name="Normal 7" xfId="25" xr:uid="{0CBC420D-437F-463F-A339-ECCA0B9DE6A8}"/>
    <cellStyle name="Per cent" xfId="1" builtinId="5"/>
    <cellStyle name="Percent 2" xfId="11" xr:uid="{00000000-0005-0000-0000-00000D000000}"/>
    <cellStyle name="Percent 3" xfId="6" xr:uid="{00000000-0005-0000-0000-00000E000000}"/>
    <cellStyle name="Percent 4" xfId="20" xr:uid="{00000000-0005-0000-0000-00000F000000}"/>
    <cellStyle name="Table Cells" xfId="12" xr:uid="{00000000-0005-0000-0000-000010000000}"/>
    <cellStyle name="Table Column Headings" xfId="13" xr:uid="{00000000-0005-0000-0000-000011000000}"/>
    <cellStyle name="Table Number" xfId="14" xr:uid="{00000000-0005-0000-0000-000012000000}"/>
    <cellStyle name="Table Row Headings" xfId="15" xr:uid="{00000000-0005-0000-0000-000013000000}"/>
    <cellStyle name="Table Title" xfId="16" xr:uid="{00000000-0005-0000-0000-000014000000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 style="medium">
          <color theme="2" tint="-0.24994659260841701"/>
        </right>
        <top/>
        <bottom/>
      </border>
    </dxf>
    <dxf>
      <alignment horizontal="general" textRotation="0" indent="0" justifyLastLine="0" shrinkToFit="0" readingOrder="0"/>
    </dxf>
    <dxf>
      <border outline="0">
        <bottom style="medium">
          <color theme="2" tint="-0.24994659260841701"/>
        </bottom>
      </border>
    </dxf>
    <dxf>
      <alignment horizontal="general" textRotation="0" indent="0" justifyLastLine="0" shrinkToFit="0" readingOrder="0"/>
    </dxf>
  </dxfs>
  <tableStyles count="0" defaultTableStyle="TableStyleMedium2" defaultPivotStyle="PivotStyleLight16"/>
  <colors>
    <mruColors>
      <color rgb="FFE5682A"/>
      <color rgb="FF6A2063"/>
      <color rgb="FF002D54"/>
      <color rgb="FF0B4C0B"/>
      <color rgb="FF2B9C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1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5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1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1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1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1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1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1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1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2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4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1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1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0.xml"/></Relationships>
</file>

<file path=xl/charts/_rels/chart1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1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4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6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7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8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9.xml"/></Relationships>
</file>

<file path=xl/charts/_rels/chart2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0.xml"/></Relationships>
</file>

<file path=xl/charts/_rels/chart2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1.xml"/></Relationships>
</file>

<file path=xl/charts/_rels/chart2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3.xml"/></Relationships>
</file>

<file path=xl/charts/_rels/chart2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5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6.xml"/></Relationships>
</file>

<file path=xl/charts/_rels/chart2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7.xml"/></Relationships>
</file>

<file path=xl/charts/_rels/chart2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8.xml"/></Relationships>
</file>

<file path=xl/charts/_rels/chart2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9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0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1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2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3.xml"/></Relationships>
</file>

<file path=xl/charts/_rels/chart2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4.xml"/></Relationships>
</file>

<file path=xl/charts/_rels/chart2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6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7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8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9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0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1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2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3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4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5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6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7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9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0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1.xml"/></Relationships>
</file>

<file path=xl/charts/_rels/chart2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3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4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5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6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7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8.xml"/></Relationships>
</file>

<file path=xl/charts/_rels/chart2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9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0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2.xml"/></Relationships>
</file>

<file path=xl/charts/_rels/chart2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3.xml"/></Relationships>
</file>

<file path=xl/charts/_rels/chart2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4.xml"/></Relationships>
</file>

<file path=xl/charts/_rels/chart2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5.xml"/></Relationships>
</file>

<file path=xl/charts/_rels/chart2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6.xml"/></Relationships>
</file>

<file path=xl/charts/_rels/chart2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7.xml"/></Relationships>
</file>

<file path=xl/charts/_rels/chart2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8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9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0.xml"/></Relationships>
</file>

<file path=xl/charts/_rels/chart2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2.xml"/></Relationships>
</file>

<file path=xl/charts/_rels/chart2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3.xml"/></Relationships>
</file>

<file path=xl/charts/_rels/chart2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2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3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4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35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5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6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7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38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8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39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06564413823271"/>
          <c:y val="0.12258029395473059"/>
          <c:w val="0.84536988432001559"/>
          <c:h val="0.45409992004724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1'!$E$5</c:f>
              <c:strCache>
                <c:ptCount val="1"/>
                <c:pt idx="0">
                  <c:v>2010 to 2023 change</c:v>
                </c:pt>
              </c:strCache>
            </c:strRef>
          </c:tx>
          <c:spPr>
            <a:solidFill>
              <a:srgbClr val="2B9C93"/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1BC-4A33-9B52-DE5A0FA10B3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1BC-4A33-9B52-DE5A0FA10B3A}"/>
              </c:ext>
            </c:extLst>
          </c:dPt>
          <c:dPt>
            <c:idx val="4"/>
            <c:invertIfNegative val="0"/>
            <c:bubble3D val="0"/>
            <c:spPr>
              <a:solidFill>
                <a:srgbClr val="E5682A"/>
              </a:solidFill>
            </c:spPr>
            <c:extLst>
              <c:ext xmlns:c16="http://schemas.microsoft.com/office/drawing/2014/chart" uri="{C3380CC4-5D6E-409C-BE32-E72D297353CC}">
                <c16:uniqueId val="{00000003-41BC-4A33-9B52-DE5A0FA10B3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6A9-4F58-9E34-9706647D2184}"/>
              </c:ext>
            </c:extLst>
          </c:dPt>
          <c:cat>
            <c:strRef>
              <c:f>'Chart 1'!$A$6:$A$24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East Dunbartonshire</c:v>
                </c:pt>
                <c:pt idx="3">
                  <c:v>Forth Valley</c:v>
                </c:pt>
                <c:pt idx="4">
                  <c:v>Scotland</c:v>
                </c:pt>
                <c:pt idx="5">
                  <c:v>Fife</c:v>
                </c:pt>
                <c:pt idx="6">
                  <c:v>Dundee and Angus</c:v>
                </c:pt>
                <c:pt idx="7">
                  <c:v>Argyll and Bute</c:v>
                </c:pt>
                <c:pt idx="8">
                  <c:v>South Lanarkshire</c:v>
                </c:pt>
                <c:pt idx="9">
                  <c:v>West Dunbartonshire</c:v>
                </c:pt>
                <c:pt idx="10">
                  <c:v>North Lanarkshire</c:v>
                </c:pt>
                <c:pt idx="11">
                  <c:v>Renfrewshire / Inverclyde</c:v>
                </c:pt>
                <c:pt idx="12">
                  <c:v>Scottish Borders</c:v>
                </c:pt>
                <c:pt idx="13">
                  <c:v>Highland and Islands</c:v>
                </c:pt>
                <c:pt idx="14">
                  <c:v>West Lothian</c:v>
                </c:pt>
                <c:pt idx="15">
                  <c:v>Perth and Kinross</c:v>
                </c:pt>
                <c:pt idx="16">
                  <c:v>Ayrshires</c:v>
                </c:pt>
                <c:pt idx="17">
                  <c:v>Aberdeen and Shire</c:v>
                </c:pt>
                <c:pt idx="18">
                  <c:v>Dumfries and Galloway</c:v>
                </c:pt>
              </c:strCache>
            </c:strRef>
          </c:cat>
          <c:val>
            <c:numRef>
              <c:f>'Chart 1'!$E$6:$E$24</c:f>
              <c:numCache>
                <c:formatCode>0.0%</c:formatCode>
                <c:ptCount val="19"/>
                <c:pt idx="0">
                  <c:v>0.86219927613370229</c:v>
                </c:pt>
                <c:pt idx="1">
                  <c:v>0.79326119998194167</c:v>
                </c:pt>
                <c:pt idx="2">
                  <c:v>0.54434540198237902</c:v>
                </c:pt>
                <c:pt idx="3">
                  <c:v>0.51889685424747656</c:v>
                </c:pt>
                <c:pt idx="4">
                  <c:v>0.51878753066928374</c:v>
                </c:pt>
                <c:pt idx="5">
                  <c:v>0.50826526433759356</c:v>
                </c:pt>
                <c:pt idx="6">
                  <c:v>0.49857274956780451</c:v>
                </c:pt>
                <c:pt idx="7">
                  <c:v>0.4381249627258812</c:v>
                </c:pt>
                <c:pt idx="8">
                  <c:v>0.39904276350015588</c:v>
                </c:pt>
                <c:pt idx="9">
                  <c:v>0.3857000629863665</c:v>
                </c:pt>
                <c:pt idx="10">
                  <c:v>0.36663367425492144</c:v>
                </c:pt>
                <c:pt idx="11">
                  <c:v>0.34852841677943158</c:v>
                </c:pt>
                <c:pt idx="12">
                  <c:v>0.32592055799628605</c:v>
                </c:pt>
                <c:pt idx="13">
                  <c:v>0.31485270455493519</c:v>
                </c:pt>
                <c:pt idx="14">
                  <c:v>0.30536435519654126</c:v>
                </c:pt>
                <c:pt idx="15">
                  <c:v>0.27077245083326762</c:v>
                </c:pt>
                <c:pt idx="16">
                  <c:v>0.17480138652657851</c:v>
                </c:pt>
                <c:pt idx="17">
                  <c:v>0.11981387531513588</c:v>
                </c:pt>
                <c:pt idx="18">
                  <c:v>0.11840411840411846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BC-4A33-9B52-DE5A0FA10B3A}"/>
            </c:ext>
          </c:extLst>
        </c:ser>
        <c:ser>
          <c:idx val="1"/>
          <c:order val="1"/>
          <c:tx>
            <c:strRef>
              <c:f>'Chart 1'!$F$5</c:f>
              <c:strCache>
                <c:ptCount val="1"/>
                <c:pt idx="0">
                  <c:v>2022 to 2023 change</c:v>
                </c:pt>
              </c:strCache>
            </c:strRef>
          </c:tx>
          <c:spPr>
            <a:solidFill>
              <a:srgbClr val="002D54"/>
            </a:solidFill>
            <a:ln cmpd="sng">
              <a:noFill/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41BC-4A33-9B52-DE5A0FA10B3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41BC-4A33-9B52-DE5A0FA10B3A}"/>
              </c:ext>
            </c:extLst>
          </c:dPt>
          <c:dPt>
            <c:idx val="4"/>
            <c:invertIfNegative val="0"/>
            <c:bubble3D val="0"/>
            <c:spPr>
              <a:solidFill>
                <a:srgbClr val="6A2063"/>
              </a:solidFill>
              <a:ln cmpd="sng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08D-4872-9B10-BB165822F21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C6A9-4F58-9E34-9706647D2184}"/>
              </c:ext>
            </c:extLst>
          </c:dPt>
          <c:cat>
            <c:strRef>
              <c:f>'Chart 1'!$A$6:$A$24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East Dunbartonshire</c:v>
                </c:pt>
                <c:pt idx="3">
                  <c:v>Forth Valley</c:v>
                </c:pt>
                <c:pt idx="4">
                  <c:v>Scotland</c:v>
                </c:pt>
                <c:pt idx="5">
                  <c:v>Fife</c:v>
                </c:pt>
                <c:pt idx="6">
                  <c:v>Dundee and Angus</c:v>
                </c:pt>
                <c:pt idx="7">
                  <c:v>Argyll and Bute</c:v>
                </c:pt>
                <c:pt idx="8">
                  <c:v>South Lanarkshire</c:v>
                </c:pt>
                <c:pt idx="9">
                  <c:v>West Dunbartonshire</c:v>
                </c:pt>
                <c:pt idx="10">
                  <c:v>North Lanarkshire</c:v>
                </c:pt>
                <c:pt idx="11">
                  <c:v>Renfrewshire / Inverclyde</c:v>
                </c:pt>
                <c:pt idx="12">
                  <c:v>Scottish Borders</c:v>
                </c:pt>
                <c:pt idx="13">
                  <c:v>Highland and Islands</c:v>
                </c:pt>
                <c:pt idx="14">
                  <c:v>West Lothian</c:v>
                </c:pt>
                <c:pt idx="15">
                  <c:v>Perth and Kinross</c:v>
                </c:pt>
                <c:pt idx="16">
                  <c:v>Ayrshires</c:v>
                </c:pt>
                <c:pt idx="17">
                  <c:v>Aberdeen and Shire</c:v>
                </c:pt>
                <c:pt idx="18">
                  <c:v>Dumfries and Galloway</c:v>
                </c:pt>
              </c:strCache>
            </c:strRef>
          </c:cat>
          <c:val>
            <c:numRef>
              <c:f>'Chart 1'!$F$6:$F$24</c:f>
              <c:numCache>
                <c:formatCode>0.0%</c:formatCode>
                <c:ptCount val="19"/>
                <c:pt idx="0">
                  <c:v>0.2231078482782729</c:v>
                </c:pt>
                <c:pt idx="1">
                  <c:v>0.18400317949227496</c:v>
                </c:pt>
                <c:pt idx="2">
                  <c:v>0.15048842396738715</c:v>
                </c:pt>
                <c:pt idx="3">
                  <c:v>7.2732749099984062E-2</c:v>
                </c:pt>
                <c:pt idx="4">
                  <c:v>0.14252319208309627</c:v>
                </c:pt>
                <c:pt idx="5">
                  <c:v>7.8172182165526571E-2</c:v>
                </c:pt>
                <c:pt idx="6">
                  <c:v>0.149811058841675</c:v>
                </c:pt>
                <c:pt idx="7">
                  <c:v>0.18238726443619946</c:v>
                </c:pt>
                <c:pt idx="8">
                  <c:v>9.5931275062758559E-2</c:v>
                </c:pt>
                <c:pt idx="9">
                  <c:v>0.17186157599917529</c:v>
                </c:pt>
                <c:pt idx="10">
                  <c:v>0.11017009719839921</c:v>
                </c:pt>
                <c:pt idx="11">
                  <c:v>0.16687096361075016</c:v>
                </c:pt>
                <c:pt idx="12">
                  <c:v>0.114770953124405</c:v>
                </c:pt>
                <c:pt idx="13">
                  <c:v>3.0113919322709126E-2</c:v>
                </c:pt>
                <c:pt idx="14">
                  <c:v>2.3444933396765011E-2</c:v>
                </c:pt>
                <c:pt idx="15">
                  <c:v>2.8034248107089432E-2</c:v>
                </c:pt>
                <c:pt idx="16">
                  <c:v>0.10739943986686673</c:v>
                </c:pt>
                <c:pt idx="17">
                  <c:v>8.6077821716424863E-2</c:v>
                </c:pt>
                <c:pt idx="18">
                  <c:v>1.4594279042615232E-2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BC-4A33-9B52-DE5A0FA10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0321920"/>
        <c:axId val="100331904"/>
      </c:barChart>
      <c:lineChart>
        <c:grouping val="standard"/>
        <c:varyColors val="0"/>
        <c:ser>
          <c:idx val="2"/>
          <c:order val="2"/>
          <c:tx>
            <c:strRef>
              <c:f>'Chart 1'!$G$5</c:f>
              <c:strCache>
                <c:ptCount val="1"/>
                <c:pt idx="0">
                  <c:v>Cumulative CPI - 2010 to 2023 (45.7%)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'Chart 1'!$A$6:$A$24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East Dunbartonshire</c:v>
                </c:pt>
                <c:pt idx="3">
                  <c:v>Forth Valley</c:v>
                </c:pt>
                <c:pt idx="4">
                  <c:v>Scotland</c:v>
                </c:pt>
                <c:pt idx="5">
                  <c:v>Fife</c:v>
                </c:pt>
                <c:pt idx="6">
                  <c:v>Dundee and Angus</c:v>
                </c:pt>
                <c:pt idx="7">
                  <c:v>Argyll and Bute</c:v>
                </c:pt>
                <c:pt idx="8">
                  <c:v>South Lanarkshire</c:v>
                </c:pt>
                <c:pt idx="9">
                  <c:v>West Dunbartonshire</c:v>
                </c:pt>
                <c:pt idx="10">
                  <c:v>North Lanarkshire</c:v>
                </c:pt>
                <c:pt idx="11">
                  <c:v>Renfrewshire / Inverclyde</c:v>
                </c:pt>
                <c:pt idx="12">
                  <c:v>Scottish Borders</c:v>
                </c:pt>
                <c:pt idx="13">
                  <c:v>Highland and Islands</c:v>
                </c:pt>
                <c:pt idx="14">
                  <c:v>West Lothian</c:v>
                </c:pt>
                <c:pt idx="15">
                  <c:v>Perth and Kinross</c:v>
                </c:pt>
                <c:pt idx="16">
                  <c:v>Ayrshires</c:v>
                </c:pt>
                <c:pt idx="17">
                  <c:v>Aberdeen and Shire</c:v>
                </c:pt>
                <c:pt idx="18">
                  <c:v>Dumfries and Galloway</c:v>
                </c:pt>
              </c:strCache>
            </c:strRef>
          </c:cat>
          <c:val>
            <c:numRef>
              <c:f>'Chart 1'!$G$6:$G$24</c:f>
              <c:numCache>
                <c:formatCode>0.0%</c:formatCode>
                <c:ptCount val="19"/>
                <c:pt idx="0">
                  <c:v>0.45700000000000002</c:v>
                </c:pt>
                <c:pt idx="1">
                  <c:v>0.45700000000000002</c:v>
                </c:pt>
                <c:pt idx="2">
                  <c:v>0.45700000000000002</c:v>
                </c:pt>
                <c:pt idx="3">
                  <c:v>0.45700000000000002</c:v>
                </c:pt>
                <c:pt idx="4">
                  <c:v>0.45700000000000002</c:v>
                </c:pt>
                <c:pt idx="5">
                  <c:v>0.45700000000000002</c:v>
                </c:pt>
                <c:pt idx="6">
                  <c:v>0.45700000000000002</c:v>
                </c:pt>
                <c:pt idx="7">
                  <c:v>0.45700000000000002</c:v>
                </c:pt>
                <c:pt idx="8">
                  <c:v>0.45700000000000002</c:v>
                </c:pt>
                <c:pt idx="9">
                  <c:v>0.45700000000000002</c:v>
                </c:pt>
                <c:pt idx="10">
                  <c:v>0.45700000000000002</c:v>
                </c:pt>
                <c:pt idx="11">
                  <c:v>0.45700000000000002</c:v>
                </c:pt>
                <c:pt idx="12">
                  <c:v>0.45700000000000002</c:v>
                </c:pt>
                <c:pt idx="13">
                  <c:v>0.45700000000000002</c:v>
                </c:pt>
                <c:pt idx="14">
                  <c:v>0.45700000000000002</c:v>
                </c:pt>
                <c:pt idx="15">
                  <c:v>0.45700000000000002</c:v>
                </c:pt>
                <c:pt idx="16">
                  <c:v>0.45700000000000002</c:v>
                </c:pt>
                <c:pt idx="17">
                  <c:v>0.45700000000000002</c:v>
                </c:pt>
                <c:pt idx="18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BC-4A33-9B52-DE5A0FA10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21920"/>
        <c:axId val="100331904"/>
      </c:lineChart>
      <c:catAx>
        <c:axId val="1003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00331904"/>
        <c:crosses val="autoZero"/>
        <c:auto val="1"/>
        <c:lblAlgn val="ctr"/>
        <c:lblOffset val="1000"/>
        <c:noMultiLvlLbl val="0"/>
      </c:catAx>
      <c:valAx>
        <c:axId val="100331904"/>
        <c:scaling>
          <c:orientation val="minMax"/>
          <c:min val="-5.000000000000001E-2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58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GB" sz="1100"/>
                  <a:t>Cumulative</a:t>
                </a:r>
                <a:r>
                  <a:rPr lang="en-GB" sz="1100" baseline="0"/>
                  <a:t> </a:t>
                </a:r>
                <a:r>
                  <a:rPr lang="en-GB" sz="1100"/>
                  <a:t>% change 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0032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5758281931005759E-2"/>
          <c:y val="2.9399858979747107E-2"/>
          <c:w val="0.84550420216506617"/>
          <c:h val="8.0839439160921886E-2"/>
        </c:manualLayout>
      </c:layout>
      <c:overlay val="0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92401685083482"/>
          <c:y val="0.12607281892155225"/>
          <c:w val="0.85754858713719484"/>
          <c:h val="0.44987047172212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5, Chart 10'!$E$5</c:f>
              <c:strCache>
                <c:ptCount val="1"/>
                <c:pt idx="0">
                  <c:v>2010 to 2023 change</c:v>
                </c:pt>
              </c:strCache>
            </c:strRef>
          </c:tx>
          <c:spPr>
            <a:solidFill>
              <a:srgbClr val="2B9C93"/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7C-4E1C-B685-E555C390BB1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C608-4740-AE44-05CEDA7373FD}"/>
              </c:ext>
            </c:extLst>
          </c:dPt>
          <c:dPt>
            <c:idx val="5"/>
            <c:invertIfNegative val="0"/>
            <c:bubble3D val="0"/>
            <c:spPr>
              <a:solidFill>
                <a:srgbClr val="E5682A"/>
              </a:solidFill>
            </c:spPr>
            <c:extLst>
              <c:ext xmlns:c16="http://schemas.microsoft.com/office/drawing/2014/chart" uri="{C3380CC4-5D6E-409C-BE32-E72D297353CC}">
                <c16:uniqueId val="{0000000E-CBCA-4B20-900E-4DA30D5D2936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07C-4E1C-B685-E555C390BB1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C3C-48AF-A131-5067446DB2F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FBD-4A80-99B0-A703CC1C1EE3}"/>
              </c:ext>
            </c:extLst>
          </c:dPt>
          <c:dPt>
            <c:idx val="9"/>
            <c:invertIfNegative val="0"/>
            <c:bubble3D val="0"/>
            <c:spPr>
              <a:solidFill>
                <a:srgbClr val="2B9C93"/>
              </a:solidFill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07C-4E1C-B685-E555C390BB19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07C-4E1C-B685-E555C390BB19}"/>
              </c:ext>
            </c:extLst>
          </c:dPt>
          <c:cat>
            <c:strRef>
              <c:f>'Table 5, Chart 10'!$A$6:$A$24</c:f>
              <c:strCache>
                <c:ptCount val="19"/>
                <c:pt idx="0">
                  <c:v>Forth Valley</c:v>
                </c:pt>
                <c:pt idx="1">
                  <c:v>Fife</c:v>
                </c:pt>
                <c:pt idx="2">
                  <c:v>Greater Glasgow</c:v>
                </c:pt>
                <c:pt idx="3">
                  <c:v>West Lothian</c:v>
                </c:pt>
                <c:pt idx="4">
                  <c:v>Lothian</c:v>
                </c:pt>
                <c:pt idx="5">
                  <c:v>Scotland</c:v>
                </c:pt>
                <c:pt idx="6">
                  <c:v>Perth and Kinross</c:v>
                </c:pt>
                <c:pt idx="7">
                  <c:v>East Dunbartonshire</c:v>
                </c:pt>
                <c:pt idx="8">
                  <c:v>Highland and Islands</c:v>
                </c:pt>
                <c:pt idx="9">
                  <c:v>Dundee and Angus</c:v>
                </c:pt>
                <c:pt idx="10">
                  <c:v>West Dunbartonshire</c:v>
                </c:pt>
                <c:pt idx="11">
                  <c:v>Scottish Borders</c:v>
                </c:pt>
                <c:pt idx="12">
                  <c:v>South Lanarkshire</c:v>
                </c:pt>
                <c:pt idx="13">
                  <c:v>Dumfries and Galloway</c:v>
                </c:pt>
                <c:pt idx="14">
                  <c:v>North Lanarkshire</c:v>
                </c:pt>
                <c:pt idx="15">
                  <c:v>Ayrshires</c:v>
                </c:pt>
                <c:pt idx="16">
                  <c:v>Renfrewshire / Inverclyde</c:v>
                </c:pt>
                <c:pt idx="17">
                  <c:v>Argyll and Bute</c:v>
                </c:pt>
                <c:pt idx="18">
                  <c:v>Aberdeen and Shire</c:v>
                </c:pt>
              </c:strCache>
            </c:strRef>
          </c:cat>
          <c:val>
            <c:numRef>
              <c:f>'Table 5, Chart 10'!$E$6:$E$24</c:f>
              <c:numCache>
                <c:formatCode>0.0%</c:formatCode>
                <c:ptCount val="19"/>
                <c:pt idx="0">
                  <c:v>0.81765410151289775</c:v>
                </c:pt>
                <c:pt idx="1">
                  <c:v>0.74314638291583535</c:v>
                </c:pt>
                <c:pt idx="2">
                  <c:v>0.73848610667518377</c:v>
                </c:pt>
                <c:pt idx="3">
                  <c:v>0.72147085201793737</c:v>
                </c:pt>
                <c:pt idx="4">
                  <c:v>0.65374394247303425</c:v>
                </c:pt>
                <c:pt idx="5">
                  <c:v>0.60455756573457475</c:v>
                </c:pt>
                <c:pt idx="6">
                  <c:v>0.58439624226686004</c:v>
                </c:pt>
                <c:pt idx="7">
                  <c:v>0.57720735117858579</c:v>
                </c:pt>
                <c:pt idx="8">
                  <c:v>0.5595225667258239</c:v>
                </c:pt>
                <c:pt idx="9">
                  <c:v>0.54979837175682866</c:v>
                </c:pt>
                <c:pt idx="10">
                  <c:v>0.51140572536259477</c:v>
                </c:pt>
                <c:pt idx="11">
                  <c:v>0.49575558424285115</c:v>
                </c:pt>
                <c:pt idx="12">
                  <c:v>0.49322160028472517</c:v>
                </c:pt>
                <c:pt idx="13">
                  <c:v>0.43346048654095282</c:v>
                </c:pt>
                <c:pt idx="14">
                  <c:v>0.41936135812449482</c:v>
                </c:pt>
                <c:pt idx="15">
                  <c:v>0.40318196884322166</c:v>
                </c:pt>
                <c:pt idx="16">
                  <c:v>0.40299061635050282</c:v>
                </c:pt>
                <c:pt idx="17">
                  <c:v>0.32712294043092505</c:v>
                </c:pt>
                <c:pt idx="18">
                  <c:v>0.17170087083612451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7C-4E1C-B685-E555C390BB19}"/>
            </c:ext>
          </c:extLst>
        </c:ser>
        <c:ser>
          <c:idx val="1"/>
          <c:order val="1"/>
          <c:tx>
            <c:strRef>
              <c:f>'Table 5, Chart 10'!$F$5</c:f>
              <c:strCache>
                <c:ptCount val="1"/>
                <c:pt idx="0">
                  <c:v>2022 to 2023 change</c:v>
                </c:pt>
              </c:strCache>
            </c:strRef>
          </c:tx>
          <c:spPr>
            <a:solidFill>
              <a:srgbClr val="002D54"/>
            </a:solidFill>
            <a:ln cmpd="sng">
              <a:noFill/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6A2063"/>
              </a:solidFill>
              <a:ln cmpd="sng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BCA-4B20-900E-4DA30D5D2936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07C-4E1C-B685-E555C390BB19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0C3C-48AF-A131-5067446DB2F1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FBD-4A80-99B0-A703CC1C1EE3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07C-4E1C-B685-E555C390BB19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07C-4E1C-B685-E555C390BB19}"/>
              </c:ext>
            </c:extLst>
          </c:dPt>
          <c:cat>
            <c:strRef>
              <c:f>'Table 5, Chart 10'!$A$6:$A$24</c:f>
              <c:strCache>
                <c:ptCount val="19"/>
                <c:pt idx="0">
                  <c:v>Forth Valley</c:v>
                </c:pt>
                <c:pt idx="1">
                  <c:v>Fife</c:v>
                </c:pt>
                <c:pt idx="2">
                  <c:v>Greater Glasgow</c:v>
                </c:pt>
                <c:pt idx="3">
                  <c:v>West Lothian</c:v>
                </c:pt>
                <c:pt idx="4">
                  <c:v>Lothian</c:v>
                </c:pt>
                <c:pt idx="5">
                  <c:v>Scotland</c:v>
                </c:pt>
                <c:pt idx="6">
                  <c:v>Perth and Kinross</c:v>
                </c:pt>
                <c:pt idx="7">
                  <c:v>East Dunbartonshire</c:v>
                </c:pt>
                <c:pt idx="8">
                  <c:v>Highland and Islands</c:v>
                </c:pt>
                <c:pt idx="9">
                  <c:v>Dundee and Angus</c:v>
                </c:pt>
                <c:pt idx="10">
                  <c:v>West Dunbartonshire</c:v>
                </c:pt>
                <c:pt idx="11">
                  <c:v>Scottish Borders</c:v>
                </c:pt>
                <c:pt idx="12">
                  <c:v>South Lanarkshire</c:v>
                </c:pt>
                <c:pt idx="13">
                  <c:v>Dumfries and Galloway</c:v>
                </c:pt>
                <c:pt idx="14">
                  <c:v>North Lanarkshire</c:v>
                </c:pt>
                <c:pt idx="15">
                  <c:v>Ayrshires</c:v>
                </c:pt>
                <c:pt idx="16">
                  <c:v>Renfrewshire / Inverclyde</c:v>
                </c:pt>
                <c:pt idx="17">
                  <c:v>Argyll and Bute</c:v>
                </c:pt>
                <c:pt idx="18">
                  <c:v>Aberdeen and Shire</c:v>
                </c:pt>
              </c:strCache>
            </c:strRef>
          </c:cat>
          <c:val>
            <c:numRef>
              <c:f>'Table 5, Chart 10'!$F$6:$F$24</c:f>
              <c:numCache>
                <c:formatCode>0.0%</c:formatCode>
                <c:ptCount val="19"/>
                <c:pt idx="0">
                  <c:v>0.1734669977045955</c:v>
                </c:pt>
                <c:pt idx="1">
                  <c:v>0.2026816895663921</c:v>
                </c:pt>
                <c:pt idx="2">
                  <c:v>0.2705882352941178</c:v>
                </c:pt>
                <c:pt idx="3">
                  <c:v>0.24119914125345954</c:v>
                </c:pt>
                <c:pt idx="4">
                  <c:v>7.2072802448367446E-2</c:v>
                </c:pt>
                <c:pt idx="5">
                  <c:v>0.15065216249870872</c:v>
                </c:pt>
                <c:pt idx="6">
                  <c:v>7.6825248514106104E-2</c:v>
                </c:pt>
                <c:pt idx="7">
                  <c:v>0.12792857142857139</c:v>
                </c:pt>
                <c:pt idx="8">
                  <c:v>7.5807768015747401E-2</c:v>
                </c:pt>
                <c:pt idx="9">
                  <c:v>0.13482645272717142</c:v>
                </c:pt>
                <c:pt idx="10">
                  <c:v>0.14115832941299455</c:v>
                </c:pt>
                <c:pt idx="11">
                  <c:v>6.9717994628469171E-2</c:v>
                </c:pt>
                <c:pt idx="12">
                  <c:v>0.11794486701225715</c:v>
                </c:pt>
                <c:pt idx="13">
                  <c:v>0.19142763138216723</c:v>
                </c:pt>
                <c:pt idx="14">
                  <c:v>0.11914373738446837</c:v>
                </c:pt>
                <c:pt idx="15">
                  <c:v>5.9435921819865456E-2</c:v>
                </c:pt>
                <c:pt idx="16">
                  <c:v>0.12201376704008626</c:v>
                </c:pt>
                <c:pt idx="17">
                  <c:v>7.5631115334240606E-2</c:v>
                </c:pt>
                <c:pt idx="18">
                  <c:v>6.5808059825508858E-2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7C-4E1C-B685-E555C390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11136"/>
        <c:axId val="110012672"/>
      </c:barChart>
      <c:lineChart>
        <c:grouping val="standard"/>
        <c:varyColors val="0"/>
        <c:ser>
          <c:idx val="2"/>
          <c:order val="2"/>
          <c:tx>
            <c:strRef>
              <c:f>'Table 5, Chart 10'!$G$5</c:f>
              <c:strCache>
                <c:ptCount val="1"/>
                <c:pt idx="0">
                  <c:v>Cumulative CPI - 2010 to 2023 (45.7%)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'Table 5, Chart 10'!$A$6:$A$24</c:f>
              <c:strCache>
                <c:ptCount val="19"/>
                <c:pt idx="0">
                  <c:v>Forth Valley</c:v>
                </c:pt>
                <c:pt idx="1">
                  <c:v>Fife</c:v>
                </c:pt>
                <c:pt idx="2">
                  <c:v>Greater Glasgow</c:v>
                </c:pt>
                <c:pt idx="3">
                  <c:v>West Lothian</c:v>
                </c:pt>
                <c:pt idx="4">
                  <c:v>Lothian</c:v>
                </c:pt>
                <c:pt idx="5">
                  <c:v>Scotland</c:v>
                </c:pt>
                <c:pt idx="6">
                  <c:v>Perth and Kinross</c:v>
                </c:pt>
                <c:pt idx="7">
                  <c:v>East Dunbartonshire</c:v>
                </c:pt>
                <c:pt idx="8">
                  <c:v>Highland and Islands</c:v>
                </c:pt>
                <c:pt idx="9">
                  <c:v>Dundee and Angus</c:v>
                </c:pt>
                <c:pt idx="10">
                  <c:v>West Dunbartonshire</c:v>
                </c:pt>
                <c:pt idx="11">
                  <c:v>Scottish Borders</c:v>
                </c:pt>
                <c:pt idx="12">
                  <c:v>South Lanarkshire</c:v>
                </c:pt>
                <c:pt idx="13">
                  <c:v>Dumfries and Galloway</c:v>
                </c:pt>
                <c:pt idx="14">
                  <c:v>North Lanarkshire</c:v>
                </c:pt>
                <c:pt idx="15">
                  <c:v>Ayrshires</c:v>
                </c:pt>
                <c:pt idx="16">
                  <c:v>Renfrewshire / Inverclyde</c:v>
                </c:pt>
                <c:pt idx="17">
                  <c:v>Argyll and Bute</c:v>
                </c:pt>
                <c:pt idx="18">
                  <c:v>Aberdeen and Shire</c:v>
                </c:pt>
              </c:strCache>
            </c:strRef>
          </c:cat>
          <c:val>
            <c:numRef>
              <c:f>'Table 5, Chart 10'!$G$6:$G$24</c:f>
              <c:numCache>
                <c:formatCode>0.0%</c:formatCode>
                <c:ptCount val="19"/>
                <c:pt idx="0">
                  <c:v>0.45700000000000002</c:v>
                </c:pt>
                <c:pt idx="1">
                  <c:v>0.45700000000000002</c:v>
                </c:pt>
                <c:pt idx="2">
                  <c:v>0.45700000000000002</c:v>
                </c:pt>
                <c:pt idx="3">
                  <c:v>0.45700000000000002</c:v>
                </c:pt>
                <c:pt idx="4">
                  <c:v>0.45700000000000002</c:v>
                </c:pt>
                <c:pt idx="5">
                  <c:v>0.45700000000000002</c:v>
                </c:pt>
                <c:pt idx="6">
                  <c:v>0.45700000000000002</c:v>
                </c:pt>
                <c:pt idx="7">
                  <c:v>0.45700000000000002</c:v>
                </c:pt>
                <c:pt idx="8">
                  <c:v>0.45700000000000002</c:v>
                </c:pt>
                <c:pt idx="9">
                  <c:v>0.45700000000000002</c:v>
                </c:pt>
                <c:pt idx="10">
                  <c:v>0.45700000000000002</c:v>
                </c:pt>
                <c:pt idx="11">
                  <c:v>0.45700000000000002</c:v>
                </c:pt>
                <c:pt idx="12">
                  <c:v>0.45700000000000002</c:v>
                </c:pt>
                <c:pt idx="13">
                  <c:v>0.45700000000000002</c:v>
                </c:pt>
                <c:pt idx="14">
                  <c:v>0.45700000000000002</c:v>
                </c:pt>
                <c:pt idx="15">
                  <c:v>0.45700000000000002</c:v>
                </c:pt>
                <c:pt idx="16">
                  <c:v>0.45700000000000002</c:v>
                </c:pt>
                <c:pt idx="17">
                  <c:v>0.45700000000000002</c:v>
                </c:pt>
                <c:pt idx="18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7C-4E1C-B685-E555C390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11136"/>
        <c:axId val="110012672"/>
      </c:lineChart>
      <c:catAx>
        <c:axId val="1100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0012672"/>
        <c:crosses val="autoZero"/>
        <c:auto val="1"/>
        <c:lblAlgn val="ctr"/>
        <c:lblOffset val="1000"/>
        <c:noMultiLvlLbl val="0"/>
      </c:catAx>
      <c:valAx>
        <c:axId val="1100126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Cumulative</a:t>
                </a:r>
                <a:r>
                  <a:rPr lang="en-GB" baseline="0"/>
                  <a:t> </a:t>
                </a:r>
                <a:r>
                  <a:rPr lang="en-GB"/>
                  <a:t>% change </a:t>
                </a:r>
              </a:p>
            </c:rich>
          </c:tx>
          <c:layout>
            <c:manualLayout>
              <c:xMode val="edge"/>
              <c:yMode val="edge"/>
              <c:x val="1.5877175155412E-2"/>
              <c:y val="0.24413200143956884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spPr>
          <a:ln>
            <a:noFill/>
          </a:ln>
        </c:spPr>
        <c:txPr>
          <a:bodyPr rot="0" vert="horz" anchor="ctr" anchorCtr="1"/>
          <a:lstStyle/>
          <a:p>
            <a:pPr>
              <a:defRPr sz="1000"/>
            </a:pPr>
            <a:endParaRPr lang="en-US"/>
          </a:p>
        </c:txPr>
        <c:crossAx val="110011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7.3192313069597767E-2"/>
          <c:y val="3.48826619734382E-2"/>
          <c:w val="0.86825926170993328"/>
          <c:h val="6.0518435811899619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Fife'!$A$97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Fife'!$B$93:$H$93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E-47F3-94B5-64599F34FF96}"/>
            </c:ext>
          </c:extLst>
        </c:ser>
        <c:ser>
          <c:idx val="1"/>
          <c:order val="1"/>
          <c:tx>
            <c:strRef>
              <c:f>'BRMA Profile - Fife'!$A$96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Fife'!$B$93:$H$93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E-47F3-94B5-64599F34FF96}"/>
            </c:ext>
          </c:extLst>
        </c:ser>
        <c:ser>
          <c:idx val="2"/>
          <c:order val="2"/>
          <c:tx>
            <c:strRef>
              <c:f>'BRMA Profile - Fife'!$A$95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Fife'!$B$93:$H$93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E-47F3-94B5-64599F34FF96}"/>
            </c:ext>
          </c:extLst>
        </c:ser>
        <c:ser>
          <c:idx val="3"/>
          <c:order val="3"/>
          <c:tx>
            <c:strRef>
              <c:f>'BRMA Profile - Fife'!$A$94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Fife'!$B$93:$H$93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E-47F3-94B5-64599F34F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7312"/>
        <c:axId val="80233600"/>
      </c:lineChart>
      <c:catAx>
        <c:axId val="57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233600"/>
        <c:crosses val="autoZero"/>
        <c:auto val="1"/>
        <c:lblAlgn val="ctr"/>
        <c:lblOffset val="100"/>
        <c:noMultiLvlLbl val="0"/>
      </c:catAx>
      <c:valAx>
        <c:axId val="8023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597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Fife'!$I$6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Fife'!$J$5:$P$5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5-4E96-AC8D-3B13B2A66814}"/>
            </c:ext>
          </c:extLst>
        </c:ser>
        <c:ser>
          <c:idx val="2"/>
          <c:order val="1"/>
          <c:tx>
            <c:strRef>
              <c:f>'BRMA Profile - Fife'!$I$7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Fife'!$J$5:$P$5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5-4E96-AC8D-3B13B2A66814}"/>
            </c:ext>
          </c:extLst>
        </c:ser>
        <c:ser>
          <c:idx val="0"/>
          <c:order val="2"/>
          <c:tx>
            <c:strRef>
              <c:f>'BRMA Profile - Fife'!$I$8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Fife'!$J$5:$P$5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5-4E96-AC8D-3B13B2A66814}"/>
            </c:ext>
          </c:extLst>
        </c:ser>
        <c:ser>
          <c:idx val="1"/>
          <c:order val="3"/>
          <c:tx>
            <c:strRef>
              <c:f>'BRMA Profile - Fife'!$I$9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Fife'!$J$5:$P$5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5-4E96-AC8D-3B13B2A6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43488"/>
        <c:axId val="125745024"/>
      </c:barChart>
      <c:catAx>
        <c:axId val="1257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745024"/>
        <c:crosses val="autoZero"/>
        <c:auto val="1"/>
        <c:lblAlgn val="ctr"/>
        <c:lblOffset val="100"/>
        <c:noMultiLvlLbl val="0"/>
      </c:catAx>
      <c:valAx>
        <c:axId val="125745024"/>
        <c:scaling>
          <c:orientation val="minMax"/>
          <c:max val="0.46"/>
          <c:min val="-7.0000000000000007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7434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Fife'!$I$28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Fife'!$J$27:$P$27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C-4877-B26F-38787A0266EB}"/>
            </c:ext>
          </c:extLst>
        </c:ser>
        <c:ser>
          <c:idx val="2"/>
          <c:order val="1"/>
          <c:tx>
            <c:strRef>
              <c:f>'BRMA Profile - Fife'!$I$29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Fife'!$J$27:$P$27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C-4877-B26F-38787A0266EB}"/>
            </c:ext>
          </c:extLst>
        </c:ser>
        <c:ser>
          <c:idx val="0"/>
          <c:order val="2"/>
          <c:tx>
            <c:strRef>
              <c:f>'BRMA Profile - Fife'!$I$30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Fife'!$J$27:$P$27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C-4877-B26F-38787A0266EB}"/>
            </c:ext>
          </c:extLst>
        </c:ser>
        <c:ser>
          <c:idx val="1"/>
          <c:order val="3"/>
          <c:tx>
            <c:strRef>
              <c:f>'BRMA Profile - Fife'!$I$31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Fife'!$J$27:$P$27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C-4877-B26F-38787A026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98208"/>
        <c:axId val="125999744"/>
      </c:barChart>
      <c:catAx>
        <c:axId val="1259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5999744"/>
        <c:crosses val="autoZero"/>
        <c:auto val="1"/>
        <c:lblAlgn val="ctr"/>
        <c:lblOffset val="100"/>
        <c:noMultiLvlLbl val="0"/>
      </c:catAx>
      <c:valAx>
        <c:axId val="125999744"/>
        <c:scaling>
          <c:orientation val="minMax"/>
          <c:max val="0.46"/>
          <c:min val="-7.0000000000000007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9982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Fife'!$I$50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Fife'!$J$49:$P$49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7DF-9286-53D4D3C34A63}"/>
            </c:ext>
          </c:extLst>
        </c:ser>
        <c:ser>
          <c:idx val="2"/>
          <c:order val="1"/>
          <c:tx>
            <c:strRef>
              <c:f>'BRMA Profile - Fife'!$I$51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Fife'!$J$49:$P$49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D-47DF-9286-53D4D3C34A63}"/>
            </c:ext>
          </c:extLst>
        </c:ser>
        <c:ser>
          <c:idx val="0"/>
          <c:order val="2"/>
          <c:tx>
            <c:strRef>
              <c:f>'BRMA Profile - Fife'!$I$52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Fife'!$J$49:$P$49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D-47DF-9286-53D4D3C34A63}"/>
            </c:ext>
          </c:extLst>
        </c:ser>
        <c:ser>
          <c:idx val="1"/>
          <c:order val="3"/>
          <c:tx>
            <c:strRef>
              <c:f>'BRMA Profile - Fife'!$I$53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Fife'!$J$49:$P$49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4D-47DF-9286-53D4D3C34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30464"/>
        <c:axId val="126832000"/>
      </c:barChart>
      <c:catAx>
        <c:axId val="1268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6832000"/>
        <c:crosses val="autoZero"/>
        <c:auto val="1"/>
        <c:lblAlgn val="ctr"/>
        <c:lblOffset val="100"/>
        <c:noMultiLvlLbl val="0"/>
      </c:catAx>
      <c:valAx>
        <c:axId val="126832000"/>
        <c:scaling>
          <c:orientation val="minMax"/>
          <c:max val="0.46"/>
          <c:min val="-7.0000000000000007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8304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Fife'!$I$72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Fife'!$J$71:$P$71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1-468A-81F4-2A493030718C}"/>
            </c:ext>
          </c:extLst>
        </c:ser>
        <c:ser>
          <c:idx val="2"/>
          <c:order val="1"/>
          <c:tx>
            <c:strRef>
              <c:f>'BRMA Profile - Fife'!$I$73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Fife'!$J$71:$P$71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1-468A-81F4-2A493030718C}"/>
            </c:ext>
          </c:extLst>
        </c:ser>
        <c:ser>
          <c:idx val="0"/>
          <c:order val="2"/>
          <c:tx>
            <c:strRef>
              <c:f>'BRMA Profile - Fife'!$I$74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Fife'!$J$71:$P$71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1-468A-81F4-2A493030718C}"/>
            </c:ext>
          </c:extLst>
        </c:ser>
        <c:ser>
          <c:idx val="1"/>
          <c:order val="3"/>
          <c:tx>
            <c:strRef>
              <c:f>'BRMA Profile - Fife'!$I$75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Fife'!$J$71:$P$71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1-468A-81F4-2A4930307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76288"/>
        <c:axId val="126947712"/>
      </c:barChart>
      <c:catAx>
        <c:axId val="1268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6947712"/>
        <c:crosses val="autoZero"/>
        <c:auto val="1"/>
        <c:lblAlgn val="ctr"/>
        <c:lblOffset val="100"/>
        <c:noMultiLvlLbl val="0"/>
      </c:catAx>
      <c:valAx>
        <c:axId val="126947712"/>
        <c:scaling>
          <c:orientation val="minMax"/>
          <c:max val="0.46"/>
          <c:min val="-7.0000000000000007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876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Fife'!$I$94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Fife'!$J$93:$P$93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4-4674-84EF-AA6715116DC7}"/>
            </c:ext>
          </c:extLst>
        </c:ser>
        <c:ser>
          <c:idx val="2"/>
          <c:order val="1"/>
          <c:tx>
            <c:strRef>
              <c:f>'BRMA Profile - Fife'!$I$95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Fife'!$J$93:$P$93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C4-4674-84EF-AA6715116DC7}"/>
            </c:ext>
          </c:extLst>
        </c:ser>
        <c:ser>
          <c:idx val="0"/>
          <c:order val="2"/>
          <c:tx>
            <c:strRef>
              <c:f>'BRMA Profile - Fife'!$I$96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Fife'!$J$93:$P$93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C4-4674-84EF-AA6715116DC7}"/>
            </c:ext>
          </c:extLst>
        </c:ser>
        <c:ser>
          <c:idx val="1"/>
          <c:order val="3"/>
          <c:tx>
            <c:strRef>
              <c:f>'BRMA Profile - Fife'!$I$97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Fife'!$J$93:$P$93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Fife'!$J$97:$P$97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C4-4674-84EF-AA671511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04672"/>
        <c:axId val="127006208"/>
      </c:barChart>
      <c:catAx>
        <c:axId val="1270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7006208"/>
        <c:crosses val="autoZero"/>
        <c:auto val="1"/>
        <c:lblAlgn val="ctr"/>
        <c:lblOffset val="100"/>
        <c:noMultiLvlLbl val="0"/>
      </c:catAx>
      <c:valAx>
        <c:axId val="127006208"/>
        <c:scaling>
          <c:orientation val="minMax"/>
          <c:max val="0.46"/>
          <c:min val="-7.0000000000000007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70046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Fife'!$A$142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Fife'!$B$141:$H$141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Fife'!$B$142:$H$142</c:f>
              <c:numCache>
                <c:formatCode>#,##0</c:formatCode>
                <c:ptCount val="7"/>
                <c:pt idx="0">
                  <c:v>202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D-4B42-BC28-FECC7AB7DAC2}"/>
            </c:ext>
          </c:extLst>
        </c:ser>
        <c:ser>
          <c:idx val="1"/>
          <c:order val="1"/>
          <c:tx>
            <c:strRef>
              <c:f>'BRMA Profile - Fife'!$A$143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Fife'!$B$141:$H$141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Fife'!$B$143:$H$143</c:f>
              <c:numCache>
                <c:formatCode>#,##0</c:formatCode>
                <c:ptCount val="7"/>
                <c:pt idx="0">
                  <c:v>420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B42-BC28-FECC7AB7DAC2}"/>
            </c:ext>
          </c:extLst>
        </c:ser>
        <c:ser>
          <c:idx val="2"/>
          <c:order val="2"/>
          <c:tx>
            <c:strRef>
              <c:f>'BRMA Profile - Fife'!$A$144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Fife'!$B$141:$H$141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B42-BC28-FECC7AB7DAC2}"/>
            </c:ext>
          </c:extLst>
        </c:ser>
        <c:ser>
          <c:idx val="3"/>
          <c:order val="3"/>
          <c:tx>
            <c:strRef>
              <c:f>'BRMA Profile - Fife'!$A$145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Fife'!$B$141:$H$141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B42-BC28-FECC7AB7DAC2}"/>
            </c:ext>
          </c:extLst>
        </c:ser>
        <c:ser>
          <c:idx val="4"/>
          <c:order val="4"/>
          <c:tx>
            <c:strRef>
              <c:f>'BRMA Profile - Fife'!$A$146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Fife'!$B$141:$H$141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D-4B42-BC28-FECC7AB7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304192"/>
        <c:axId val="143305728"/>
      </c:barChart>
      <c:catAx>
        <c:axId val="14330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305728"/>
        <c:crosses val="autoZero"/>
        <c:auto val="1"/>
        <c:lblAlgn val="ctr"/>
        <c:lblOffset val="100"/>
        <c:noMultiLvlLbl val="0"/>
      </c:catAx>
      <c:valAx>
        <c:axId val="1433057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33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Fife'!$I$142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Fife'!$J$141:$P$141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4-46D9-9C22-80AD882F9468}"/>
            </c:ext>
          </c:extLst>
        </c:ser>
        <c:ser>
          <c:idx val="1"/>
          <c:order val="1"/>
          <c:tx>
            <c:strRef>
              <c:f>'BRMA Profile - Fife'!$I$143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Fife'!$J$141:$P$141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4-46D9-9C22-80AD882F9468}"/>
            </c:ext>
          </c:extLst>
        </c:ser>
        <c:ser>
          <c:idx val="2"/>
          <c:order val="2"/>
          <c:tx>
            <c:strRef>
              <c:f>'BRMA Profile - Fife'!$I$144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Fife'!$J$141:$P$141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4-46D9-9C22-80AD882F9468}"/>
            </c:ext>
          </c:extLst>
        </c:ser>
        <c:ser>
          <c:idx val="3"/>
          <c:order val="3"/>
          <c:tx>
            <c:strRef>
              <c:f>'BRMA Profile - Fife'!$I$145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Fife'!$J$141:$P$141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4-46D9-9C22-80AD882F9468}"/>
            </c:ext>
          </c:extLst>
        </c:ser>
        <c:ser>
          <c:idx val="4"/>
          <c:order val="4"/>
          <c:tx>
            <c:strRef>
              <c:f>'BRMA Profile - Fife'!$I$146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Fife'!$J$141:$P$141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4-46D9-9C22-80AD882F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407744"/>
        <c:axId val="143409536"/>
      </c:barChart>
      <c:catAx>
        <c:axId val="1434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09536"/>
        <c:crosses val="autoZero"/>
        <c:auto val="1"/>
        <c:lblAlgn val="ctr"/>
        <c:lblOffset val="100"/>
        <c:noMultiLvlLbl val="0"/>
      </c:catAx>
      <c:valAx>
        <c:axId val="143409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34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Fife'!$A$122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Fife'!$B$117:$H$117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8-4FD8-9FC4-884F3E903E5C}"/>
            </c:ext>
          </c:extLst>
        </c:ser>
        <c:ser>
          <c:idx val="0"/>
          <c:order val="1"/>
          <c:tx>
            <c:strRef>
              <c:f>'BRMA Profile - Fife'!$A$121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Fife'!$B$117:$H$117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8-4FD8-9FC4-884F3E903E5C}"/>
            </c:ext>
          </c:extLst>
        </c:ser>
        <c:ser>
          <c:idx val="1"/>
          <c:order val="2"/>
          <c:tx>
            <c:strRef>
              <c:f>'BRMA Profile - Fife'!$A$120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Fife'!$B$117:$H$117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Fife'!$B$120:$H$120</c:f>
              <c:numCache>
                <c:formatCode>#,##0</c:formatCode>
                <c:ptCount val="7"/>
                <c:pt idx="0">
                  <c:v>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8-4FD8-9FC4-884F3E903E5C}"/>
            </c:ext>
          </c:extLst>
        </c:ser>
        <c:ser>
          <c:idx val="2"/>
          <c:order val="3"/>
          <c:tx>
            <c:strRef>
              <c:f>'BRMA Profile - Fife'!$A$119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Fife'!$B$117:$H$117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Fife'!$B$119:$H$119</c:f>
              <c:numCache>
                <c:formatCode>#,##0</c:formatCode>
                <c:ptCount val="7"/>
                <c:pt idx="0">
                  <c:v>378.99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58-4FD8-9FC4-884F3E903E5C}"/>
            </c:ext>
          </c:extLst>
        </c:ser>
        <c:ser>
          <c:idx val="3"/>
          <c:order val="4"/>
          <c:tx>
            <c:strRef>
              <c:f>'BRMA Profile - Fife'!$A$118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Fife'!$B$117:$H$117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58-4FD8-9FC4-884F3E90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45376"/>
        <c:axId val="143459456"/>
      </c:lineChart>
      <c:catAx>
        <c:axId val="1434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59456"/>
        <c:crosses val="autoZero"/>
        <c:auto val="1"/>
        <c:lblAlgn val="ctr"/>
        <c:lblOffset val="100"/>
        <c:noMultiLvlLbl val="0"/>
      </c:catAx>
      <c:valAx>
        <c:axId val="14345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4453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Fife'!$I$122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Fife'!$J$117:$P$117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1-4E8B-8D94-BB74F716C890}"/>
            </c:ext>
          </c:extLst>
        </c:ser>
        <c:ser>
          <c:idx val="0"/>
          <c:order val="1"/>
          <c:tx>
            <c:strRef>
              <c:f>'BRMA Profile - Fife'!$I$121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Fife'!$J$117:$P$117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1-4E8B-8D94-BB74F716C890}"/>
            </c:ext>
          </c:extLst>
        </c:ser>
        <c:ser>
          <c:idx val="1"/>
          <c:order val="2"/>
          <c:tx>
            <c:strRef>
              <c:f>'BRMA Profile - Fife'!$I$120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Fife'!$J$117:$P$117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Fife'!$J$120:$P$120</c:f>
              <c:numCache>
                <c:formatCode>#,##0</c:formatCode>
                <c:ptCount val="7"/>
                <c:pt idx="0">
                  <c:v>463.99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1-4E8B-8D94-BB74F716C890}"/>
            </c:ext>
          </c:extLst>
        </c:ser>
        <c:ser>
          <c:idx val="2"/>
          <c:order val="3"/>
          <c:tx>
            <c:strRef>
              <c:f>'BRMA Profile - Fife'!$I$119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Fife'!$J$117:$P$117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Fife'!$J$119:$P$119</c:f>
              <c:numCache>
                <c:formatCode>#,##0</c:formatCode>
                <c:ptCount val="7"/>
                <c:pt idx="0">
                  <c:v>370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1-4E8B-8D94-BB74F716C890}"/>
            </c:ext>
          </c:extLst>
        </c:ser>
        <c:ser>
          <c:idx val="3"/>
          <c:order val="4"/>
          <c:tx>
            <c:strRef>
              <c:f>'BRMA Profile - Fife'!$I$118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Fife'!$J$117:$P$117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1-4E8B-8D94-BB74F716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0416"/>
        <c:axId val="143501952"/>
      </c:lineChart>
      <c:catAx>
        <c:axId val="1435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501952"/>
        <c:crosses val="autoZero"/>
        <c:auto val="1"/>
        <c:lblAlgn val="ctr"/>
        <c:lblOffset val="100"/>
        <c:noMultiLvlLbl val="0"/>
      </c:catAx>
      <c:valAx>
        <c:axId val="143501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5004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3787878787878"/>
          <c:y val="5.547698637181793E-2"/>
          <c:w val="0.85245003592428037"/>
          <c:h val="0.531691646995597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B9C93"/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ED9-49ED-95A8-F5627712099B}"/>
              </c:ext>
            </c:extLst>
          </c:dPt>
          <c:dPt>
            <c:idx val="3"/>
            <c:invertIfNegative val="0"/>
            <c:bubble3D val="0"/>
            <c:spPr>
              <a:solidFill>
                <a:srgbClr val="002D54"/>
              </a:solidFill>
            </c:spPr>
            <c:extLst>
              <c:ext xmlns:c16="http://schemas.microsoft.com/office/drawing/2014/chart" uri="{C3380CC4-5D6E-409C-BE32-E72D297353CC}">
                <c16:uniqueId val="{00000001-10CA-44C1-AD2C-31C200F48556}"/>
              </c:ext>
            </c:extLst>
          </c:dPt>
          <c:dPt>
            <c:idx val="4"/>
            <c:invertIfNegative val="0"/>
            <c:bubble3D val="0"/>
            <c:spPr>
              <a:solidFill>
                <a:srgbClr val="2B9C93"/>
              </a:solidFill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0CA-44C1-AD2C-31C200F4855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0CA-44C1-AD2C-31C200F48556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0CA-44C1-AD2C-31C200F48556}"/>
              </c:ext>
            </c:extLst>
          </c:dPt>
          <c:cat>
            <c:strRef>
              <c:f>'Chart 11'!$A$6:$A$24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Forth Valley</c:v>
                </c:pt>
                <c:pt idx="3">
                  <c:v>Scotland</c:v>
                </c:pt>
                <c:pt idx="4">
                  <c:v>West Lothian</c:v>
                </c:pt>
                <c:pt idx="5">
                  <c:v>East Dunbartonshire</c:v>
                </c:pt>
                <c:pt idx="6">
                  <c:v>Fife</c:v>
                </c:pt>
                <c:pt idx="7">
                  <c:v>South Lanarkshire</c:v>
                </c:pt>
                <c:pt idx="8">
                  <c:v>Highland and Islands</c:v>
                </c:pt>
                <c:pt idx="9">
                  <c:v>West Dunbartonshire</c:v>
                </c:pt>
                <c:pt idx="10">
                  <c:v>Ayrshires</c:v>
                </c:pt>
                <c:pt idx="11">
                  <c:v>North Lanarkshire</c:v>
                </c:pt>
                <c:pt idx="12">
                  <c:v>Argyll and Bute</c:v>
                </c:pt>
                <c:pt idx="13">
                  <c:v>Renfrewshire / Inverclyde</c:v>
                </c:pt>
                <c:pt idx="14">
                  <c:v>Perth and Kinross</c:v>
                </c:pt>
                <c:pt idx="15">
                  <c:v>Dundee and Angus</c:v>
                </c:pt>
                <c:pt idx="16">
                  <c:v>Dumfries and Galloway</c:v>
                </c:pt>
                <c:pt idx="17">
                  <c:v>Aberdeen and Shire</c:v>
                </c:pt>
                <c:pt idx="18">
                  <c:v>Scottish Borders</c:v>
                </c:pt>
              </c:strCache>
            </c:strRef>
          </c:cat>
          <c:val>
            <c:numRef>
              <c:f>'Chart 11'!$B$6:$B$24</c:f>
              <c:numCache>
                <c:formatCode>#,##0</c:formatCode>
                <c:ptCount val="19"/>
                <c:pt idx="0">
                  <c:v>544.32000000000005</c:v>
                </c:pt>
                <c:pt idx="1">
                  <c:v>528.95000000000005</c:v>
                </c:pt>
                <c:pt idx="2">
                  <c:v>501</c:v>
                </c:pt>
                <c:pt idx="3">
                  <c:v>490.07958442753784</c:v>
                </c:pt>
                <c:pt idx="4">
                  <c:v>479.86</c:v>
                </c:pt>
                <c:pt idx="5">
                  <c:v>473.73</c:v>
                </c:pt>
                <c:pt idx="6">
                  <c:v>471.8</c:v>
                </c:pt>
                <c:pt idx="7">
                  <c:v>461.51</c:v>
                </c:pt>
                <c:pt idx="8">
                  <c:v>448.16</c:v>
                </c:pt>
                <c:pt idx="9">
                  <c:v>436.63</c:v>
                </c:pt>
                <c:pt idx="10">
                  <c:v>423.34</c:v>
                </c:pt>
                <c:pt idx="11">
                  <c:v>421.38</c:v>
                </c:pt>
                <c:pt idx="12">
                  <c:v>418.84</c:v>
                </c:pt>
                <c:pt idx="13">
                  <c:v>415.65</c:v>
                </c:pt>
                <c:pt idx="14">
                  <c:v>414.89</c:v>
                </c:pt>
                <c:pt idx="15">
                  <c:v>407.38</c:v>
                </c:pt>
                <c:pt idx="16">
                  <c:v>398.33</c:v>
                </c:pt>
                <c:pt idx="17">
                  <c:v>384.81</c:v>
                </c:pt>
                <c:pt idx="18">
                  <c:v>382.36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CA-44C1-AD2C-31C200F4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31328"/>
        <c:axId val="116132864"/>
      </c:barChart>
      <c:catAx>
        <c:axId val="1161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6132864"/>
        <c:crosses val="autoZero"/>
        <c:auto val="1"/>
        <c:lblAlgn val="ctr"/>
        <c:lblOffset val="100"/>
        <c:noMultiLvlLbl val="0"/>
      </c:catAx>
      <c:valAx>
        <c:axId val="1161328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£ monthly</a:t>
                </a:r>
              </a:p>
            </c:rich>
          </c:tx>
          <c:layout>
            <c:manualLayout>
              <c:xMode val="edge"/>
              <c:yMode val="edge"/>
              <c:x val="3.7339309838587506E-2"/>
              <c:y val="0.2397931826186144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161313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Forth Valley'!$A$9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Forth Valley'!$B$5:$H$5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Valley'!$B$9:$H$9</c:f>
              <c:numCache>
                <c:formatCode>#,##0</c:formatCode>
                <c:ptCount val="7"/>
                <c:pt idx="0">
                  <c:v>417.5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8-4D72-90F8-7B10D02345BA}"/>
            </c:ext>
          </c:extLst>
        </c:ser>
        <c:ser>
          <c:idx val="0"/>
          <c:order val="1"/>
          <c:tx>
            <c:strRef>
              <c:f>'BRMA Profile - Forth Valley'!$A$8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Forth Valley'!$B$5:$H$5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Valley'!$B$8:$H$8</c:f>
              <c:numCache>
                <c:formatCode>#,##0</c:formatCode>
                <c:ptCount val="7"/>
                <c:pt idx="0">
                  <c:v>386.8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8-4D72-90F8-7B10D02345BA}"/>
            </c:ext>
          </c:extLst>
        </c:ser>
        <c:ser>
          <c:idx val="2"/>
          <c:order val="2"/>
          <c:tx>
            <c:strRef>
              <c:f>'BRMA Profile - Forth Valley'!$A$7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Forth Valley'!$B$5:$H$5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Valley'!$B$7:$H$7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8-4D72-90F8-7B10D02345BA}"/>
            </c:ext>
          </c:extLst>
        </c:ser>
        <c:ser>
          <c:idx val="3"/>
          <c:order val="3"/>
          <c:tx>
            <c:strRef>
              <c:f>'BRMA Profile - Forth Valley'!$A$6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Forth Valley'!$B$5:$H$5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Valley'!$B$6:$H$6</c:f>
              <c:numCache>
                <c:formatCode>#,##0</c:formatCode>
                <c:ptCount val="7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8-4D72-90F8-7B10D023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77472"/>
        <c:axId val="143579008"/>
      </c:lineChart>
      <c:catAx>
        <c:axId val="1435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579008"/>
        <c:crosses val="autoZero"/>
        <c:auto val="1"/>
        <c:lblAlgn val="ctr"/>
        <c:lblOffset val="100"/>
        <c:noMultiLvlLbl val="0"/>
      </c:catAx>
      <c:valAx>
        <c:axId val="1435790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57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Forth Valley'!$A$31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Forth Valley'!$B$27:$H$27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D-48E2-8E1B-78272614DA95}"/>
            </c:ext>
          </c:extLst>
        </c:ser>
        <c:ser>
          <c:idx val="2"/>
          <c:order val="1"/>
          <c:tx>
            <c:strRef>
              <c:f>'BRMA Profile - Forth Valley'!$A$30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Forth Valley'!$B$27:$H$27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Valley'!$B$30:$H$30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D-48E2-8E1B-78272614DA95}"/>
            </c:ext>
          </c:extLst>
        </c:ser>
        <c:ser>
          <c:idx val="1"/>
          <c:order val="2"/>
          <c:tx>
            <c:strRef>
              <c:f>'BRMA Profile - Forth Valley'!$A$29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Forth Valley'!$B$27:$H$27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Valley'!$B$29:$H$29</c:f>
              <c:numCache>
                <c:formatCode>#,##0</c:formatCode>
                <c:ptCount val="7"/>
                <c:pt idx="0">
                  <c:v>492.41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D-48E2-8E1B-78272614DA95}"/>
            </c:ext>
          </c:extLst>
        </c:ser>
        <c:ser>
          <c:idx val="0"/>
          <c:order val="3"/>
          <c:tx>
            <c:strRef>
              <c:f>'BRMA Profile - Forth Valley'!$A$28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Forth Valley'!$B$27:$H$27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Valley'!$B$28:$H$28</c:f>
              <c:numCache>
                <c:formatCode>#,##0</c:formatCode>
                <c:ptCount val="7"/>
                <c:pt idx="0">
                  <c:v>482.5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D-48E2-8E1B-78272614D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3712"/>
        <c:axId val="76245632"/>
      </c:lineChart>
      <c:catAx>
        <c:axId val="762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245632"/>
        <c:crosses val="autoZero"/>
        <c:auto val="1"/>
        <c:lblAlgn val="ctr"/>
        <c:lblOffset val="100"/>
        <c:noMultiLvlLbl val="0"/>
      </c:catAx>
      <c:valAx>
        <c:axId val="762456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2437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Forth Valley'!$A$53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Forth Valley'!$B$49:$H$49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7-4E67-8C88-84AF139984B5}"/>
            </c:ext>
          </c:extLst>
        </c:ser>
        <c:ser>
          <c:idx val="1"/>
          <c:order val="1"/>
          <c:tx>
            <c:strRef>
              <c:f>'BRMA Profile - Forth Valley'!$A$52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Forth Valley'!$B$49:$H$49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7-4E67-8C88-84AF139984B5}"/>
            </c:ext>
          </c:extLst>
        </c:ser>
        <c:ser>
          <c:idx val="2"/>
          <c:order val="2"/>
          <c:tx>
            <c:strRef>
              <c:f>'BRMA Profile - Forth Valley'!$A$51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Forth Valley'!$B$49:$H$49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7-4E67-8C88-84AF139984B5}"/>
            </c:ext>
          </c:extLst>
        </c:ser>
        <c:ser>
          <c:idx val="3"/>
          <c:order val="3"/>
          <c:tx>
            <c:strRef>
              <c:f>'BRMA Profile - Forth Valley'!$A$50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Forth Valley'!$B$49:$H$49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7-4E67-8C88-84AF1399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73120"/>
        <c:axId val="126774656"/>
      </c:lineChart>
      <c:catAx>
        <c:axId val="1267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774656"/>
        <c:crosses val="autoZero"/>
        <c:auto val="1"/>
        <c:lblAlgn val="ctr"/>
        <c:lblOffset val="100"/>
        <c:noMultiLvlLbl val="0"/>
      </c:catAx>
      <c:valAx>
        <c:axId val="12677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773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Forth Valley'!$A$75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Forth Valley'!$B$71:$H$71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5-4966-A3D4-543F32E717B0}"/>
            </c:ext>
          </c:extLst>
        </c:ser>
        <c:ser>
          <c:idx val="1"/>
          <c:order val="1"/>
          <c:tx>
            <c:strRef>
              <c:f>'BRMA Profile - Forth Valley'!$A$74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Forth Valley'!$B$71:$H$71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5-4966-A3D4-543F32E717B0}"/>
            </c:ext>
          </c:extLst>
        </c:ser>
        <c:ser>
          <c:idx val="2"/>
          <c:order val="2"/>
          <c:tx>
            <c:strRef>
              <c:f>'BRMA Profile - Forth Valley'!$A$73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Forth Valley'!$B$71:$H$71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5-4966-A3D4-543F32E717B0}"/>
            </c:ext>
          </c:extLst>
        </c:ser>
        <c:ser>
          <c:idx val="3"/>
          <c:order val="3"/>
          <c:tx>
            <c:strRef>
              <c:f>'BRMA Profile - Forth Valley'!$A$72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Forth Valley'!$B$71:$H$71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5-4966-A3D4-543F32E71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04256"/>
        <c:axId val="126706048"/>
      </c:lineChart>
      <c:catAx>
        <c:axId val="1267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706048"/>
        <c:crosses val="autoZero"/>
        <c:auto val="1"/>
        <c:lblAlgn val="ctr"/>
        <c:lblOffset val="100"/>
        <c:noMultiLvlLbl val="0"/>
      </c:catAx>
      <c:valAx>
        <c:axId val="12670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7042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Forth Valley'!$A$97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Forth Valley'!$B$93:$H$93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E-457B-9FA4-9DB07C0774DC}"/>
            </c:ext>
          </c:extLst>
        </c:ser>
        <c:ser>
          <c:idx val="1"/>
          <c:order val="1"/>
          <c:tx>
            <c:strRef>
              <c:f>'BRMA Profile - Forth Valley'!$A$96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Forth Valley'!$B$93:$H$93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E-457B-9FA4-9DB07C0774DC}"/>
            </c:ext>
          </c:extLst>
        </c:ser>
        <c:ser>
          <c:idx val="2"/>
          <c:order val="2"/>
          <c:tx>
            <c:strRef>
              <c:f>'BRMA Profile - Forth Valley'!$A$95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Forth Valley'!$B$93:$H$93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E-457B-9FA4-9DB07C0774DC}"/>
            </c:ext>
          </c:extLst>
        </c:ser>
        <c:ser>
          <c:idx val="3"/>
          <c:order val="3"/>
          <c:tx>
            <c:strRef>
              <c:f>'BRMA Profile - Forth Valley'!$A$94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Forth Valley'!$B$93:$H$93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DE-457B-9FA4-9DB07C07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45984"/>
        <c:axId val="143078528"/>
      </c:lineChart>
      <c:catAx>
        <c:axId val="1267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078528"/>
        <c:crosses val="autoZero"/>
        <c:auto val="1"/>
        <c:lblAlgn val="ctr"/>
        <c:lblOffset val="100"/>
        <c:noMultiLvlLbl val="0"/>
      </c:catAx>
      <c:valAx>
        <c:axId val="1430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74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Forth Valley'!$I$6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Forth Valley'!$J$5:$P$5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4-452F-B809-B771D36973B0}"/>
            </c:ext>
          </c:extLst>
        </c:ser>
        <c:ser>
          <c:idx val="2"/>
          <c:order val="1"/>
          <c:tx>
            <c:strRef>
              <c:f>'BRMA Profile - Forth Valley'!$I$7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Forth Valley'!$J$5:$P$5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4-452F-B809-B771D36973B0}"/>
            </c:ext>
          </c:extLst>
        </c:ser>
        <c:ser>
          <c:idx val="0"/>
          <c:order val="2"/>
          <c:tx>
            <c:strRef>
              <c:f>'BRMA Profile - Forth Valley'!$I$8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Forth Valley'!$J$5:$P$5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4-452F-B809-B771D36973B0}"/>
            </c:ext>
          </c:extLst>
        </c:ser>
        <c:ser>
          <c:idx val="1"/>
          <c:order val="3"/>
          <c:tx>
            <c:strRef>
              <c:f>'BRMA Profile - Forth Valley'!$I$9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Forth Valley'!$J$5:$P$5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34-452F-B809-B771D3697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14624"/>
        <c:axId val="143116160"/>
      </c:barChart>
      <c:catAx>
        <c:axId val="14311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43116160"/>
        <c:crosses val="autoZero"/>
        <c:auto val="1"/>
        <c:lblAlgn val="ctr"/>
        <c:lblOffset val="100"/>
        <c:noMultiLvlLbl val="0"/>
      </c:catAx>
      <c:valAx>
        <c:axId val="143116160"/>
        <c:scaling>
          <c:orientation val="minMax"/>
          <c:max val="0.34000000000000008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114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Forth Valley'!$I$28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Forth Valley'!$J$27:$P$27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C-4548-B470-0273B0AC9161}"/>
            </c:ext>
          </c:extLst>
        </c:ser>
        <c:ser>
          <c:idx val="2"/>
          <c:order val="1"/>
          <c:tx>
            <c:strRef>
              <c:f>'BRMA Profile - Forth Valley'!$I$29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Forth Valley'!$J$27:$P$27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C-4548-B470-0273B0AC9161}"/>
            </c:ext>
          </c:extLst>
        </c:ser>
        <c:ser>
          <c:idx val="0"/>
          <c:order val="2"/>
          <c:tx>
            <c:strRef>
              <c:f>'BRMA Profile - Forth Valley'!$I$30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Forth Valley'!$J$27:$P$27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C-4548-B470-0273B0AC9161}"/>
            </c:ext>
          </c:extLst>
        </c:ser>
        <c:ser>
          <c:idx val="1"/>
          <c:order val="3"/>
          <c:tx>
            <c:strRef>
              <c:f>'BRMA Profile - Forth Valley'!$I$31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Forth Valley'!$J$27:$P$27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C-4548-B470-0273B0AC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25984"/>
        <c:axId val="143227520"/>
      </c:barChart>
      <c:catAx>
        <c:axId val="1432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3227520"/>
        <c:crosses val="autoZero"/>
        <c:auto val="1"/>
        <c:lblAlgn val="ctr"/>
        <c:lblOffset val="100"/>
        <c:noMultiLvlLbl val="0"/>
      </c:catAx>
      <c:valAx>
        <c:axId val="143227520"/>
        <c:scaling>
          <c:orientation val="minMax"/>
          <c:max val="0.34000000000000008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2259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Forth Valley'!$I$50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Forth Valley'!$J$49:$P$49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8-4E9C-9787-AB8CD38902B1}"/>
            </c:ext>
          </c:extLst>
        </c:ser>
        <c:ser>
          <c:idx val="2"/>
          <c:order val="1"/>
          <c:tx>
            <c:strRef>
              <c:f>'BRMA Profile - Forth Valley'!$I$51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Forth Valley'!$J$49:$P$49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8-4E9C-9787-AB8CD38902B1}"/>
            </c:ext>
          </c:extLst>
        </c:ser>
        <c:ser>
          <c:idx val="0"/>
          <c:order val="2"/>
          <c:tx>
            <c:strRef>
              <c:f>'BRMA Profile - Forth Valley'!$I$52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Forth Valley'!$J$49:$P$49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8-4E9C-9787-AB8CD38902B1}"/>
            </c:ext>
          </c:extLst>
        </c:ser>
        <c:ser>
          <c:idx val="1"/>
          <c:order val="3"/>
          <c:tx>
            <c:strRef>
              <c:f>'BRMA Profile - Forth Valley'!$I$53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Forth Valley'!$J$49:$P$49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8-4E9C-9787-AB8CD389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15584"/>
        <c:axId val="144117120"/>
      </c:barChart>
      <c:catAx>
        <c:axId val="1441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4117120"/>
        <c:crosses val="autoZero"/>
        <c:auto val="1"/>
        <c:lblAlgn val="ctr"/>
        <c:lblOffset val="100"/>
        <c:noMultiLvlLbl val="0"/>
      </c:catAx>
      <c:valAx>
        <c:axId val="144117120"/>
        <c:scaling>
          <c:orientation val="minMax"/>
          <c:max val="0.34000000000000008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1155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Forth Valley'!$I$72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Forth Valley'!$J$71:$P$71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E-4AB5-A248-87B91B9F442E}"/>
            </c:ext>
          </c:extLst>
        </c:ser>
        <c:ser>
          <c:idx val="2"/>
          <c:order val="1"/>
          <c:tx>
            <c:strRef>
              <c:f>'BRMA Profile - Forth Valley'!$I$73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Forth Valley'!$J$71:$P$71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E-4AB5-A248-87B91B9F442E}"/>
            </c:ext>
          </c:extLst>
        </c:ser>
        <c:ser>
          <c:idx val="0"/>
          <c:order val="2"/>
          <c:tx>
            <c:strRef>
              <c:f>'BRMA Profile - Forth Valley'!$I$74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Forth Valley'!$J$71:$P$71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E-4AB5-A248-87B91B9F442E}"/>
            </c:ext>
          </c:extLst>
        </c:ser>
        <c:ser>
          <c:idx val="1"/>
          <c:order val="3"/>
          <c:tx>
            <c:strRef>
              <c:f>'BRMA Profile - Forth Valley'!$I$75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Forth Valley'!$J$71:$P$71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E-4AB5-A248-87B91B9F4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69600"/>
        <c:axId val="144183680"/>
      </c:barChart>
      <c:catAx>
        <c:axId val="1441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4183680"/>
        <c:crosses val="autoZero"/>
        <c:auto val="1"/>
        <c:lblAlgn val="ctr"/>
        <c:lblOffset val="100"/>
        <c:noMultiLvlLbl val="0"/>
      </c:catAx>
      <c:valAx>
        <c:axId val="144183680"/>
        <c:scaling>
          <c:orientation val="minMax"/>
          <c:max val="0.34000000000000008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1696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Forth Valley'!$I$94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Forth Valley'!$J$93:$P$93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8-4B52-88A5-34EE9EF7A7E4}"/>
            </c:ext>
          </c:extLst>
        </c:ser>
        <c:ser>
          <c:idx val="2"/>
          <c:order val="1"/>
          <c:tx>
            <c:strRef>
              <c:f>'BRMA Profile - Forth Valley'!$I$95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Forth Valley'!$J$93:$P$93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8-4B52-88A5-34EE9EF7A7E4}"/>
            </c:ext>
          </c:extLst>
        </c:ser>
        <c:ser>
          <c:idx val="0"/>
          <c:order val="2"/>
          <c:tx>
            <c:strRef>
              <c:f>'BRMA Profile - Forth Valley'!$I$96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Forth Valley'!$J$93:$P$93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8-4B52-88A5-34EE9EF7A7E4}"/>
            </c:ext>
          </c:extLst>
        </c:ser>
        <c:ser>
          <c:idx val="1"/>
          <c:order val="3"/>
          <c:tx>
            <c:strRef>
              <c:f>'BRMA Profile - Forth Valley'!$I$97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Forth Valley'!$J$93:$P$93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Forth Valley'!$J$97:$P$97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8-4B52-88A5-34EE9EF7A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24256"/>
        <c:axId val="144225792"/>
      </c:barChart>
      <c:catAx>
        <c:axId val="1442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4225792"/>
        <c:crosses val="autoZero"/>
        <c:auto val="1"/>
        <c:lblAlgn val="ctr"/>
        <c:lblOffset val="100"/>
        <c:noMultiLvlLbl val="0"/>
      </c:catAx>
      <c:valAx>
        <c:axId val="144225792"/>
        <c:scaling>
          <c:orientation val="minMax"/>
          <c:max val="0.34000000000000008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2242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Aberdeen and Shi'!$A$9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Aberdeen and Shi'!$B$5:$H$5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Shi'!$B$9:$H$9</c:f>
              <c:numCache>
                <c:formatCode>#,##0</c:formatCode>
                <c:ptCount val="7"/>
                <c:pt idx="0">
                  <c:v>575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C-43E1-AEF1-5D6F0737FD82}"/>
            </c:ext>
          </c:extLst>
        </c:ser>
        <c:ser>
          <c:idx val="0"/>
          <c:order val="1"/>
          <c:tx>
            <c:strRef>
              <c:f>'BRMA Profile - Aberdeen and Shi'!$A$8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Aberdeen and Shi'!$B$5:$H$5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Shi'!$B$8:$H$8</c:f>
              <c:numCache>
                <c:formatCode>#,##0</c:formatCode>
                <c:ptCount val="7"/>
                <c:pt idx="0">
                  <c:v>528.64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C-43E1-AEF1-5D6F0737FD82}"/>
            </c:ext>
          </c:extLst>
        </c:ser>
        <c:ser>
          <c:idx val="2"/>
          <c:order val="2"/>
          <c:tx>
            <c:strRef>
              <c:f>'BRMA Profile - Aberdeen and Shi'!$A$7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Aberdeen and Shi'!$B$5:$H$5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Shi'!$B$7:$H$7</c:f>
              <c:numCache>
                <c:formatCode>#,##0</c:formatCode>
                <c:ptCount val="7"/>
                <c:pt idx="0">
                  <c:v>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C-43E1-AEF1-5D6F0737FD82}"/>
            </c:ext>
          </c:extLst>
        </c:ser>
        <c:ser>
          <c:idx val="3"/>
          <c:order val="3"/>
          <c:tx>
            <c:strRef>
              <c:f>'BRMA Profile - Aberdeen and Shi'!$A$6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Aberdeen and Shi'!$B$5:$H$5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Shi'!$B$6:$H$6</c:f>
              <c:numCache>
                <c:formatCode>#,##0</c:formatCode>
                <c:ptCount val="7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C-43E1-AEF1-5D6F0737F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09824"/>
        <c:axId val="117311360"/>
      </c:lineChart>
      <c:catAx>
        <c:axId val="1173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7311360"/>
        <c:crosses val="autoZero"/>
        <c:auto val="1"/>
        <c:lblAlgn val="ctr"/>
        <c:lblOffset val="100"/>
        <c:noMultiLvlLbl val="0"/>
      </c:catAx>
      <c:valAx>
        <c:axId val="1173113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730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Forth Valley'!$A$142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Forth Valley'!$B$141:$H$141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Valley'!$B$142:$H$142</c:f>
              <c:numCache>
                <c:formatCode>#,##0</c:formatCode>
                <c:ptCount val="7"/>
                <c:pt idx="0">
                  <c:v>260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A-4A7A-AFD3-F15C67C24C57}"/>
            </c:ext>
          </c:extLst>
        </c:ser>
        <c:ser>
          <c:idx val="1"/>
          <c:order val="1"/>
          <c:tx>
            <c:strRef>
              <c:f>'BRMA Profile - Forth Valley'!$A$143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Forth Valley'!$B$141:$H$141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Valley'!$B$143:$H$143</c:f>
              <c:numCache>
                <c:formatCode>#,##0</c:formatCode>
                <c:ptCount val="7"/>
                <c:pt idx="0">
                  <c:v>435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A-4A7A-AFD3-F15C67C24C57}"/>
            </c:ext>
          </c:extLst>
        </c:ser>
        <c:ser>
          <c:idx val="2"/>
          <c:order val="2"/>
          <c:tx>
            <c:strRef>
              <c:f>'BRMA Profile - Forth Valley'!$A$144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Forth Valley'!$B$141:$H$141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A-4A7A-AFD3-F15C67C24C57}"/>
            </c:ext>
          </c:extLst>
        </c:ser>
        <c:ser>
          <c:idx val="3"/>
          <c:order val="3"/>
          <c:tx>
            <c:strRef>
              <c:f>'BRMA Profile - Forth Valley'!$A$145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Forth Valley'!$B$141:$H$141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A-4A7A-AFD3-F15C67C24C57}"/>
            </c:ext>
          </c:extLst>
        </c:ser>
        <c:ser>
          <c:idx val="4"/>
          <c:order val="4"/>
          <c:tx>
            <c:strRef>
              <c:f>'BRMA Profile - Forth Valley'!$A$146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Forth Valley'!$B$141:$H$141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A-4A7A-AFD3-F15C67C24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873536"/>
        <c:axId val="143875072"/>
      </c:barChart>
      <c:catAx>
        <c:axId val="1438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875072"/>
        <c:crosses val="autoZero"/>
        <c:auto val="1"/>
        <c:lblAlgn val="ctr"/>
        <c:lblOffset val="100"/>
        <c:noMultiLvlLbl val="0"/>
      </c:catAx>
      <c:valAx>
        <c:axId val="1438750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38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Forth Valley'!$I$142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Forth Valley'!$J$141:$P$141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1-4B43-A9CE-CDC1EB4A5DA1}"/>
            </c:ext>
          </c:extLst>
        </c:ser>
        <c:ser>
          <c:idx val="1"/>
          <c:order val="1"/>
          <c:tx>
            <c:strRef>
              <c:f>'BRMA Profile - Forth Valley'!$I$143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Forth Valley'!$J$141:$P$141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1-4B43-A9CE-CDC1EB4A5DA1}"/>
            </c:ext>
          </c:extLst>
        </c:ser>
        <c:ser>
          <c:idx val="2"/>
          <c:order val="2"/>
          <c:tx>
            <c:strRef>
              <c:f>'BRMA Profile - Forth Valley'!$I$144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Forth Valley'!$J$141:$P$141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1-4B43-A9CE-CDC1EB4A5DA1}"/>
            </c:ext>
          </c:extLst>
        </c:ser>
        <c:ser>
          <c:idx val="3"/>
          <c:order val="3"/>
          <c:tx>
            <c:strRef>
              <c:f>'BRMA Profile - Forth Valley'!$I$145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Forth Valley'!$J$141:$P$141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1-4B43-A9CE-CDC1EB4A5DA1}"/>
            </c:ext>
          </c:extLst>
        </c:ser>
        <c:ser>
          <c:idx val="4"/>
          <c:order val="4"/>
          <c:tx>
            <c:strRef>
              <c:f>'BRMA Profile - Forth Valley'!$I$146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Forth Valley'!$J$141:$P$141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1-4B43-A9CE-CDC1EB4A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07456"/>
        <c:axId val="143913344"/>
      </c:barChart>
      <c:catAx>
        <c:axId val="1439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913344"/>
        <c:crosses val="autoZero"/>
        <c:auto val="1"/>
        <c:lblAlgn val="ctr"/>
        <c:lblOffset val="100"/>
        <c:noMultiLvlLbl val="0"/>
      </c:catAx>
      <c:valAx>
        <c:axId val="143913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390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Forth Valley'!$A$122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Forth Valley'!$B$117:$H$117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4A6-BE46-604D81B5FF05}"/>
            </c:ext>
          </c:extLst>
        </c:ser>
        <c:ser>
          <c:idx val="0"/>
          <c:order val="1"/>
          <c:tx>
            <c:strRef>
              <c:f>'BRMA Profile - Forth Valley'!$A$121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Forth Valley'!$B$117:$H$117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F-44A6-BE46-604D81B5FF05}"/>
            </c:ext>
          </c:extLst>
        </c:ser>
        <c:ser>
          <c:idx val="1"/>
          <c:order val="2"/>
          <c:tx>
            <c:strRef>
              <c:f>'BRMA Profile - Forth Valley'!$A$120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Forth Valley'!$B$117:$H$117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Valley'!$B$120:$H$120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F-44A6-BE46-604D81B5FF05}"/>
            </c:ext>
          </c:extLst>
        </c:ser>
        <c:ser>
          <c:idx val="2"/>
          <c:order val="3"/>
          <c:tx>
            <c:strRef>
              <c:f>'BRMA Profile - Forth Valley'!$A$119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Forth Valley'!$B$117:$H$117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Valley'!$B$119:$H$119</c:f>
              <c:numCache>
                <c:formatCode>#,##0</c:formatCode>
                <c:ptCount val="7"/>
                <c:pt idx="0">
                  <c:v>386.8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F-44A6-BE46-604D81B5FF05}"/>
            </c:ext>
          </c:extLst>
        </c:ser>
        <c:ser>
          <c:idx val="3"/>
          <c:order val="4"/>
          <c:tx>
            <c:strRef>
              <c:f>'BRMA Profile - Forth Valley'!$A$118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Forth Valley'!$B$117:$H$117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F-44A6-BE46-604D81B5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61472"/>
        <c:axId val="143967360"/>
      </c:lineChart>
      <c:catAx>
        <c:axId val="1439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967360"/>
        <c:crosses val="autoZero"/>
        <c:auto val="1"/>
        <c:lblAlgn val="ctr"/>
        <c:lblOffset val="100"/>
        <c:noMultiLvlLbl val="0"/>
      </c:catAx>
      <c:valAx>
        <c:axId val="14396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9614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Forth Valley'!$I$122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Forth Valley'!$J$117:$P$117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1-48E3-A3B8-5167B4E3D303}"/>
            </c:ext>
          </c:extLst>
        </c:ser>
        <c:ser>
          <c:idx val="0"/>
          <c:order val="1"/>
          <c:tx>
            <c:strRef>
              <c:f>'BRMA Profile - Forth Valley'!$I$121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Forth Valley'!$J$117:$P$117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1-48E3-A3B8-5167B4E3D303}"/>
            </c:ext>
          </c:extLst>
        </c:ser>
        <c:ser>
          <c:idx val="1"/>
          <c:order val="2"/>
          <c:tx>
            <c:strRef>
              <c:f>'BRMA Profile - Forth Valley'!$I$120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Forth Valley'!$J$117:$P$117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Valley'!$J$120:$P$120</c:f>
              <c:numCache>
                <c:formatCode>#,##0</c:formatCode>
                <c:ptCount val="7"/>
                <c:pt idx="0">
                  <c:v>492.41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1-48E3-A3B8-5167B4E3D303}"/>
            </c:ext>
          </c:extLst>
        </c:ser>
        <c:ser>
          <c:idx val="2"/>
          <c:order val="3"/>
          <c:tx>
            <c:strRef>
              <c:f>'BRMA Profile - Forth Valley'!$I$119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Forth Valley'!$J$117:$P$117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Valley'!$J$119:$P$119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1-48E3-A3B8-5167B4E3D303}"/>
            </c:ext>
          </c:extLst>
        </c:ser>
        <c:ser>
          <c:idx val="3"/>
          <c:order val="4"/>
          <c:tx>
            <c:strRef>
              <c:f>'BRMA Profile - Forth Valley'!$I$118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Forth Valley'!$J$117:$P$117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Forth Valley'!$J$118:$P$118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B1-48E3-A3B8-5167B4E3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8624"/>
        <c:axId val="144620160"/>
      </c:lineChart>
      <c:catAx>
        <c:axId val="1446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620160"/>
        <c:crosses val="autoZero"/>
        <c:auto val="1"/>
        <c:lblAlgn val="ctr"/>
        <c:lblOffset val="100"/>
        <c:noMultiLvlLbl val="0"/>
      </c:catAx>
      <c:valAx>
        <c:axId val="14462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618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Greater Glasgow'!$A$9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Greater Glasgow'!$B$5:$H$5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Glasgow'!$B$9:$H$9</c:f>
              <c:numCache>
                <c:formatCode>#,##0</c:formatCode>
                <c:ptCount val="7"/>
                <c:pt idx="0">
                  <c:v>485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8-43C4-B781-0839203754A9}"/>
            </c:ext>
          </c:extLst>
        </c:ser>
        <c:ser>
          <c:idx val="0"/>
          <c:order val="1"/>
          <c:tx>
            <c:strRef>
              <c:f>'BRMA Profile - Greater Glasgow'!$A$8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Greater Glasgow'!$B$5:$H$5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Glasgow'!$B$8:$H$8</c:f>
              <c:numCache>
                <c:formatCode>#,##0</c:formatCode>
                <c:ptCount val="7"/>
                <c:pt idx="0">
                  <c:v>437.14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8-43C4-B781-0839203754A9}"/>
            </c:ext>
          </c:extLst>
        </c:ser>
        <c:ser>
          <c:idx val="2"/>
          <c:order val="2"/>
          <c:tx>
            <c:strRef>
              <c:f>'BRMA Profile - Greater Glasgow'!$A$7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Greater Glasgow'!$B$5:$H$5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Glasgow'!$B$7:$H$7</c:f>
              <c:numCache>
                <c:formatCode>#,##0</c:formatCode>
                <c:ptCount val="7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8-43C4-B781-0839203754A9}"/>
            </c:ext>
          </c:extLst>
        </c:ser>
        <c:ser>
          <c:idx val="3"/>
          <c:order val="3"/>
          <c:tx>
            <c:strRef>
              <c:f>'BRMA Profile - Greater Glasgow'!$A$6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Greater Glasgow'!$B$5:$H$5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Glasgow'!$B$6:$H$6</c:f>
              <c:numCache>
                <c:formatCode>#,##0</c:formatCode>
                <c:ptCount val="7"/>
                <c:pt idx="0">
                  <c:v>380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8-43C4-B781-08392037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51200"/>
        <c:axId val="143652736"/>
      </c:lineChart>
      <c:catAx>
        <c:axId val="14365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652736"/>
        <c:crosses val="autoZero"/>
        <c:auto val="1"/>
        <c:lblAlgn val="ctr"/>
        <c:lblOffset val="100"/>
        <c:noMultiLvlLbl val="0"/>
      </c:catAx>
      <c:valAx>
        <c:axId val="1436527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65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Greater Glasgow'!$A$31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Greater Glasgow'!$B$27:$H$27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F-4A49-BC74-7BAEB40830BB}"/>
            </c:ext>
          </c:extLst>
        </c:ser>
        <c:ser>
          <c:idx val="2"/>
          <c:order val="1"/>
          <c:tx>
            <c:strRef>
              <c:f>'BRMA Profile - Greater Glasgow'!$A$30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Greater Glasgow'!$B$27:$H$27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Glasgow'!$B$30:$H$30</c:f>
              <c:numCache>
                <c:formatCode>#,##0</c:formatCode>
                <c:ptCount val="7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F-4A49-BC74-7BAEB40830BB}"/>
            </c:ext>
          </c:extLst>
        </c:ser>
        <c:ser>
          <c:idx val="1"/>
          <c:order val="2"/>
          <c:tx>
            <c:strRef>
              <c:f>'BRMA Profile - Greater Glasgow'!$A$29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Greater Glasgow'!$B$27:$H$27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Glasgow'!$B$29:$H$29</c:f>
              <c:numCache>
                <c:formatCode>#,##0</c:formatCode>
                <c:ptCount val="7"/>
                <c:pt idx="0">
                  <c:v>563.64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9F-4A49-BC74-7BAEB40830BB}"/>
            </c:ext>
          </c:extLst>
        </c:ser>
        <c:ser>
          <c:idx val="0"/>
          <c:order val="3"/>
          <c:tx>
            <c:strRef>
              <c:f>'BRMA Profile - Greater Glasgow'!$A$28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Greater Glasgow'!$B$27:$H$27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Glasgow'!$B$28:$H$28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F-4A49-BC74-7BAEB4083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53984"/>
        <c:axId val="143755904"/>
      </c:lineChart>
      <c:catAx>
        <c:axId val="1437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755904"/>
        <c:crosses val="autoZero"/>
        <c:auto val="1"/>
        <c:lblAlgn val="ctr"/>
        <c:lblOffset val="100"/>
        <c:noMultiLvlLbl val="0"/>
      </c:catAx>
      <c:valAx>
        <c:axId val="1437559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37539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Greater Glasgow'!$A$53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Greater Glasgow'!$B$49:$H$49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A-407D-89B6-2E1A4B3877CE}"/>
            </c:ext>
          </c:extLst>
        </c:ser>
        <c:ser>
          <c:idx val="1"/>
          <c:order val="1"/>
          <c:tx>
            <c:strRef>
              <c:f>'BRMA Profile - Greater Glasgow'!$A$52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Greater Glasgow'!$B$49:$H$49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A-407D-89B6-2E1A4B3877CE}"/>
            </c:ext>
          </c:extLst>
        </c:ser>
        <c:ser>
          <c:idx val="2"/>
          <c:order val="2"/>
          <c:tx>
            <c:strRef>
              <c:f>'BRMA Profile - Greater Glasgow'!$A$51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Greater Glasgow'!$B$49:$H$49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A-407D-89B6-2E1A4B3877CE}"/>
            </c:ext>
          </c:extLst>
        </c:ser>
        <c:ser>
          <c:idx val="3"/>
          <c:order val="3"/>
          <c:tx>
            <c:strRef>
              <c:f>'BRMA Profile - Greater Glasgow'!$A$50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Greater Glasgow'!$B$49:$H$49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A-407D-89B6-2E1A4B38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79840"/>
        <c:axId val="144981376"/>
      </c:lineChart>
      <c:catAx>
        <c:axId val="1449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981376"/>
        <c:crosses val="autoZero"/>
        <c:auto val="1"/>
        <c:lblAlgn val="ctr"/>
        <c:lblOffset val="100"/>
        <c:noMultiLvlLbl val="0"/>
      </c:catAx>
      <c:valAx>
        <c:axId val="14498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979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Greater Glasgow'!$A$75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Greater Glasgow'!$B$71:$H$71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C-4137-8EB9-78FA288D45B6}"/>
            </c:ext>
          </c:extLst>
        </c:ser>
        <c:ser>
          <c:idx val="1"/>
          <c:order val="1"/>
          <c:tx>
            <c:strRef>
              <c:f>'BRMA Profile - Greater Glasgow'!$A$74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Greater Glasgow'!$B$71:$H$71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C-4137-8EB9-78FA288D45B6}"/>
            </c:ext>
          </c:extLst>
        </c:ser>
        <c:ser>
          <c:idx val="2"/>
          <c:order val="2"/>
          <c:tx>
            <c:strRef>
              <c:f>'BRMA Profile - Greater Glasgow'!$A$73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Greater Glasgow'!$B$71:$H$71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C-4137-8EB9-78FA288D45B6}"/>
            </c:ext>
          </c:extLst>
        </c:ser>
        <c:ser>
          <c:idx val="3"/>
          <c:order val="3"/>
          <c:tx>
            <c:strRef>
              <c:f>'BRMA Profile - Greater Glasgow'!$A$72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Greater Glasgow'!$B$71:$H$71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C-4137-8EB9-78FA288D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33856"/>
        <c:axId val="145035648"/>
      </c:lineChart>
      <c:catAx>
        <c:axId val="1450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035648"/>
        <c:crosses val="autoZero"/>
        <c:auto val="1"/>
        <c:lblAlgn val="ctr"/>
        <c:lblOffset val="100"/>
        <c:noMultiLvlLbl val="0"/>
      </c:catAx>
      <c:valAx>
        <c:axId val="14503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0338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Greater Glasgow'!$A$97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Greater Glasgow'!$B$93:$H$93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E-40A6-A201-AC3F671D2AA1}"/>
            </c:ext>
          </c:extLst>
        </c:ser>
        <c:ser>
          <c:idx val="1"/>
          <c:order val="1"/>
          <c:tx>
            <c:strRef>
              <c:f>'BRMA Profile - Greater Glasgow'!$A$96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Greater Glasgow'!$B$93:$H$93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E-40A6-A201-AC3F671D2AA1}"/>
            </c:ext>
          </c:extLst>
        </c:ser>
        <c:ser>
          <c:idx val="2"/>
          <c:order val="2"/>
          <c:tx>
            <c:strRef>
              <c:f>'BRMA Profile - Greater Glasgow'!$A$95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Greater Glasgow'!$B$93:$H$93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E-40A6-A201-AC3F671D2AA1}"/>
            </c:ext>
          </c:extLst>
        </c:ser>
        <c:ser>
          <c:idx val="3"/>
          <c:order val="3"/>
          <c:tx>
            <c:strRef>
              <c:f>'BRMA Profile - Greater Glasgow'!$A$94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Greater Glasgow'!$B$93:$H$93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E-40A6-A201-AC3F671D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75584"/>
        <c:axId val="145085568"/>
      </c:lineChart>
      <c:catAx>
        <c:axId val="1450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085568"/>
        <c:crosses val="autoZero"/>
        <c:auto val="1"/>
        <c:lblAlgn val="ctr"/>
        <c:lblOffset val="100"/>
        <c:noMultiLvlLbl val="0"/>
      </c:catAx>
      <c:valAx>
        <c:axId val="14508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07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Greater Glasgow'!$I$6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Greater Glasgow'!$J$5:$P$5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A-47CC-8705-88D165F16D6D}"/>
            </c:ext>
          </c:extLst>
        </c:ser>
        <c:ser>
          <c:idx val="2"/>
          <c:order val="1"/>
          <c:tx>
            <c:strRef>
              <c:f>'BRMA Profile - Greater Glasgow'!$I$7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Greater Glasgow'!$J$5:$P$5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A-47CC-8705-88D165F16D6D}"/>
            </c:ext>
          </c:extLst>
        </c:ser>
        <c:ser>
          <c:idx val="0"/>
          <c:order val="2"/>
          <c:tx>
            <c:strRef>
              <c:f>'BRMA Profile - Greater Glasgow'!$I$8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Greater Glasgow'!$J$5:$P$5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A-47CC-8705-88D165F16D6D}"/>
            </c:ext>
          </c:extLst>
        </c:ser>
        <c:ser>
          <c:idx val="1"/>
          <c:order val="3"/>
          <c:tx>
            <c:strRef>
              <c:f>'BRMA Profile - Greater Glasgow'!$I$9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Greater Glasgow'!$J$5:$P$5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A-47CC-8705-88D165F1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33952"/>
        <c:axId val="145135488"/>
      </c:barChart>
      <c:catAx>
        <c:axId val="1451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45135488"/>
        <c:crosses val="autoZero"/>
        <c:auto val="1"/>
        <c:lblAlgn val="ctr"/>
        <c:lblOffset val="100"/>
        <c:noMultiLvlLbl val="0"/>
      </c:catAx>
      <c:valAx>
        <c:axId val="145135488"/>
        <c:scaling>
          <c:orientation val="minMax"/>
          <c:max val="0.43000000000000005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133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Aberdeen and Shi'!$A$31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Aberdeen and Shi'!$B$27:$H$27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4-4491-AA68-A79D5B66CA2B}"/>
            </c:ext>
          </c:extLst>
        </c:ser>
        <c:ser>
          <c:idx val="2"/>
          <c:order val="1"/>
          <c:tx>
            <c:strRef>
              <c:f>'BRMA Profile - Aberdeen and Shi'!$A$30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Aberdeen and Shi'!$B$27:$H$27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Shi'!$B$30:$H$30</c:f>
              <c:numCache>
                <c:formatCode>#,##0</c:formatCode>
                <c:ptCount val="7"/>
                <c:pt idx="0">
                  <c:v>700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4-4491-AA68-A79D5B66CA2B}"/>
            </c:ext>
          </c:extLst>
        </c:ser>
        <c:ser>
          <c:idx val="1"/>
          <c:order val="2"/>
          <c:tx>
            <c:strRef>
              <c:f>'BRMA Profile - Aberdeen and Shi'!$A$29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Aberdeen and Shi'!$B$27:$H$27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Shi'!$B$29:$H$29</c:f>
              <c:numCache>
                <c:formatCode>#,##0</c:formatCode>
                <c:ptCount val="7"/>
                <c:pt idx="0">
                  <c:v>642.58000000000004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4-4491-AA68-A79D5B66CA2B}"/>
            </c:ext>
          </c:extLst>
        </c:ser>
        <c:ser>
          <c:idx val="0"/>
          <c:order val="3"/>
          <c:tx>
            <c:strRef>
              <c:f>'BRMA Profile - Aberdeen and Shi'!$A$28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Aberdeen and Shi'!$B$27:$H$27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Shi'!$B$28:$H$28</c:f>
              <c:numCache>
                <c:formatCode>#,##0</c:formatCode>
                <c:ptCount val="7"/>
                <c:pt idx="0">
                  <c:v>650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4-4491-AA68-A79D5B66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63456"/>
        <c:axId val="117365376"/>
      </c:lineChart>
      <c:catAx>
        <c:axId val="1173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7365376"/>
        <c:crosses val="autoZero"/>
        <c:auto val="1"/>
        <c:lblAlgn val="ctr"/>
        <c:lblOffset val="100"/>
        <c:noMultiLvlLbl val="0"/>
      </c:catAx>
      <c:valAx>
        <c:axId val="1173653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7363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Greater Glasgow'!$I$28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Greater Glasgow'!$J$27:$P$27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7-4AD5-9F84-F1062B56DBDB}"/>
            </c:ext>
          </c:extLst>
        </c:ser>
        <c:ser>
          <c:idx val="2"/>
          <c:order val="1"/>
          <c:tx>
            <c:strRef>
              <c:f>'BRMA Profile - Greater Glasgow'!$I$29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Greater Glasgow'!$J$27:$P$27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7-4AD5-9F84-F1062B56DBDB}"/>
            </c:ext>
          </c:extLst>
        </c:ser>
        <c:ser>
          <c:idx val="0"/>
          <c:order val="2"/>
          <c:tx>
            <c:strRef>
              <c:f>'BRMA Profile - Greater Glasgow'!$I$30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Greater Glasgow'!$J$27:$P$27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7-4AD5-9F84-F1062B56DBDB}"/>
            </c:ext>
          </c:extLst>
        </c:ser>
        <c:ser>
          <c:idx val="1"/>
          <c:order val="3"/>
          <c:tx>
            <c:strRef>
              <c:f>'BRMA Profile - Greater Glasgow'!$I$31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Greater Glasgow'!$J$27:$P$27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7-4AD5-9F84-F1062B56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37120"/>
        <c:axId val="145238656"/>
      </c:barChart>
      <c:catAx>
        <c:axId val="1452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5238656"/>
        <c:crosses val="autoZero"/>
        <c:auto val="1"/>
        <c:lblAlgn val="ctr"/>
        <c:lblOffset val="100"/>
        <c:noMultiLvlLbl val="0"/>
      </c:catAx>
      <c:valAx>
        <c:axId val="145238656"/>
        <c:scaling>
          <c:orientation val="minMax"/>
          <c:max val="0.43000000000000005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237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Greater Glasgow'!$I$50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Greater Glasgow'!$J$49:$P$49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7-4F8E-BA15-BD348A348BA0}"/>
            </c:ext>
          </c:extLst>
        </c:ser>
        <c:ser>
          <c:idx val="2"/>
          <c:order val="1"/>
          <c:tx>
            <c:strRef>
              <c:f>'BRMA Profile - Greater Glasgow'!$I$51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Greater Glasgow'!$J$49:$P$49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7-4F8E-BA15-BD348A348BA0}"/>
            </c:ext>
          </c:extLst>
        </c:ser>
        <c:ser>
          <c:idx val="0"/>
          <c:order val="2"/>
          <c:tx>
            <c:strRef>
              <c:f>'BRMA Profile - Greater Glasgow'!$I$52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Greater Glasgow'!$J$49:$P$49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7-4F8E-BA15-BD348A348BA0}"/>
            </c:ext>
          </c:extLst>
        </c:ser>
        <c:ser>
          <c:idx val="1"/>
          <c:order val="3"/>
          <c:tx>
            <c:strRef>
              <c:f>'BRMA Profile - Greater Glasgow'!$I$53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Greater Glasgow'!$J$49:$P$49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7-4F8E-BA15-BD348A348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70656"/>
        <c:axId val="145272192"/>
      </c:barChart>
      <c:catAx>
        <c:axId val="1452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5272192"/>
        <c:crosses val="autoZero"/>
        <c:auto val="1"/>
        <c:lblAlgn val="ctr"/>
        <c:lblOffset val="100"/>
        <c:noMultiLvlLbl val="0"/>
      </c:catAx>
      <c:valAx>
        <c:axId val="145272192"/>
        <c:scaling>
          <c:orientation val="minMax"/>
          <c:max val="0.43000000000000005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2706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Greater Glasgow'!$I$72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Greater Glasgow'!$J$71:$P$71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B-44E9-9645-9C0FC848BBDF}"/>
            </c:ext>
          </c:extLst>
        </c:ser>
        <c:ser>
          <c:idx val="2"/>
          <c:order val="1"/>
          <c:tx>
            <c:strRef>
              <c:f>'BRMA Profile - Greater Glasgow'!$I$73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Greater Glasgow'!$J$71:$P$71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B-44E9-9645-9C0FC848BBDF}"/>
            </c:ext>
          </c:extLst>
        </c:ser>
        <c:ser>
          <c:idx val="0"/>
          <c:order val="2"/>
          <c:tx>
            <c:strRef>
              <c:f>'BRMA Profile - Greater Glasgow'!$I$74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Greater Glasgow'!$J$71:$P$71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B-44E9-9645-9C0FC848BBDF}"/>
            </c:ext>
          </c:extLst>
        </c:ser>
        <c:ser>
          <c:idx val="1"/>
          <c:order val="3"/>
          <c:tx>
            <c:strRef>
              <c:f>'BRMA Profile - Greater Glasgow'!$I$75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Greater Glasgow'!$J$71:$P$71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B-44E9-9645-9C0FC848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20576"/>
        <c:axId val="145338752"/>
      </c:barChart>
      <c:catAx>
        <c:axId val="1453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5338752"/>
        <c:crosses val="autoZero"/>
        <c:auto val="1"/>
        <c:lblAlgn val="ctr"/>
        <c:lblOffset val="100"/>
        <c:noMultiLvlLbl val="0"/>
      </c:catAx>
      <c:valAx>
        <c:axId val="145338752"/>
        <c:scaling>
          <c:orientation val="minMax"/>
          <c:max val="0.43000000000000005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3205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Greater Glasgow'!$I$94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Greater Glasgow'!$J$93:$P$93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A-44AB-81ED-0F1F482622CE}"/>
            </c:ext>
          </c:extLst>
        </c:ser>
        <c:ser>
          <c:idx val="2"/>
          <c:order val="1"/>
          <c:tx>
            <c:strRef>
              <c:f>'BRMA Profile - Greater Glasgow'!$I$95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Greater Glasgow'!$J$93:$P$93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A-44AB-81ED-0F1F482622CE}"/>
            </c:ext>
          </c:extLst>
        </c:ser>
        <c:ser>
          <c:idx val="0"/>
          <c:order val="2"/>
          <c:tx>
            <c:strRef>
              <c:f>'BRMA Profile - Greater Glasgow'!$I$96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Greater Glasgow'!$J$93:$P$93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A-44AB-81ED-0F1F482622CE}"/>
            </c:ext>
          </c:extLst>
        </c:ser>
        <c:ser>
          <c:idx val="1"/>
          <c:order val="3"/>
          <c:tx>
            <c:strRef>
              <c:f>'BRMA Profile - Greater Glasgow'!$I$97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Greater Glasgow'!$J$93:$P$93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Greater Glasgow'!$J$97:$P$97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A-44AB-81ED-0F1F4826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83424"/>
        <c:axId val="145384960"/>
      </c:barChart>
      <c:catAx>
        <c:axId val="1453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5384960"/>
        <c:crosses val="autoZero"/>
        <c:auto val="1"/>
        <c:lblAlgn val="ctr"/>
        <c:lblOffset val="100"/>
        <c:noMultiLvlLbl val="0"/>
      </c:catAx>
      <c:valAx>
        <c:axId val="145384960"/>
        <c:scaling>
          <c:orientation val="minMax"/>
          <c:max val="0.43000000000000005"/>
          <c:min val="-0.15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3834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Greater Glasgow'!$A$142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Greater Glasgow'!$B$141:$H$141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Glasgow'!$B$142:$H$142</c:f>
              <c:numCache>
                <c:formatCode>#,##0</c:formatCode>
                <c:ptCount val="7"/>
                <c:pt idx="0">
                  <c:v>868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9-497D-8598-958BF9D8214E}"/>
            </c:ext>
          </c:extLst>
        </c:ser>
        <c:ser>
          <c:idx val="1"/>
          <c:order val="1"/>
          <c:tx>
            <c:strRef>
              <c:f>'BRMA Profile - Greater Glasgow'!$A$143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Greater Glasgow'!$B$141:$H$141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Glasgow'!$B$143:$H$143</c:f>
              <c:numCache>
                <c:formatCode>#,##0</c:formatCode>
                <c:ptCount val="7"/>
                <c:pt idx="0">
                  <c:v>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9-497D-8598-958BF9D8214E}"/>
            </c:ext>
          </c:extLst>
        </c:ser>
        <c:ser>
          <c:idx val="2"/>
          <c:order val="2"/>
          <c:tx>
            <c:strRef>
              <c:f>'BRMA Profile - Greater Glasgow'!$A$144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Greater Glasgow'!$B$141:$H$141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9-497D-8598-958BF9D8214E}"/>
            </c:ext>
          </c:extLst>
        </c:ser>
        <c:ser>
          <c:idx val="3"/>
          <c:order val="3"/>
          <c:tx>
            <c:strRef>
              <c:f>'BRMA Profile - Greater Glasgow'!$A$145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Greater Glasgow'!$B$141:$H$141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9-497D-8598-958BF9D8214E}"/>
            </c:ext>
          </c:extLst>
        </c:ser>
        <c:ser>
          <c:idx val="4"/>
          <c:order val="4"/>
          <c:tx>
            <c:strRef>
              <c:f>'BRMA Profile - Greater Glasgow'!$A$146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Greater Glasgow'!$B$141:$H$141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59-497D-8598-958BF9D8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39488"/>
        <c:axId val="144641024"/>
      </c:barChart>
      <c:catAx>
        <c:axId val="1446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41024"/>
        <c:crosses val="autoZero"/>
        <c:auto val="1"/>
        <c:lblAlgn val="ctr"/>
        <c:lblOffset val="100"/>
        <c:noMultiLvlLbl val="0"/>
      </c:catAx>
      <c:valAx>
        <c:axId val="1446410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46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Greater Glasgow'!$I$142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Greater Glasgow'!$J$141:$P$141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4-4BE7-88E8-9654DA3BE087}"/>
            </c:ext>
          </c:extLst>
        </c:ser>
        <c:ser>
          <c:idx val="1"/>
          <c:order val="1"/>
          <c:tx>
            <c:strRef>
              <c:f>'BRMA Profile - Greater Glasgow'!$I$143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Greater Glasgow'!$J$141:$P$141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4-4BE7-88E8-9654DA3BE087}"/>
            </c:ext>
          </c:extLst>
        </c:ser>
        <c:ser>
          <c:idx val="2"/>
          <c:order val="2"/>
          <c:tx>
            <c:strRef>
              <c:f>'BRMA Profile - Greater Glasgow'!$I$144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Greater Glasgow'!$J$141:$P$141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4-4BE7-88E8-9654DA3BE087}"/>
            </c:ext>
          </c:extLst>
        </c:ser>
        <c:ser>
          <c:idx val="3"/>
          <c:order val="3"/>
          <c:tx>
            <c:strRef>
              <c:f>'BRMA Profile - Greater Glasgow'!$I$145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Greater Glasgow'!$J$141:$P$141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4-4BE7-88E8-9654DA3BE087}"/>
            </c:ext>
          </c:extLst>
        </c:ser>
        <c:ser>
          <c:idx val="4"/>
          <c:order val="4"/>
          <c:tx>
            <c:strRef>
              <c:f>'BRMA Profile - Greater Glasgow'!$I$146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Greater Glasgow'!$J$141:$P$141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4-4BE7-88E8-9654DA3B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73408"/>
        <c:axId val="144691584"/>
      </c:barChart>
      <c:catAx>
        <c:axId val="14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691584"/>
        <c:crosses val="autoZero"/>
        <c:auto val="1"/>
        <c:lblAlgn val="ctr"/>
        <c:lblOffset val="100"/>
        <c:noMultiLvlLbl val="0"/>
      </c:catAx>
      <c:valAx>
        <c:axId val="144691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467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Greater Glasgow'!$A$122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Greater Glasgow'!$B$117:$H$117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3-4A15-AB6B-9C0A645ACC12}"/>
            </c:ext>
          </c:extLst>
        </c:ser>
        <c:ser>
          <c:idx val="0"/>
          <c:order val="1"/>
          <c:tx>
            <c:strRef>
              <c:f>'BRMA Profile - Greater Glasgow'!$A$121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Greater Glasgow'!$B$117:$H$117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3-4A15-AB6B-9C0A645ACC12}"/>
            </c:ext>
          </c:extLst>
        </c:ser>
        <c:ser>
          <c:idx val="1"/>
          <c:order val="2"/>
          <c:tx>
            <c:strRef>
              <c:f>'BRMA Profile - Greater Glasgow'!$A$120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Greater Glasgow'!$B$117:$H$117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Glasgow'!$B$120:$H$120</c:f>
              <c:numCache>
                <c:formatCode>#,##0</c:formatCode>
                <c:ptCount val="7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3-4A15-AB6B-9C0A645ACC12}"/>
            </c:ext>
          </c:extLst>
        </c:ser>
        <c:ser>
          <c:idx val="2"/>
          <c:order val="3"/>
          <c:tx>
            <c:strRef>
              <c:f>'BRMA Profile - Greater Glasgow'!$A$119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Greater Glasgow'!$B$117:$H$117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Glasgow'!$B$119:$H$119</c:f>
              <c:numCache>
                <c:formatCode>#,##0</c:formatCode>
                <c:ptCount val="7"/>
                <c:pt idx="0">
                  <c:v>437.14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3-4A15-AB6B-9C0A645ACC12}"/>
            </c:ext>
          </c:extLst>
        </c:ser>
        <c:ser>
          <c:idx val="3"/>
          <c:order val="4"/>
          <c:tx>
            <c:strRef>
              <c:f>'BRMA Profile - Greater Glasgow'!$A$118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Greater Glasgow'!$B$117:$H$117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3-4A15-AB6B-9C0A645AC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31520"/>
        <c:axId val="144733312"/>
      </c:lineChart>
      <c:catAx>
        <c:axId val="1447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733312"/>
        <c:crosses val="autoZero"/>
        <c:auto val="1"/>
        <c:lblAlgn val="ctr"/>
        <c:lblOffset val="100"/>
        <c:noMultiLvlLbl val="0"/>
      </c:catAx>
      <c:valAx>
        <c:axId val="14473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7315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Greater Glasgow'!$I$122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Greater Glasgow'!$J$117:$P$117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9-4A31-AA1C-57C24BDA5CF6}"/>
            </c:ext>
          </c:extLst>
        </c:ser>
        <c:ser>
          <c:idx val="0"/>
          <c:order val="1"/>
          <c:tx>
            <c:strRef>
              <c:f>'BRMA Profile - Greater Glasgow'!$I$121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Greater Glasgow'!$J$117:$P$117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9-4A31-AA1C-57C24BDA5CF6}"/>
            </c:ext>
          </c:extLst>
        </c:ser>
        <c:ser>
          <c:idx val="1"/>
          <c:order val="2"/>
          <c:tx>
            <c:strRef>
              <c:f>'BRMA Profile - Greater Glasgow'!$I$120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Greater Glasgow'!$J$117:$P$117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Glasgow'!$J$120:$P$120</c:f>
              <c:numCache>
                <c:formatCode>#,##0</c:formatCode>
                <c:ptCount val="7"/>
                <c:pt idx="0">
                  <c:v>563.64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9-4A31-AA1C-57C24BDA5CF6}"/>
            </c:ext>
          </c:extLst>
        </c:ser>
        <c:ser>
          <c:idx val="2"/>
          <c:order val="3"/>
          <c:tx>
            <c:strRef>
              <c:f>'BRMA Profile - Greater Glasgow'!$I$119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Greater Glasgow'!$J$117:$P$117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Glasgow'!$J$119:$P$119</c:f>
              <c:numCache>
                <c:formatCode>#,##0</c:formatCode>
                <c:ptCount val="7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9-4A31-AA1C-57C24BDA5CF6}"/>
            </c:ext>
          </c:extLst>
        </c:ser>
        <c:ser>
          <c:idx val="3"/>
          <c:order val="4"/>
          <c:tx>
            <c:strRef>
              <c:f>'BRMA Profile - Greater Glasgow'!$I$118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Greater Glasgow'!$J$117:$P$117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Greater Glasgow'!$J$118:$P$118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9-4A31-AA1C-57C24BDA5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86560"/>
        <c:axId val="144788096"/>
      </c:lineChart>
      <c:catAx>
        <c:axId val="1447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788096"/>
        <c:crosses val="autoZero"/>
        <c:auto val="1"/>
        <c:lblAlgn val="ctr"/>
        <c:lblOffset val="100"/>
        <c:noMultiLvlLbl val="0"/>
      </c:catAx>
      <c:valAx>
        <c:axId val="14478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7865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Highlands and Is'!$A$9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Highlands and Is'!$B$5:$H$5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Is'!$B$9:$H$9</c:f>
              <c:numCache>
                <c:formatCode>#,##0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C-47DE-88E5-6AFBC5082E29}"/>
            </c:ext>
          </c:extLst>
        </c:ser>
        <c:ser>
          <c:idx val="0"/>
          <c:order val="1"/>
          <c:tx>
            <c:strRef>
              <c:f>'BRMA Profile - Highlands and Is'!$A$8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Highlands and Is'!$B$5:$H$5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Is'!$B$8:$H$8</c:f>
              <c:numCache>
                <c:formatCode>#,##0</c:formatCode>
                <c:ptCount val="7"/>
                <c:pt idx="0">
                  <c:v>415.01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C-47DE-88E5-6AFBC5082E29}"/>
            </c:ext>
          </c:extLst>
        </c:ser>
        <c:ser>
          <c:idx val="2"/>
          <c:order val="2"/>
          <c:tx>
            <c:strRef>
              <c:f>'BRMA Profile - Highlands and Is'!$A$7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Highlands and Is'!$B$5:$H$5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Is'!$B$7:$H$7</c:f>
              <c:numCache>
                <c:formatCode>#,##0</c:formatCode>
                <c:ptCount val="7"/>
                <c:pt idx="0">
                  <c:v>420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C-47DE-88E5-6AFBC5082E29}"/>
            </c:ext>
          </c:extLst>
        </c:ser>
        <c:ser>
          <c:idx val="3"/>
          <c:order val="3"/>
          <c:tx>
            <c:strRef>
              <c:f>'BRMA Profile - Highlands and Is'!$A$6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Highlands and Is'!$B$5:$H$5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Is'!$B$6:$H$6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C-47DE-88E5-6AFBC508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712"/>
        <c:axId val="1509248"/>
      </c:lineChart>
      <c:catAx>
        <c:axId val="15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9248"/>
        <c:crosses val="autoZero"/>
        <c:auto val="1"/>
        <c:lblAlgn val="ctr"/>
        <c:lblOffset val="100"/>
        <c:noMultiLvlLbl val="0"/>
      </c:catAx>
      <c:valAx>
        <c:axId val="15092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Highlands and Is'!$A$31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Highlands and Is'!$B$27:$H$27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2-4459-895C-42F2E72CCFEF}"/>
            </c:ext>
          </c:extLst>
        </c:ser>
        <c:ser>
          <c:idx val="2"/>
          <c:order val="1"/>
          <c:tx>
            <c:strRef>
              <c:f>'BRMA Profile - Highlands and Is'!$A$30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Highlands and Is'!$B$27:$H$27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Is'!$B$30:$H$30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2-4459-895C-42F2E72CCFEF}"/>
            </c:ext>
          </c:extLst>
        </c:ser>
        <c:ser>
          <c:idx val="1"/>
          <c:order val="2"/>
          <c:tx>
            <c:strRef>
              <c:f>'BRMA Profile - Highlands and Is'!$A$29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Highlands and Is'!$B$27:$H$27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Is'!$B$29:$H$29</c:f>
              <c:numCache>
                <c:formatCode>#,##0</c:formatCode>
                <c:ptCount val="7"/>
                <c:pt idx="0">
                  <c:v>503.41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2-4459-895C-42F2E72CCFEF}"/>
            </c:ext>
          </c:extLst>
        </c:ser>
        <c:ser>
          <c:idx val="0"/>
          <c:order val="3"/>
          <c:tx>
            <c:strRef>
              <c:f>'BRMA Profile - Highlands and Is'!$A$28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Highlands and Is'!$B$27:$H$27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Is'!$B$28:$H$28</c:f>
              <c:numCache>
                <c:formatCode>#,##0</c:formatCode>
                <c:ptCount val="7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2-4459-895C-42F2E72C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248"/>
        <c:axId val="1559168"/>
      </c:lineChart>
      <c:catAx>
        <c:axId val="155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9168"/>
        <c:crosses val="autoZero"/>
        <c:auto val="1"/>
        <c:lblAlgn val="ctr"/>
        <c:lblOffset val="100"/>
        <c:noMultiLvlLbl val="0"/>
      </c:catAx>
      <c:valAx>
        <c:axId val="15591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72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Aberdeen and Shi'!$A$53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Aberdeen and Shi'!$B$49:$H$49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4-4A14-8FC0-852CFA002D04}"/>
            </c:ext>
          </c:extLst>
        </c:ser>
        <c:ser>
          <c:idx val="1"/>
          <c:order val="1"/>
          <c:tx>
            <c:strRef>
              <c:f>'BRMA Profile - Aberdeen and Shi'!$A$52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Aberdeen and Shi'!$B$49:$H$49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4-4A14-8FC0-852CFA002D04}"/>
            </c:ext>
          </c:extLst>
        </c:ser>
        <c:ser>
          <c:idx val="2"/>
          <c:order val="2"/>
          <c:tx>
            <c:strRef>
              <c:f>'BRMA Profile - Aberdeen and Shi'!$A$51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Aberdeen and Shi'!$B$49:$H$49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4-4A14-8FC0-852CFA002D04}"/>
            </c:ext>
          </c:extLst>
        </c:ser>
        <c:ser>
          <c:idx val="3"/>
          <c:order val="3"/>
          <c:tx>
            <c:strRef>
              <c:f>'BRMA Profile - Aberdeen and Shi'!$A$50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Aberdeen and Shi'!$B$49:$H$49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4-4A14-8FC0-852CFA002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17664"/>
        <c:axId val="58019200"/>
      </c:lineChart>
      <c:catAx>
        <c:axId val="580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8019200"/>
        <c:crosses val="autoZero"/>
        <c:auto val="1"/>
        <c:lblAlgn val="ctr"/>
        <c:lblOffset val="100"/>
        <c:noMultiLvlLbl val="0"/>
      </c:catAx>
      <c:valAx>
        <c:axId val="58019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80176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Highlands and Is'!$A$53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Highlands and Is'!$B$49:$H$49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E-455B-BE53-5EAC77E3BF33}"/>
            </c:ext>
          </c:extLst>
        </c:ser>
        <c:ser>
          <c:idx val="1"/>
          <c:order val="1"/>
          <c:tx>
            <c:strRef>
              <c:f>'BRMA Profile - Highlands and Is'!$A$52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Highlands and Is'!$B$49:$H$49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E-455B-BE53-5EAC77E3BF33}"/>
            </c:ext>
          </c:extLst>
        </c:ser>
        <c:ser>
          <c:idx val="2"/>
          <c:order val="2"/>
          <c:tx>
            <c:strRef>
              <c:f>'BRMA Profile - Highlands and Is'!$A$51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Highlands and Is'!$B$49:$H$49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E-455B-BE53-5EAC77E3BF33}"/>
            </c:ext>
          </c:extLst>
        </c:ser>
        <c:ser>
          <c:idx val="3"/>
          <c:order val="3"/>
          <c:tx>
            <c:strRef>
              <c:f>'BRMA Profile - Highlands and Is'!$A$50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Highlands and Is'!$B$49:$H$49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E-455B-BE53-5EAC77E3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84224"/>
        <c:axId val="144485760"/>
      </c:lineChart>
      <c:catAx>
        <c:axId val="1444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485760"/>
        <c:crosses val="autoZero"/>
        <c:auto val="1"/>
        <c:lblAlgn val="ctr"/>
        <c:lblOffset val="100"/>
        <c:noMultiLvlLbl val="0"/>
      </c:catAx>
      <c:valAx>
        <c:axId val="14448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4842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Highlands and Is'!$A$75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Highlands and Is'!$B$71:$H$71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0-4FB0-A501-4BF3BF5562B0}"/>
            </c:ext>
          </c:extLst>
        </c:ser>
        <c:ser>
          <c:idx val="1"/>
          <c:order val="1"/>
          <c:tx>
            <c:strRef>
              <c:f>'BRMA Profile - Highlands and Is'!$A$74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Highlands and Is'!$B$71:$H$71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0-4FB0-A501-4BF3BF5562B0}"/>
            </c:ext>
          </c:extLst>
        </c:ser>
        <c:ser>
          <c:idx val="2"/>
          <c:order val="2"/>
          <c:tx>
            <c:strRef>
              <c:f>'BRMA Profile - Highlands and Is'!$A$73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Highlands and Is'!$B$71:$H$71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0-4FB0-A501-4BF3BF5562B0}"/>
            </c:ext>
          </c:extLst>
        </c:ser>
        <c:ser>
          <c:idx val="3"/>
          <c:order val="3"/>
          <c:tx>
            <c:strRef>
              <c:f>'BRMA Profile - Highlands and Is'!$A$72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Highlands and Is'!$B$71:$H$71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0-4FB0-A501-4BF3BF556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29344"/>
        <c:axId val="144339328"/>
      </c:lineChart>
      <c:catAx>
        <c:axId val="1443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339328"/>
        <c:crosses val="autoZero"/>
        <c:auto val="1"/>
        <c:lblAlgn val="ctr"/>
        <c:lblOffset val="100"/>
        <c:noMultiLvlLbl val="0"/>
      </c:catAx>
      <c:valAx>
        <c:axId val="144339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3293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Highlands and Is'!$A$97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Highlands and Is'!$B$93:$H$93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5-489A-88D0-86C7133F8E89}"/>
            </c:ext>
          </c:extLst>
        </c:ser>
        <c:ser>
          <c:idx val="1"/>
          <c:order val="1"/>
          <c:tx>
            <c:strRef>
              <c:f>'BRMA Profile - Highlands and Is'!$A$96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Highlands and Is'!$B$93:$H$93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5-489A-88D0-86C7133F8E89}"/>
            </c:ext>
          </c:extLst>
        </c:ser>
        <c:ser>
          <c:idx val="2"/>
          <c:order val="2"/>
          <c:tx>
            <c:strRef>
              <c:f>'BRMA Profile - Highlands and Is'!$A$95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Highlands and Is'!$B$93:$H$93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5-489A-88D0-86C7133F8E89}"/>
            </c:ext>
          </c:extLst>
        </c:ser>
        <c:ser>
          <c:idx val="3"/>
          <c:order val="3"/>
          <c:tx>
            <c:strRef>
              <c:f>'BRMA Profile - Highlands and Is'!$A$94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Highlands and Is'!$B$93:$H$93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5-489A-88D0-86C7133F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75168"/>
        <c:axId val="144512128"/>
      </c:lineChart>
      <c:catAx>
        <c:axId val="1443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512128"/>
        <c:crosses val="autoZero"/>
        <c:auto val="1"/>
        <c:lblAlgn val="ctr"/>
        <c:lblOffset val="100"/>
        <c:noMultiLvlLbl val="0"/>
      </c:catAx>
      <c:valAx>
        <c:axId val="14451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375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Highlands and Is'!$I$6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Highlands and Is'!$J$5:$P$5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D-4833-A4C3-505F61E7B567}"/>
            </c:ext>
          </c:extLst>
        </c:ser>
        <c:ser>
          <c:idx val="2"/>
          <c:order val="1"/>
          <c:tx>
            <c:strRef>
              <c:f>'BRMA Profile - Highlands and Is'!$I$7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Highlands and Is'!$J$5:$P$5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D-4833-A4C3-505F61E7B567}"/>
            </c:ext>
          </c:extLst>
        </c:ser>
        <c:ser>
          <c:idx val="0"/>
          <c:order val="2"/>
          <c:tx>
            <c:strRef>
              <c:f>'BRMA Profile - Highlands and Is'!$I$8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Highlands and Is'!$J$5:$P$5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D-4833-A4C3-505F61E7B567}"/>
            </c:ext>
          </c:extLst>
        </c:ser>
        <c:ser>
          <c:idx val="1"/>
          <c:order val="3"/>
          <c:tx>
            <c:strRef>
              <c:f>'BRMA Profile - Highlands and Is'!$I$9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Highlands and Is'!$J$5:$P$5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D-4833-A4C3-505F61E7B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4608"/>
        <c:axId val="144566144"/>
      </c:barChart>
      <c:catAx>
        <c:axId val="1445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44566144"/>
        <c:crosses val="autoZero"/>
        <c:auto val="1"/>
        <c:lblAlgn val="ctr"/>
        <c:lblOffset val="100"/>
        <c:noMultiLvlLbl val="0"/>
      </c:catAx>
      <c:valAx>
        <c:axId val="144566144"/>
        <c:scaling>
          <c:orientation val="minMax"/>
          <c:max val="0.19000000000000003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4564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Highlands and Is'!$I$28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Highlands and Is'!$J$27:$P$27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8-4F38-BD57-7EA45618BDB4}"/>
            </c:ext>
          </c:extLst>
        </c:ser>
        <c:ser>
          <c:idx val="2"/>
          <c:order val="1"/>
          <c:tx>
            <c:strRef>
              <c:f>'BRMA Profile - Highlands and Is'!$I$29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Highlands and Is'!$J$27:$P$27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8-4F38-BD57-7EA45618BDB4}"/>
            </c:ext>
          </c:extLst>
        </c:ser>
        <c:ser>
          <c:idx val="0"/>
          <c:order val="2"/>
          <c:tx>
            <c:strRef>
              <c:f>'BRMA Profile - Highlands and Is'!$I$30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Highlands and Is'!$J$27:$P$27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8-4F38-BD57-7EA45618BDB4}"/>
            </c:ext>
          </c:extLst>
        </c:ser>
        <c:ser>
          <c:idx val="1"/>
          <c:order val="3"/>
          <c:tx>
            <c:strRef>
              <c:f>'BRMA Profile - Highlands and Is'!$I$31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Highlands and Is'!$J$27:$P$27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8-4F38-BD57-7EA45618B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40640"/>
        <c:axId val="146242176"/>
      </c:barChart>
      <c:catAx>
        <c:axId val="1462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6242176"/>
        <c:crosses val="autoZero"/>
        <c:auto val="1"/>
        <c:lblAlgn val="ctr"/>
        <c:lblOffset val="100"/>
        <c:noMultiLvlLbl val="0"/>
      </c:catAx>
      <c:valAx>
        <c:axId val="146242176"/>
        <c:scaling>
          <c:orientation val="minMax"/>
          <c:max val="0.19000000000000003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2406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Highlands and Is'!$I$50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Highlands and Is'!$J$49:$P$49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D-46BE-ACEB-6EBE51EE6FE7}"/>
            </c:ext>
          </c:extLst>
        </c:ser>
        <c:ser>
          <c:idx val="2"/>
          <c:order val="1"/>
          <c:tx>
            <c:strRef>
              <c:f>'BRMA Profile - Highlands and Is'!$I$51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Highlands and Is'!$J$49:$P$49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D-46BE-ACEB-6EBE51EE6FE7}"/>
            </c:ext>
          </c:extLst>
        </c:ser>
        <c:ser>
          <c:idx val="0"/>
          <c:order val="2"/>
          <c:tx>
            <c:strRef>
              <c:f>'BRMA Profile - Highlands and Is'!$I$52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Highlands and Is'!$J$49:$P$49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D-46BE-ACEB-6EBE51EE6FE7}"/>
            </c:ext>
          </c:extLst>
        </c:ser>
        <c:ser>
          <c:idx val="1"/>
          <c:order val="3"/>
          <c:tx>
            <c:strRef>
              <c:f>'BRMA Profile - Highlands and Is'!$I$53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Highlands and Is'!$J$49:$P$49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D-46BE-ACEB-6EBE51EE6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82368"/>
        <c:axId val="146283904"/>
      </c:barChart>
      <c:catAx>
        <c:axId val="1462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6283904"/>
        <c:crosses val="autoZero"/>
        <c:auto val="1"/>
        <c:lblAlgn val="ctr"/>
        <c:lblOffset val="100"/>
        <c:noMultiLvlLbl val="0"/>
      </c:catAx>
      <c:valAx>
        <c:axId val="146283904"/>
        <c:scaling>
          <c:orientation val="minMax"/>
          <c:max val="0.19000000000000003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282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Highlands and Is'!$I$72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Highlands and Is'!$J$71:$P$71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8-4A2A-A514-D548E8A1E5F9}"/>
            </c:ext>
          </c:extLst>
        </c:ser>
        <c:ser>
          <c:idx val="2"/>
          <c:order val="1"/>
          <c:tx>
            <c:strRef>
              <c:f>'BRMA Profile - Highlands and Is'!$I$73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Highlands and Is'!$J$71:$P$71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8-4A2A-A514-D548E8A1E5F9}"/>
            </c:ext>
          </c:extLst>
        </c:ser>
        <c:ser>
          <c:idx val="0"/>
          <c:order val="2"/>
          <c:tx>
            <c:strRef>
              <c:f>'BRMA Profile - Highlands and Is'!$I$74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Highlands and Is'!$J$71:$P$71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8-4A2A-A514-D548E8A1E5F9}"/>
            </c:ext>
          </c:extLst>
        </c:ser>
        <c:ser>
          <c:idx val="1"/>
          <c:order val="3"/>
          <c:tx>
            <c:strRef>
              <c:f>'BRMA Profile - Highlands and Is'!$I$75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Highlands and Is'!$J$71:$P$71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8-4A2A-A514-D548E8A1E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20992"/>
        <c:axId val="146022784"/>
      </c:barChart>
      <c:catAx>
        <c:axId val="1460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6022784"/>
        <c:crosses val="autoZero"/>
        <c:auto val="1"/>
        <c:lblAlgn val="ctr"/>
        <c:lblOffset val="100"/>
        <c:noMultiLvlLbl val="0"/>
      </c:catAx>
      <c:valAx>
        <c:axId val="146022784"/>
        <c:scaling>
          <c:orientation val="minMax"/>
          <c:max val="0.19000000000000003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020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Highlands and Is'!$I$94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Highlands and Is'!$J$93:$P$93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D-483D-B0BA-FDA9249C6934}"/>
            </c:ext>
          </c:extLst>
        </c:ser>
        <c:ser>
          <c:idx val="2"/>
          <c:order val="1"/>
          <c:tx>
            <c:strRef>
              <c:f>'BRMA Profile - Highlands and Is'!$I$95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Highlands and Is'!$J$93:$P$93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D-483D-B0BA-FDA9249C6934}"/>
            </c:ext>
          </c:extLst>
        </c:ser>
        <c:ser>
          <c:idx val="0"/>
          <c:order val="2"/>
          <c:tx>
            <c:strRef>
              <c:f>'BRMA Profile - Highlands and Is'!$I$96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Highlands and Is'!$J$93:$P$93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D-483D-B0BA-FDA9249C6934}"/>
            </c:ext>
          </c:extLst>
        </c:ser>
        <c:ser>
          <c:idx val="1"/>
          <c:order val="3"/>
          <c:tx>
            <c:strRef>
              <c:f>'BRMA Profile - Highlands and Is'!$I$97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Highlands and Is'!$J$93:$P$93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Highlands and Is'!$J$97:$P$97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5D-483D-B0BA-FDA9249C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67456"/>
        <c:axId val="146068992"/>
      </c:barChart>
      <c:catAx>
        <c:axId val="1460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6068992"/>
        <c:crosses val="autoZero"/>
        <c:auto val="1"/>
        <c:lblAlgn val="ctr"/>
        <c:lblOffset val="100"/>
        <c:noMultiLvlLbl val="0"/>
      </c:catAx>
      <c:valAx>
        <c:axId val="146068992"/>
        <c:scaling>
          <c:orientation val="minMax"/>
          <c:max val="0.19000000000000003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067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Highlands and Is'!$A$142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Highlands and Is'!$B$141:$H$141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Is'!$B$142:$H$142</c:f>
              <c:numCache>
                <c:formatCode>#,##0</c:formatCode>
                <c:ptCount val="7"/>
                <c:pt idx="0">
                  <c:v>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3-4E12-917F-3381B47A0757}"/>
            </c:ext>
          </c:extLst>
        </c:ser>
        <c:ser>
          <c:idx val="1"/>
          <c:order val="1"/>
          <c:tx>
            <c:strRef>
              <c:f>'BRMA Profile - Highlands and Is'!$A$143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Highlands and Is'!$B$141:$H$141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Is'!$B$143:$H$143</c:f>
              <c:numCache>
                <c:formatCode>#,##0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3-4E12-917F-3381B47A0757}"/>
            </c:ext>
          </c:extLst>
        </c:ser>
        <c:ser>
          <c:idx val="2"/>
          <c:order val="2"/>
          <c:tx>
            <c:strRef>
              <c:f>'BRMA Profile - Highlands and Is'!$A$144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Highlands and Is'!$B$141:$H$141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3-4E12-917F-3381B47A0757}"/>
            </c:ext>
          </c:extLst>
        </c:ser>
        <c:ser>
          <c:idx val="3"/>
          <c:order val="3"/>
          <c:tx>
            <c:strRef>
              <c:f>'BRMA Profile - Highlands and Is'!$A$145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Highlands and Is'!$B$141:$H$141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3-4E12-917F-3381B47A0757}"/>
            </c:ext>
          </c:extLst>
        </c:ser>
        <c:ser>
          <c:idx val="4"/>
          <c:order val="4"/>
          <c:tx>
            <c:strRef>
              <c:f>'BRMA Profile - Highlands and Is'!$A$146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Highlands and Is'!$B$141:$H$141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43-4E12-917F-3381B47A0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05856"/>
        <c:axId val="146107392"/>
      </c:barChart>
      <c:catAx>
        <c:axId val="1461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107392"/>
        <c:crosses val="autoZero"/>
        <c:auto val="1"/>
        <c:lblAlgn val="ctr"/>
        <c:lblOffset val="100"/>
        <c:noMultiLvlLbl val="0"/>
      </c:catAx>
      <c:valAx>
        <c:axId val="1461073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610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Highlands and Is'!$I$142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Highlands and Is'!$J$141:$P$141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1-4753-A59D-48419155845E}"/>
            </c:ext>
          </c:extLst>
        </c:ser>
        <c:ser>
          <c:idx val="1"/>
          <c:order val="1"/>
          <c:tx>
            <c:strRef>
              <c:f>'BRMA Profile - Highlands and Is'!$I$143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Highlands and Is'!$J$141:$P$141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1-4753-A59D-48419155845E}"/>
            </c:ext>
          </c:extLst>
        </c:ser>
        <c:ser>
          <c:idx val="2"/>
          <c:order val="2"/>
          <c:tx>
            <c:strRef>
              <c:f>'BRMA Profile - Highlands and Is'!$I$144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Highlands and Is'!$J$141:$P$141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1-4753-A59D-48419155845E}"/>
            </c:ext>
          </c:extLst>
        </c:ser>
        <c:ser>
          <c:idx val="3"/>
          <c:order val="3"/>
          <c:tx>
            <c:strRef>
              <c:f>'BRMA Profile - Highlands and Is'!$I$145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Highlands and Is'!$J$141:$P$141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1-4753-A59D-48419155845E}"/>
            </c:ext>
          </c:extLst>
        </c:ser>
        <c:ser>
          <c:idx val="4"/>
          <c:order val="4"/>
          <c:tx>
            <c:strRef>
              <c:f>'BRMA Profile - Highlands and Is'!$I$146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Highlands and Is'!$J$141:$P$141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1-4753-A59D-48419155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47968"/>
        <c:axId val="146153856"/>
      </c:barChart>
      <c:catAx>
        <c:axId val="146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153856"/>
        <c:crosses val="autoZero"/>
        <c:auto val="1"/>
        <c:lblAlgn val="ctr"/>
        <c:lblOffset val="100"/>
        <c:noMultiLvlLbl val="0"/>
      </c:catAx>
      <c:valAx>
        <c:axId val="146153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6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Aberdeen and Shi'!$A$75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Aberdeen and Shi'!$B$71:$H$71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A-4F96-B5D8-38E6C620C6BA}"/>
            </c:ext>
          </c:extLst>
        </c:ser>
        <c:ser>
          <c:idx val="1"/>
          <c:order val="1"/>
          <c:tx>
            <c:strRef>
              <c:f>'BRMA Profile - Aberdeen and Shi'!$A$74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Aberdeen and Shi'!$B$71:$H$71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A-4F96-B5D8-38E6C620C6BA}"/>
            </c:ext>
          </c:extLst>
        </c:ser>
        <c:ser>
          <c:idx val="2"/>
          <c:order val="2"/>
          <c:tx>
            <c:strRef>
              <c:f>'BRMA Profile - Aberdeen and Shi'!$A$73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Aberdeen and Shi'!$B$71:$H$71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A-4F96-B5D8-38E6C620C6BA}"/>
            </c:ext>
          </c:extLst>
        </c:ser>
        <c:ser>
          <c:idx val="3"/>
          <c:order val="3"/>
          <c:tx>
            <c:strRef>
              <c:f>'BRMA Profile - Aberdeen and Shi'!$A$72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Aberdeen and Shi'!$B$71:$H$71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A-4F96-B5D8-38E6C620C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79232"/>
        <c:axId val="116085120"/>
      </c:lineChart>
      <c:catAx>
        <c:axId val="1160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6085120"/>
        <c:crosses val="autoZero"/>
        <c:auto val="1"/>
        <c:lblAlgn val="ctr"/>
        <c:lblOffset val="100"/>
        <c:noMultiLvlLbl val="0"/>
      </c:catAx>
      <c:valAx>
        <c:axId val="11608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60792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Highlands and Is'!$A$122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Highlands and Is'!$B$117:$H$117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C-46C6-B8A7-94DC1E5D3A7B}"/>
            </c:ext>
          </c:extLst>
        </c:ser>
        <c:ser>
          <c:idx val="0"/>
          <c:order val="1"/>
          <c:tx>
            <c:strRef>
              <c:f>'BRMA Profile - Highlands and Is'!$A$121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Highlands and Is'!$B$117:$H$117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C-46C6-B8A7-94DC1E5D3A7B}"/>
            </c:ext>
          </c:extLst>
        </c:ser>
        <c:ser>
          <c:idx val="1"/>
          <c:order val="2"/>
          <c:tx>
            <c:strRef>
              <c:f>'BRMA Profile - Highlands and Is'!$A$120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Highlands and Is'!$B$117:$H$117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Is'!$B$120:$H$120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C-46C6-B8A7-94DC1E5D3A7B}"/>
            </c:ext>
          </c:extLst>
        </c:ser>
        <c:ser>
          <c:idx val="2"/>
          <c:order val="3"/>
          <c:tx>
            <c:strRef>
              <c:f>'BRMA Profile - Highlands and Is'!$A$119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Highlands and Is'!$B$117:$H$117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Is'!$B$119:$H$119</c:f>
              <c:numCache>
                <c:formatCode>#,##0</c:formatCode>
                <c:ptCount val="7"/>
                <c:pt idx="0">
                  <c:v>415.01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C-46C6-B8A7-94DC1E5D3A7B}"/>
            </c:ext>
          </c:extLst>
        </c:ser>
        <c:ser>
          <c:idx val="3"/>
          <c:order val="4"/>
          <c:tx>
            <c:strRef>
              <c:f>'BRMA Profile - Highlands and Is'!$A$118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Highlands and Is'!$B$117:$H$117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7C-46C6-B8A7-94DC1E5D3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9696"/>
        <c:axId val="146674816"/>
      </c:lineChart>
      <c:catAx>
        <c:axId val="1461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674816"/>
        <c:crosses val="autoZero"/>
        <c:auto val="1"/>
        <c:lblAlgn val="ctr"/>
        <c:lblOffset val="100"/>
        <c:noMultiLvlLbl val="0"/>
      </c:catAx>
      <c:valAx>
        <c:axId val="14667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1896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Highlands and Is'!$I$122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Highlands and Is'!$J$117:$P$117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A-4AB0-9007-44807A606CF8}"/>
            </c:ext>
          </c:extLst>
        </c:ser>
        <c:ser>
          <c:idx val="0"/>
          <c:order val="1"/>
          <c:tx>
            <c:strRef>
              <c:f>'BRMA Profile - Highlands and Is'!$I$121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Highlands and Is'!$J$117:$P$117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A-4AB0-9007-44807A606CF8}"/>
            </c:ext>
          </c:extLst>
        </c:ser>
        <c:ser>
          <c:idx val="1"/>
          <c:order val="2"/>
          <c:tx>
            <c:strRef>
              <c:f>'BRMA Profile - Highlands and Is'!$I$120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Highlands and Is'!$J$117:$P$117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Is'!$J$120:$P$120</c:f>
              <c:numCache>
                <c:formatCode>#,##0</c:formatCode>
                <c:ptCount val="7"/>
                <c:pt idx="0">
                  <c:v>503.41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A-4AB0-9007-44807A606CF8}"/>
            </c:ext>
          </c:extLst>
        </c:ser>
        <c:ser>
          <c:idx val="2"/>
          <c:order val="3"/>
          <c:tx>
            <c:strRef>
              <c:f>'BRMA Profile - Highlands and Is'!$I$119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Highlands and Is'!$J$117:$P$117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Is'!$J$119:$P$119</c:f>
              <c:numCache>
                <c:formatCode>#,##0</c:formatCode>
                <c:ptCount val="7"/>
                <c:pt idx="0">
                  <c:v>420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0A-4AB0-9007-44807A606CF8}"/>
            </c:ext>
          </c:extLst>
        </c:ser>
        <c:ser>
          <c:idx val="3"/>
          <c:order val="4"/>
          <c:tx>
            <c:strRef>
              <c:f>'BRMA Profile - Highlands and Is'!$I$118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Highlands and Is'!$J$117:$P$117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Highlands and Is'!$J$118:$P$118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0A-4AB0-9007-44807A60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11680"/>
        <c:axId val="146713216"/>
      </c:lineChart>
      <c:catAx>
        <c:axId val="1467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713216"/>
        <c:crosses val="autoZero"/>
        <c:auto val="1"/>
        <c:lblAlgn val="ctr"/>
        <c:lblOffset val="100"/>
        <c:noMultiLvlLbl val="0"/>
      </c:catAx>
      <c:valAx>
        <c:axId val="14671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711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Lothian'!$A$9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Lothian'!$B$5:$H$5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Lothian'!$B$9:$H$9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0-4EAB-B8C6-A266FF190E78}"/>
            </c:ext>
          </c:extLst>
        </c:ser>
        <c:ser>
          <c:idx val="0"/>
          <c:order val="1"/>
          <c:tx>
            <c:strRef>
              <c:f>'BRMA Profile - Lothian'!$A$8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Lothian'!$B$5:$H$5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Lothian'!$B$8:$H$8</c:f>
              <c:numCache>
                <c:formatCode>#,##0</c:formatCode>
                <c:ptCount val="7"/>
                <c:pt idx="0">
                  <c:v>520.36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0-4EAB-B8C6-A266FF190E78}"/>
            </c:ext>
          </c:extLst>
        </c:ser>
        <c:ser>
          <c:idx val="2"/>
          <c:order val="2"/>
          <c:tx>
            <c:strRef>
              <c:f>'BRMA Profile - Lothian'!$A$7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Lothian'!$B$5:$H$5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Lothian'!$B$7:$H$7</c:f>
              <c:numCache>
                <c:formatCode>#,##0</c:formatCode>
                <c:ptCount val="7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0-4EAB-B8C6-A266FF190E78}"/>
            </c:ext>
          </c:extLst>
        </c:ser>
        <c:ser>
          <c:idx val="3"/>
          <c:order val="3"/>
          <c:tx>
            <c:strRef>
              <c:f>'BRMA Profile - Lothian'!$A$6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Lothian'!$B$5:$H$5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Lothian'!$B$6:$H$6</c:f>
              <c:numCache>
                <c:formatCode>#,##0</c:formatCode>
                <c:ptCount val="7"/>
                <c:pt idx="0">
                  <c:v>465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B0-4EAB-B8C6-A266FF19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12"/>
        <c:axId val="1493248"/>
      </c:lineChart>
      <c:catAx>
        <c:axId val="14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3248"/>
        <c:crosses val="autoZero"/>
        <c:auto val="1"/>
        <c:lblAlgn val="ctr"/>
        <c:lblOffset val="100"/>
        <c:noMultiLvlLbl val="0"/>
      </c:catAx>
      <c:valAx>
        <c:axId val="14932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Lothian'!$A$31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Lothian'!$B$27:$H$27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6-4587-9B2D-7A050D92E26C}"/>
            </c:ext>
          </c:extLst>
        </c:ser>
        <c:ser>
          <c:idx val="2"/>
          <c:order val="1"/>
          <c:tx>
            <c:strRef>
              <c:f>'BRMA Profile - Lothian'!$A$30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Lothian'!$B$27:$H$27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Lothian'!$B$30:$H$30</c:f>
              <c:numCache>
                <c:formatCode>#,##0</c:formatCode>
                <c:ptCount val="7"/>
                <c:pt idx="0">
                  <c:v>715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6-4587-9B2D-7A050D92E26C}"/>
            </c:ext>
          </c:extLst>
        </c:ser>
        <c:ser>
          <c:idx val="1"/>
          <c:order val="2"/>
          <c:tx>
            <c:strRef>
              <c:f>'BRMA Profile - Lothian'!$A$29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Lothian'!$B$27:$H$27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Lothian'!$B$29:$H$29</c:f>
              <c:numCache>
                <c:formatCode>#,##0</c:formatCode>
                <c:ptCount val="7"/>
                <c:pt idx="0">
                  <c:v>664.51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6-4587-9B2D-7A050D92E26C}"/>
            </c:ext>
          </c:extLst>
        </c:ser>
        <c:ser>
          <c:idx val="0"/>
          <c:order val="3"/>
          <c:tx>
            <c:strRef>
              <c:f>'BRMA Profile - Lothian'!$A$28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Lothian'!$B$27:$H$27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Lothian'!$B$28:$H$28</c:f>
              <c:numCache>
                <c:formatCode>#,##0</c:formatCode>
                <c:ptCount val="7"/>
                <c:pt idx="0">
                  <c:v>650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6-4587-9B2D-7A050D92E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12640"/>
        <c:axId val="145714176"/>
      </c:lineChart>
      <c:catAx>
        <c:axId val="1457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714176"/>
        <c:crosses val="autoZero"/>
        <c:auto val="1"/>
        <c:lblAlgn val="ctr"/>
        <c:lblOffset val="100"/>
        <c:noMultiLvlLbl val="0"/>
      </c:catAx>
      <c:valAx>
        <c:axId val="1457141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7126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Lothian'!$A$53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Lothian'!$B$49:$H$49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E-4E68-A09E-792E36929132}"/>
            </c:ext>
          </c:extLst>
        </c:ser>
        <c:ser>
          <c:idx val="1"/>
          <c:order val="1"/>
          <c:tx>
            <c:strRef>
              <c:f>'BRMA Profile - Lothian'!$A$52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Lothian'!$B$49:$H$49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E-4E68-A09E-792E36929132}"/>
            </c:ext>
          </c:extLst>
        </c:ser>
        <c:ser>
          <c:idx val="2"/>
          <c:order val="2"/>
          <c:tx>
            <c:strRef>
              <c:f>'BRMA Profile - Lothian'!$A$51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Lothian'!$B$49:$H$49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E-4E68-A09E-792E36929132}"/>
            </c:ext>
          </c:extLst>
        </c:ser>
        <c:ser>
          <c:idx val="3"/>
          <c:order val="3"/>
          <c:tx>
            <c:strRef>
              <c:f>'BRMA Profile - Lothian'!$A$50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Lothian'!$B$49:$H$49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4E-4E68-A09E-792E36929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46176"/>
        <c:axId val="146354176"/>
      </c:lineChart>
      <c:catAx>
        <c:axId val="1457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354176"/>
        <c:crosses val="autoZero"/>
        <c:auto val="1"/>
        <c:lblAlgn val="ctr"/>
        <c:lblOffset val="100"/>
        <c:noMultiLvlLbl val="0"/>
      </c:catAx>
      <c:valAx>
        <c:axId val="14635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7461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Lothian'!$A$75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Lothian'!$B$71:$H$71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B-484B-9794-903F533882CB}"/>
            </c:ext>
          </c:extLst>
        </c:ser>
        <c:ser>
          <c:idx val="1"/>
          <c:order val="1"/>
          <c:tx>
            <c:strRef>
              <c:f>'BRMA Profile - Lothian'!$A$74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Lothian'!$B$71:$H$71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B-484B-9794-903F533882CB}"/>
            </c:ext>
          </c:extLst>
        </c:ser>
        <c:ser>
          <c:idx val="2"/>
          <c:order val="2"/>
          <c:tx>
            <c:strRef>
              <c:f>'BRMA Profile - Lothian'!$A$73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Lothian'!$B$71:$H$71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B-484B-9794-903F533882CB}"/>
            </c:ext>
          </c:extLst>
        </c:ser>
        <c:ser>
          <c:idx val="3"/>
          <c:order val="3"/>
          <c:tx>
            <c:strRef>
              <c:f>'BRMA Profile - Lothian'!$A$72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Lothian'!$B$71:$H$71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B-484B-9794-903F5338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81824"/>
        <c:axId val="146383616"/>
      </c:lineChart>
      <c:catAx>
        <c:axId val="1463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383616"/>
        <c:crosses val="autoZero"/>
        <c:auto val="1"/>
        <c:lblAlgn val="ctr"/>
        <c:lblOffset val="100"/>
        <c:noMultiLvlLbl val="0"/>
      </c:catAx>
      <c:valAx>
        <c:axId val="1463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381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Lothian'!$A$97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Lothian'!$B$93:$H$93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6-44D8-BBD3-8C48A9271D41}"/>
            </c:ext>
          </c:extLst>
        </c:ser>
        <c:ser>
          <c:idx val="1"/>
          <c:order val="1"/>
          <c:tx>
            <c:strRef>
              <c:f>'BRMA Profile - Lothian'!$A$96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Lothian'!$B$93:$H$93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6-44D8-BBD3-8C48A9271D41}"/>
            </c:ext>
          </c:extLst>
        </c:ser>
        <c:ser>
          <c:idx val="2"/>
          <c:order val="2"/>
          <c:tx>
            <c:strRef>
              <c:f>'BRMA Profile - Lothian'!$A$95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Lothian'!$B$93:$H$93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6-44D8-BBD3-8C48A9271D41}"/>
            </c:ext>
          </c:extLst>
        </c:ser>
        <c:ser>
          <c:idx val="3"/>
          <c:order val="3"/>
          <c:tx>
            <c:strRef>
              <c:f>'BRMA Profile - Lothian'!$A$94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Lothian'!$B$93:$H$93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6-44D8-BBD3-8C48A9271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54464"/>
        <c:axId val="145856000"/>
      </c:lineChart>
      <c:catAx>
        <c:axId val="1458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856000"/>
        <c:crosses val="autoZero"/>
        <c:auto val="1"/>
        <c:lblAlgn val="ctr"/>
        <c:lblOffset val="100"/>
        <c:noMultiLvlLbl val="0"/>
      </c:catAx>
      <c:valAx>
        <c:axId val="145856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585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Lothian'!$I$6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Lothian'!$J$5:$P$5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2-412A-B3E6-CAAB679E8822}"/>
            </c:ext>
          </c:extLst>
        </c:ser>
        <c:ser>
          <c:idx val="2"/>
          <c:order val="1"/>
          <c:tx>
            <c:strRef>
              <c:f>'BRMA Profile - Lothian'!$I$7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Lothian'!$J$5:$P$5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2-412A-B3E6-CAAB679E8822}"/>
            </c:ext>
          </c:extLst>
        </c:ser>
        <c:ser>
          <c:idx val="0"/>
          <c:order val="2"/>
          <c:tx>
            <c:strRef>
              <c:f>'BRMA Profile - Lothian'!$I$8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Lothian'!$J$5:$P$5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2-412A-B3E6-CAAB679E8822}"/>
            </c:ext>
          </c:extLst>
        </c:ser>
        <c:ser>
          <c:idx val="1"/>
          <c:order val="3"/>
          <c:tx>
            <c:strRef>
              <c:f>'BRMA Profile - Lothian'!$I$9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Lothian'!$J$5:$P$5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2-412A-B3E6-CAAB679E8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73728"/>
        <c:axId val="146475264"/>
      </c:barChart>
      <c:catAx>
        <c:axId val="1464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46475264"/>
        <c:crosses val="autoZero"/>
        <c:auto val="1"/>
        <c:lblAlgn val="ctr"/>
        <c:lblOffset val="100"/>
        <c:noMultiLvlLbl val="0"/>
      </c:catAx>
      <c:valAx>
        <c:axId val="146475264"/>
        <c:scaling>
          <c:orientation val="minMax"/>
          <c:max val="0.30000000000000004"/>
          <c:min val="-0.12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4737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Lothian'!$I$28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Lothian'!$J$27:$P$27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3-4418-8D0E-D80DE5E903F1}"/>
            </c:ext>
          </c:extLst>
        </c:ser>
        <c:ser>
          <c:idx val="2"/>
          <c:order val="1"/>
          <c:tx>
            <c:strRef>
              <c:f>'BRMA Profile - Lothian'!$I$29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Lothian'!$J$27:$P$27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3-4418-8D0E-D80DE5E903F1}"/>
            </c:ext>
          </c:extLst>
        </c:ser>
        <c:ser>
          <c:idx val="0"/>
          <c:order val="2"/>
          <c:tx>
            <c:strRef>
              <c:f>'BRMA Profile - Lothian'!$I$30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Lothian'!$J$27:$P$27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3-4418-8D0E-D80DE5E903F1}"/>
            </c:ext>
          </c:extLst>
        </c:ser>
        <c:ser>
          <c:idx val="1"/>
          <c:order val="3"/>
          <c:tx>
            <c:strRef>
              <c:f>'BRMA Profile - Lothian'!$I$31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Lothian'!$J$27:$P$27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3-4418-8D0E-D80DE5E90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19552"/>
        <c:axId val="146521088"/>
      </c:barChart>
      <c:catAx>
        <c:axId val="1465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6521088"/>
        <c:crosses val="autoZero"/>
        <c:auto val="1"/>
        <c:lblAlgn val="ctr"/>
        <c:lblOffset val="100"/>
        <c:noMultiLvlLbl val="0"/>
      </c:catAx>
      <c:valAx>
        <c:axId val="146521088"/>
        <c:scaling>
          <c:orientation val="minMax"/>
          <c:max val="0.30000000000000004"/>
          <c:min val="-0.12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5195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Lothian'!$I$50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Lothian'!$J$49:$P$49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B-4A2B-8A55-709EE935AC76}"/>
            </c:ext>
          </c:extLst>
        </c:ser>
        <c:ser>
          <c:idx val="2"/>
          <c:order val="1"/>
          <c:tx>
            <c:strRef>
              <c:f>'BRMA Profile - Lothian'!$I$51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Lothian'!$J$49:$P$49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B-4A2B-8A55-709EE935AC76}"/>
            </c:ext>
          </c:extLst>
        </c:ser>
        <c:ser>
          <c:idx val="0"/>
          <c:order val="2"/>
          <c:tx>
            <c:strRef>
              <c:f>'BRMA Profile - Lothian'!$I$52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Lothian'!$J$49:$P$49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B-4A2B-8A55-709EE935AC76}"/>
            </c:ext>
          </c:extLst>
        </c:ser>
        <c:ser>
          <c:idx val="1"/>
          <c:order val="3"/>
          <c:tx>
            <c:strRef>
              <c:f>'BRMA Profile - Lothian'!$I$53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Lothian'!$J$49:$P$49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B-4A2B-8A55-709EE935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565376"/>
        <c:axId val="146579456"/>
      </c:barChart>
      <c:catAx>
        <c:axId val="1465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6579456"/>
        <c:crosses val="autoZero"/>
        <c:auto val="1"/>
        <c:lblAlgn val="ctr"/>
        <c:lblOffset val="100"/>
        <c:noMultiLvlLbl val="0"/>
      </c:catAx>
      <c:valAx>
        <c:axId val="146579456"/>
        <c:scaling>
          <c:orientation val="minMax"/>
          <c:max val="0.30000000000000004"/>
          <c:min val="-0.12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65653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Aberdeen and Shi'!$A$97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Aberdeen and Shi'!$B$93:$H$93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3-435F-A1A9-B1D367F77BFE}"/>
            </c:ext>
          </c:extLst>
        </c:ser>
        <c:ser>
          <c:idx val="1"/>
          <c:order val="1"/>
          <c:tx>
            <c:strRef>
              <c:f>'BRMA Profile - Aberdeen and Shi'!$A$96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Aberdeen and Shi'!$B$93:$H$93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3-435F-A1A9-B1D367F77BFE}"/>
            </c:ext>
          </c:extLst>
        </c:ser>
        <c:ser>
          <c:idx val="2"/>
          <c:order val="2"/>
          <c:tx>
            <c:strRef>
              <c:f>'BRMA Profile - Aberdeen and Shi'!$A$95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Aberdeen and Shi'!$B$93:$H$93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3-435F-A1A9-B1D367F77BFE}"/>
            </c:ext>
          </c:extLst>
        </c:ser>
        <c:ser>
          <c:idx val="3"/>
          <c:order val="3"/>
          <c:tx>
            <c:strRef>
              <c:f>'BRMA Profile - Aberdeen and Shi'!$A$94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Aberdeen and Shi'!$B$93:$H$93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3-435F-A1A9-B1D367F7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26688"/>
        <c:axId val="57832576"/>
      </c:lineChart>
      <c:catAx>
        <c:axId val="578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832576"/>
        <c:crosses val="autoZero"/>
        <c:auto val="1"/>
        <c:lblAlgn val="ctr"/>
        <c:lblOffset val="100"/>
        <c:noMultiLvlLbl val="0"/>
      </c:catAx>
      <c:valAx>
        <c:axId val="5783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82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Lothian'!$I$72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Lothian'!$J$71:$P$71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B-432D-9CF7-2FC6B9CC96C9}"/>
            </c:ext>
          </c:extLst>
        </c:ser>
        <c:ser>
          <c:idx val="2"/>
          <c:order val="1"/>
          <c:tx>
            <c:strRef>
              <c:f>'BRMA Profile - Lothian'!$I$73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Lothian'!$J$71:$P$71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B-432D-9CF7-2FC6B9CC96C9}"/>
            </c:ext>
          </c:extLst>
        </c:ser>
        <c:ser>
          <c:idx val="0"/>
          <c:order val="2"/>
          <c:tx>
            <c:strRef>
              <c:f>'BRMA Profile - Lothian'!$I$74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Lothian'!$J$71:$P$71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B-432D-9CF7-2FC6B9CC96C9}"/>
            </c:ext>
          </c:extLst>
        </c:ser>
        <c:ser>
          <c:idx val="1"/>
          <c:order val="3"/>
          <c:tx>
            <c:strRef>
              <c:f>'BRMA Profile - Lothian'!$I$75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Lothian'!$J$71:$P$71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B-432D-9CF7-2FC6B9CC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75456"/>
        <c:axId val="147477248"/>
      </c:barChart>
      <c:catAx>
        <c:axId val="1474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7477248"/>
        <c:crosses val="autoZero"/>
        <c:auto val="1"/>
        <c:lblAlgn val="ctr"/>
        <c:lblOffset val="100"/>
        <c:noMultiLvlLbl val="0"/>
      </c:catAx>
      <c:valAx>
        <c:axId val="147477248"/>
        <c:scaling>
          <c:orientation val="minMax"/>
          <c:max val="0.30000000000000004"/>
          <c:min val="-0.12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475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Lothian'!$I$94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Lothian'!$J$93:$P$93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5-4420-9453-4658569134A0}"/>
            </c:ext>
          </c:extLst>
        </c:ser>
        <c:ser>
          <c:idx val="2"/>
          <c:order val="1"/>
          <c:tx>
            <c:strRef>
              <c:f>'BRMA Profile - Lothian'!$I$95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Lothian'!$J$93:$P$93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5-4420-9453-4658569134A0}"/>
            </c:ext>
          </c:extLst>
        </c:ser>
        <c:ser>
          <c:idx val="0"/>
          <c:order val="2"/>
          <c:tx>
            <c:strRef>
              <c:f>'BRMA Profile - Lothian'!$I$96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Lothian'!$J$93:$P$93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5-4420-9453-4658569134A0}"/>
            </c:ext>
          </c:extLst>
        </c:ser>
        <c:ser>
          <c:idx val="1"/>
          <c:order val="3"/>
          <c:tx>
            <c:strRef>
              <c:f>'BRMA Profile - Lothian'!$I$97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Lothian'!$J$93:$P$93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Lothian'!$J$97:$P$97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5-4420-9453-465856913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17824"/>
        <c:axId val="147519360"/>
      </c:barChart>
      <c:catAx>
        <c:axId val="1475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7519360"/>
        <c:crosses val="autoZero"/>
        <c:auto val="1"/>
        <c:lblAlgn val="ctr"/>
        <c:lblOffset val="100"/>
        <c:noMultiLvlLbl val="0"/>
      </c:catAx>
      <c:valAx>
        <c:axId val="147519360"/>
        <c:scaling>
          <c:orientation val="minMax"/>
          <c:max val="0.30000000000000004"/>
          <c:min val="-0.12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517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Lothian'!$A$142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Lothian'!$B$141:$H$141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Lothian'!$B$142:$H$142</c:f>
              <c:numCache>
                <c:formatCode>#,##0</c:formatCode>
                <c:ptCount val="7"/>
                <c:pt idx="0">
                  <c:v>1221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B-4769-A653-0568B21B822B}"/>
            </c:ext>
          </c:extLst>
        </c:ser>
        <c:ser>
          <c:idx val="1"/>
          <c:order val="1"/>
          <c:tx>
            <c:strRef>
              <c:f>'BRMA Profile - Lothian'!$A$143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Lothian'!$B$141:$H$141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Lothian'!$B$143:$H$143</c:f>
              <c:numCache>
                <c:formatCode>#,##0</c:formatCode>
                <c:ptCount val="7"/>
                <c:pt idx="0">
                  <c:v>580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B-4769-A653-0568B21B822B}"/>
            </c:ext>
          </c:extLst>
        </c:ser>
        <c:ser>
          <c:idx val="2"/>
          <c:order val="2"/>
          <c:tx>
            <c:strRef>
              <c:f>'BRMA Profile - Lothian'!$A$144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Lothian'!$B$141:$H$141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B-4769-A653-0568B21B822B}"/>
            </c:ext>
          </c:extLst>
        </c:ser>
        <c:ser>
          <c:idx val="3"/>
          <c:order val="3"/>
          <c:tx>
            <c:strRef>
              <c:f>'BRMA Profile - Lothian'!$A$145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Lothian'!$B$141:$H$141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B-4769-A653-0568B21B822B}"/>
            </c:ext>
          </c:extLst>
        </c:ser>
        <c:ser>
          <c:idx val="4"/>
          <c:order val="4"/>
          <c:tx>
            <c:strRef>
              <c:f>'BRMA Profile - Lothian'!$A$146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Lothian'!$B$141:$H$141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B-4769-A653-0568B21B8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56224"/>
        <c:axId val="147557760"/>
      </c:barChart>
      <c:catAx>
        <c:axId val="1475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557760"/>
        <c:crosses val="autoZero"/>
        <c:auto val="1"/>
        <c:lblAlgn val="ctr"/>
        <c:lblOffset val="100"/>
        <c:noMultiLvlLbl val="0"/>
      </c:catAx>
      <c:valAx>
        <c:axId val="1475577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75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Lothian'!$I$142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Lothian'!$J$141:$P$141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F-490C-8035-EA6C1D22584C}"/>
            </c:ext>
          </c:extLst>
        </c:ser>
        <c:ser>
          <c:idx val="1"/>
          <c:order val="1"/>
          <c:tx>
            <c:strRef>
              <c:f>'BRMA Profile - Lothian'!$I$143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Lothian'!$J$141:$P$141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F-490C-8035-EA6C1D22584C}"/>
            </c:ext>
          </c:extLst>
        </c:ser>
        <c:ser>
          <c:idx val="2"/>
          <c:order val="2"/>
          <c:tx>
            <c:strRef>
              <c:f>'BRMA Profile - Lothian'!$I$144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Lothian'!$J$141:$P$141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F-490C-8035-EA6C1D22584C}"/>
            </c:ext>
          </c:extLst>
        </c:ser>
        <c:ser>
          <c:idx val="3"/>
          <c:order val="3"/>
          <c:tx>
            <c:strRef>
              <c:f>'BRMA Profile - Lothian'!$I$145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Lothian'!$J$141:$P$141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F-490C-8035-EA6C1D22584C}"/>
            </c:ext>
          </c:extLst>
        </c:ser>
        <c:ser>
          <c:idx val="4"/>
          <c:order val="4"/>
          <c:tx>
            <c:strRef>
              <c:f>'BRMA Profile - Lothian'!$I$146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Lothian'!$J$141:$P$141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3F-490C-8035-EA6C1D225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17408"/>
        <c:axId val="147223296"/>
      </c:barChart>
      <c:catAx>
        <c:axId val="147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23296"/>
        <c:crosses val="autoZero"/>
        <c:auto val="1"/>
        <c:lblAlgn val="ctr"/>
        <c:lblOffset val="100"/>
        <c:noMultiLvlLbl val="0"/>
      </c:catAx>
      <c:valAx>
        <c:axId val="147223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2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Lothian'!$A$122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Lothian'!$B$117:$H$117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F-447D-BB4E-ACFF21E40F75}"/>
            </c:ext>
          </c:extLst>
        </c:ser>
        <c:ser>
          <c:idx val="0"/>
          <c:order val="1"/>
          <c:tx>
            <c:strRef>
              <c:f>'BRMA Profile - Lothian'!$A$121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Lothian'!$B$117:$H$117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F-447D-BB4E-ACFF21E40F75}"/>
            </c:ext>
          </c:extLst>
        </c:ser>
        <c:ser>
          <c:idx val="1"/>
          <c:order val="2"/>
          <c:tx>
            <c:strRef>
              <c:f>'BRMA Profile - Lothian'!$A$120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Lothian'!$B$117:$H$117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Lothian'!$B$120:$H$120</c:f>
              <c:numCache>
                <c:formatCode>#,##0</c:formatCode>
                <c:ptCount val="7"/>
                <c:pt idx="0">
                  <c:v>715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F-447D-BB4E-ACFF21E40F75}"/>
            </c:ext>
          </c:extLst>
        </c:ser>
        <c:ser>
          <c:idx val="2"/>
          <c:order val="3"/>
          <c:tx>
            <c:strRef>
              <c:f>'BRMA Profile - Lothian'!$A$119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Lothian'!$B$117:$H$117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Lothian'!$B$119:$H$119</c:f>
              <c:numCache>
                <c:formatCode>#,##0</c:formatCode>
                <c:ptCount val="7"/>
                <c:pt idx="0">
                  <c:v>520.36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F-447D-BB4E-ACFF21E40F75}"/>
            </c:ext>
          </c:extLst>
        </c:ser>
        <c:ser>
          <c:idx val="3"/>
          <c:order val="4"/>
          <c:tx>
            <c:strRef>
              <c:f>'BRMA Profile - Lothian'!$A$118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Lothian'!$B$117:$H$117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F-447D-BB4E-ACFF21E40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41312"/>
        <c:axId val="147342848"/>
      </c:lineChart>
      <c:catAx>
        <c:axId val="1473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342848"/>
        <c:crosses val="autoZero"/>
        <c:auto val="1"/>
        <c:lblAlgn val="ctr"/>
        <c:lblOffset val="100"/>
        <c:noMultiLvlLbl val="0"/>
      </c:catAx>
      <c:valAx>
        <c:axId val="147342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3413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Lothian'!$I$122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Lothian'!$J$117:$P$117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7-4846-A212-99A088D9846A}"/>
            </c:ext>
          </c:extLst>
        </c:ser>
        <c:ser>
          <c:idx val="0"/>
          <c:order val="1"/>
          <c:tx>
            <c:strRef>
              <c:f>'BRMA Profile - Lothian'!$I$121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Lothian'!$J$117:$P$117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7-4846-A212-99A088D9846A}"/>
            </c:ext>
          </c:extLst>
        </c:ser>
        <c:ser>
          <c:idx val="1"/>
          <c:order val="2"/>
          <c:tx>
            <c:strRef>
              <c:f>'BRMA Profile - Lothian'!$I$120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Lothian'!$J$117:$P$117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Lothian'!$J$120:$P$120</c:f>
              <c:numCache>
                <c:formatCode>#,##0</c:formatCode>
                <c:ptCount val="7"/>
                <c:pt idx="0">
                  <c:v>664.51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7-4846-A212-99A088D9846A}"/>
            </c:ext>
          </c:extLst>
        </c:ser>
        <c:ser>
          <c:idx val="2"/>
          <c:order val="3"/>
          <c:tx>
            <c:strRef>
              <c:f>'BRMA Profile - Lothian'!$I$119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Lothian'!$J$117:$P$117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Lothian'!$J$119:$P$119</c:f>
              <c:numCache>
                <c:formatCode>#,##0</c:formatCode>
                <c:ptCount val="7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7-4846-A212-99A088D9846A}"/>
            </c:ext>
          </c:extLst>
        </c:ser>
        <c:ser>
          <c:idx val="3"/>
          <c:order val="4"/>
          <c:tx>
            <c:strRef>
              <c:f>'BRMA Profile - Lothian'!$I$118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Lothian'!$J$117:$P$117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Lothian'!$J$118:$P$118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7-4846-A212-99A088D98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79712"/>
        <c:axId val="147381248"/>
      </c:lineChart>
      <c:catAx>
        <c:axId val="1473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381248"/>
        <c:crosses val="autoZero"/>
        <c:auto val="1"/>
        <c:lblAlgn val="ctr"/>
        <c:lblOffset val="100"/>
        <c:noMultiLvlLbl val="0"/>
      </c:catAx>
      <c:valAx>
        <c:axId val="14738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3797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North Lanarkshir'!$A$9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North Lanarkshir'!$B$5:$H$5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Lanarkshir'!$B$9:$H$9</c:f>
              <c:numCache>
                <c:formatCode>#,##0</c:formatCode>
                <c:ptCount val="7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C-485F-B437-80B21764B694}"/>
            </c:ext>
          </c:extLst>
        </c:ser>
        <c:ser>
          <c:idx val="0"/>
          <c:order val="1"/>
          <c:tx>
            <c:strRef>
              <c:f>'BRMA Profile - North Lanarkshir'!$A$8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North Lanarkshir'!$B$5:$H$5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Lanarkshir'!$B$8:$H$8</c:f>
              <c:numCache>
                <c:formatCode>#,##0</c:formatCode>
                <c:ptCount val="7"/>
                <c:pt idx="0">
                  <c:v>373.16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C-485F-B437-80B21764B694}"/>
            </c:ext>
          </c:extLst>
        </c:ser>
        <c:ser>
          <c:idx val="2"/>
          <c:order val="2"/>
          <c:tx>
            <c:strRef>
              <c:f>'BRMA Profile - North Lanarkshir'!$A$7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North Lanarkshir'!$B$5:$H$5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Lanarkshir'!$B$7:$H$7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C-485F-B437-80B21764B694}"/>
            </c:ext>
          </c:extLst>
        </c:ser>
        <c:ser>
          <c:idx val="3"/>
          <c:order val="3"/>
          <c:tx>
            <c:strRef>
              <c:f>'BRMA Profile - North Lanarkshir'!$A$6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North Lanarkshir'!$B$5:$H$5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Lanarkshir'!$B$6:$H$6</c:f>
              <c:numCache>
                <c:formatCode>#,##0</c:formatCode>
                <c:ptCount val="7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C-485F-B437-80B21764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80320"/>
        <c:axId val="147081856"/>
      </c:lineChart>
      <c:catAx>
        <c:axId val="14708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081856"/>
        <c:crosses val="autoZero"/>
        <c:auto val="1"/>
        <c:lblAlgn val="ctr"/>
        <c:lblOffset val="100"/>
        <c:noMultiLvlLbl val="0"/>
      </c:catAx>
      <c:valAx>
        <c:axId val="1470818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080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North Lanarkshir'!$A$31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North Lanarkshir'!$B$27:$H$27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6-40AC-9E3B-B145A99FFF3F}"/>
            </c:ext>
          </c:extLst>
        </c:ser>
        <c:ser>
          <c:idx val="2"/>
          <c:order val="1"/>
          <c:tx>
            <c:strRef>
              <c:f>'BRMA Profile - North Lanarkshir'!$A$30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North Lanarkshir'!$B$27:$H$27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Lanarkshir'!$B$30:$H$30</c:f>
              <c:numCache>
                <c:formatCode>#,##0</c:formatCode>
                <c:ptCount val="7"/>
                <c:pt idx="0">
                  <c:v>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6-40AC-9E3B-B145A99FFF3F}"/>
            </c:ext>
          </c:extLst>
        </c:ser>
        <c:ser>
          <c:idx val="1"/>
          <c:order val="2"/>
          <c:tx>
            <c:strRef>
              <c:f>'BRMA Profile - North Lanarkshir'!$A$29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North Lanarkshir'!$B$27:$H$27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Lanarkshir'!$B$29:$H$29</c:f>
              <c:numCache>
                <c:formatCode>#,##0</c:formatCode>
                <c:ptCount val="7"/>
                <c:pt idx="0">
                  <c:v>454.65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6-40AC-9E3B-B145A99FFF3F}"/>
            </c:ext>
          </c:extLst>
        </c:ser>
        <c:ser>
          <c:idx val="0"/>
          <c:order val="3"/>
          <c:tx>
            <c:strRef>
              <c:f>'BRMA Profile - North Lanarkshir'!$A$28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North Lanarkshir'!$B$27:$H$27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Lanarkshir'!$B$28:$H$28</c:f>
              <c:numCache>
                <c:formatCode>#,##0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6-40AC-9E3B-B145A99F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54752"/>
        <c:axId val="76161024"/>
      </c:lineChart>
      <c:catAx>
        <c:axId val="761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161024"/>
        <c:crosses val="autoZero"/>
        <c:auto val="1"/>
        <c:lblAlgn val="ctr"/>
        <c:lblOffset val="100"/>
        <c:noMultiLvlLbl val="0"/>
      </c:catAx>
      <c:valAx>
        <c:axId val="761610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1547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North Lanarkshir'!$A$53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North Lanarkshir'!$B$49:$H$49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5-4F44-81B9-5E18AF68FA74}"/>
            </c:ext>
          </c:extLst>
        </c:ser>
        <c:ser>
          <c:idx val="1"/>
          <c:order val="1"/>
          <c:tx>
            <c:strRef>
              <c:f>'BRMA Profile - North Lanarkshir'!$A$52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North Lanarkshir'!$B$49:$H$49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5-4F44-81B9-5E18AF68FA74}"/>
            </c:ext>
          </c:extLst>
        </c:ser>
        <c:ser>
          <c:idx val="2"/>
          <c:order val="2"/>
          <c:tx>
            <c:strRef>
              <c:f>'BRMA Profile - North Lanarkshir'!$A$51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North Lanarkshir'!$B$49:$H$49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5-4F44-81B9-5E18AF68FA74}"/>
            </c:ext>
          </c:extLst>
        </c:ser>
        <c:ser>
          <c:idx val="3"/>
          <c:order val="3"/>
          <c:tx>
            <c:strRef>
              <c:f>'BRMA Profile - North Lanarkshir'!$A$50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North Lanarkshir'!$B$49:$H$49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05-4F44-81B9-5E18AF68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88288"/>
        <c:axId val="76202368"/>
      </c:lineChart>
      <c:catAx>
        <c:axId val="761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202368"/>
        <c:crosses val="autoZero"/>
        <c:auto val="1"/>
        <c:lblAlgn val="ctr"/>
        <c:lblOffset val="100"/>
        <c:noMultiLvlLbl val="0"/>
      </c:catAx>
      <c:valAx>
        <c:axId val="7620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188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North Lanarkshir'!$A$75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North Lanarkshir'!$B$71:$H$71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3-4077-86CD-9767E0A9CECD}"/>
            </c:ext>
          </c:extLst>
        </c:ser>
        <c:ser>
          <c:idx val="1"/>
          <c:order val="1"/>
          <c:tx>
            <c:strRef>
              <c:f>'BRMA Profile - North Lanarkshir'!$A$74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North Lanarkshir'!$B$71:$H$71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3-4077-86CD-9767E0A9CECD}"/>
            </c:ext>
          </c:extLst>
        </c:ser>
        <c:ser>
          <c:idx val="2"/>
          <c:order val="2"/>
          <c:tx>
            <c:strRef>
              <c:f>'BRMA Profile - North Lanarkshir'!$A$73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North Lanarkshir'!$B$71:$H$71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3-4077-86CD-9767E0A9CECD}"/>
            </c:ext>
          </c:extLst>
        </c:ser>
        <c:ser>
          <c:idx val="3"/>
          <c:order val="3"/>
          <c:tx>
            <c:strRef>
              <c:f>'BRMA Profile - North Lanarkshir'!$A$72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North Lanarkshir'!$B$71:$H$71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3-4077-86CD-9767E0A9C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23296"/>
        <c:axId val="147633280"/>
      </c:lineChart>
      <c:catAx>
        <c:axId val="1476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633280"/>
        <c:crosses val="autoZero"/>
        <c:auto val="1"/>
        <c:lblAlgn val="ctr"/>
        <c:lblOffset val="100"/>
        <c:noMultiLvlLbl val="0"/>
      </c:catAx>
      <c:valAx>
        <c:axId val="14763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623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Aberdeen and Shi'!$I$6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Aberdeen and Shi'!$J$5:$P$5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0-433B-865B-79FD39BA46AB}"/>
            </c:ext>
          </c:extLst>
        </c:ser>
        <c:ser>
          <c:idx val="2"/>
          <c:order val="1"/>
          <c:tx>
            <c:strRef>
              <c:f>'BRMA Profile - Aberdeen and Shi'!$I$7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Aberdeen and Shi'!$J$5:$P$5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0-433B-865B-79FD39BA46AB}"/>
            </c:ext>
          </c:extLst>
        </c:ser>
        <c:ser>
          <c:idx val="0"/>
          <c:order val="2"/>
          <c:tx>
            <c:strRef>
              <c:f>'BRMA Profile - Aberdeen and Shi'!$I$8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Aberdeen and Shi'!$J$5:$P$5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F0-433B-865B-79FD39BA46AB}"/>
            </c:ext>
          </c:extLst>
        </c:ser>
        <c:ser>
          <c:idx val="1"/>
          <c:order val="3"/>
          <c:tx>
            <c:strRef>
              <c:f>'BRMA Profile - Aberdeen and Shi'!$I$9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Aberdeen and Shi'!$J$5:$P$5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F0-433B-865B-79FD39BA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80960"/>
        <c:axId val="57882496"/>
      </c:barChart>
      <c:catAx>
        <c:axId val="578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57882496"/>
        <c:crosses val="autoZero"/>
        <c:auto val="1"/>
        <c:lblAlgn val="ctr"/>
        <c:lblOffset val="100"/>
        <c:noMultiLvlLbl val="0"/>
      </c:catAx>
      <c:valAx>
        <c:axId val="57882496"/>
        <c:scaling>
          <c:orientation val="minMax"/>
          <c:max val="0.51"/>
          <c:min val="-0.21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8809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North Lanarkshir'!$A$97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North Lanarkshir'!$B$93:$H$93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9-4166-ACCD-0E0C49968696}"/>
            </c:ext>
          </c:extLst>
        </c:ser>
        <c:ser>
          <c:idx val="1"/>
          <c:order val="1"/>
          <c:tx>
            <c:strRef>
              <c:f>'BRMA Profile - North Lanarkshir'!$A$96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North Lanarkshir'!$B$93:$H$93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9-4166-ACCD-0E0C49968696}"/>
            </c:ext>
          </c:extLst>
        </c:ser>
        <c:ser>
          <c:idx val="2"/>
          <c:order val="2"/>
          <c:tx>
            <c:strRef>
              <c:f>'BRMA Profile - North Lanarkshir'!$A$95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North Lanarkshir'!$B$93:$H$93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9-4166-ACCD-0E0C49968696}"/>
            </c:ext>
          </c:extLst>
        </c:ser>
        <c:ser>
          <c:idx val="3"/>
          <c:order val="3"/>
          <c:tx>
            <c:strRef>
              <c:f>'BRMA Profile - North Lanarkshir'!$A$94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North Lanarkshir'!$B$93:$H$93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9-4166-ACCD-0E0C4996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73472"/>
        <c:axId val="147675008"/>
      </c:lineChart>
      <c:catAx>
        <c:axId val="1476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675008"/>
        <c:crosses val="autoZero"/>
        <c:auto val="1"/>
        <c:lblAlgn val="ctr"/>
        <c:lblOffset val="100"/>
        <c:noMultiLvlLbl val="0"/>
      </c:catAx>
      <c:valAx>
        <c:axId val="14767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67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North Lanarkshir'!$I$6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North Lanarkshir'!$J$5:$P$5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3-42EC-8FD1-2052EA71AB8F}"/>
            </c:ext>
          </c:extLst>
        </c:ser>
        <c:ser>
          <c:idx val="2"/>
          <c:order val="1"/>
          <c:tx>
            <c:strRef>
              <c:f>'BRMA Profile - North Lanarkshir'!$I$7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North Lanarkshir'!$J$5:$P$5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3-42EC-8FD1-2052EA71AB8F}"/>
            </c:ext>
          </c:extLst>
        </c:ser>
        <c:ser>
          <c:idx val="0"/>
          <c:order val="2"/>
          <c:tx>
            <c:strRef>
              <c:f>'BRMA Profile - North Lanarkshir'!$I$8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North Lanarkshir'!$J$5:$P$5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3-42EC-8FD1-2052EA71AB8F}"/>
            </c:ext>
          </c:extLst>
        </c:ser>
        <c:ser>
          <c:idx val="1"/>
          <c:order val="3"/>
          <c:tx>
            <c:strRef>
              <c:f>'BRMA Profile - North Lanarkshir'!$I$9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North Lanarkshir'!$J$5:$P$5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3-42EC-8FD1-2052EA71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07008"/>
        <c:axId val="147708544"/>
      </c:barChart>
      <c:catAx>
        <c:axId val="1477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47708544"/>
        <c:crosses val="autoZero"/>
        <c:auto val="1"/>
        <c:lblAlgn val="ctr"/>
        <c:lblOffset val="100"/>
        <c:noMultiLvlLbl val="0"/>
      </c:catAx>
      <c:valAx>
        <c:axId val="147708544"/>
        <c:scaling>
          <c:orientation val="minMax"/>
          <c:max val="0.14000000000000001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7070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North Lanarkshir'!$I$28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North Lanarkshir'!$J$27:$P$27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4-4D27-8D50-8ADB092E679C}"/>
            </c:ext>
          </c:extLst>
        </c:ser>
        <c:ser>
          <c:idx val="2"/>
          <c:order val="1"/>
          <c:tx>
            <c:strRef>
              <c:f>'BRMA Profile - North Lanarkshir'!$I$29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North Lanarkshir'!$J$27:$P$27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4-4D27-8D50-8ADB092E679C}"/>
            </c:ext>
          </c:extLst>
        </c:ser>
        <c:ser>
          <c:idx val="0"/>
          <c:order val="2"/>
          <c:tx>
            <c:strRef>
              <c:f>'BRMA Profile - North Lanarkshir'!$I$30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North Lanarkshir'!$J$27:$P$27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4-4D27-8D50-8ADB092E679C}"/>
            </c:ext>
          </c:extLst>
        </c:ser>
        <c:ser>
          <c:idx val="1"/>
          <c:order val="3"/>
          <c:tx>
            <c:strRef>
              <c:f>'BRMA Profile - North Lanarkshir'!$I$31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North Lanarkshir'!$J$27:$P$27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4-4D27-8D50-8ADB092E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03392"/>
        <c:axId val="148204928"/>
      </c:barChart>
      <c:catAx>
        <c:axId val="1482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8204928"/>
        <c:crosses val="autoZero"/>
        <c:auto val="1"/>
        <c:lblAlgn val="ctr"/>
        <c:lblOffset val="100"/>
        <c:noMultiLvlLbl val="0"/>
      </c:catAx>
      <c:valAx>
        <c:axId val="148204928"/>
        <c:scaling>
          <c:orientation val="minMax"/>
          <c:max val="0.14000000000000001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2033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North Lanarkshir'!$I$50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North Lanarkshir'!$J$49:$P$49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F-425E-A879-13760C644FB2}"/>
            </c:ext>
          </c:extLst>
        </c:ser>
        <c:ser>
          <c:idx val="2"/>
          <c:order val="1"/>
          <c:tx>
            <c:strRef>
              <c:f>'BRMA Profile - North Lanarkshir'!$I$51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North Lanarkshir'!$J$49:$P$49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F-425E-A879-13760C644FB2}"/>
            </c:ext>
          </c:extLst>
        </c:ser>
        <c:ser>
          <c:idx val="0"/>
          <c:order val="2"/>
          <c:tx>
            <c:strRef>
              <c:f>'BRMA Profile - North Lanarkshir'!$I$52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North Lanarkshir'!$J$49:$P$49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F-425E-A879-13760C644FB2}"/>
            </c:ext>
          </c:extLst>
        </c:ser>
        <c:ser>
          <c:idx val="1"/>
          <c:order val="3"/>
          <c:tx>
            <c:strRef>
              <c:f>'BRMA Profile - North Lanarkshir'!$I$53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North Lanarkshir'!$J$49:$P$49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F-425E-A879-13760C64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31840"/>
        <c:axId val="148537728"/>
      </c:barChart>
      <c:catAx>
        <c:axId val="1485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8537728"/>
        <c:crosses val="autoZero"/>
        <c:auto val="1"/>
        <c:lblAlgn val="ctr"/>
        <c:lblOffset val="100"/>
        <c:noMultiLvlLbl val="0"/>
      </c:catAx>
      <c:valAx>
        <c:axId val="148537728"/>
        <c:scaling>
          <c:orientation val="minMax"/>
          <c:max val="0.14000000000000001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531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North Lanarkshir'!$I$72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North Lanarkshir'!$J$71:$P$71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9-4380-86DE-B24FF5ADAF9B}"/>
            </c:ext>
          </c:extLst>
        </c:ser>
        <c:ser>
          <c:idx val="2"/>
          <c:order val="1"/>
          <c:tx>
            <c:strRef>
              <c:f>'BRMA Profile - North Lanarkshir'!$I$73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North Lanarkshir'!$J$71:$P$71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9-4380-86DE-B24FF5ADAF9B}"/>
            </c:ext>
          </c:extLst>
        </c:ser>
        <c:ser>
          <c:idx val="0"/>
          <c:order val="2"/>
          <c:tx>
            <c:strRef>
              <c:f>'BRMA Profile - North Lanarkshir'!$I$74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North Lanarkshir'!$J$71:$P$71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9-4380-86DE-B24FF5ADAF9B}"/>
            </c:ext>
          </c:extLst>
        </c:ser>
        <c:ser>
          <c:idx val="1"/>
          <c:order val="3"/>
          <c:tx>
            <c:strRef>
              <c:f>'BRMA Profile - North Lanarkshir'!$I$75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North Lanarkshir'!$J$71:$P$71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9-4380-86DE-B24FF5AD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69472"/>
        <c:axId val="148571264"/>
      </c:barChart>
      <c:catAx>
        <c:axId val="1485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8571264"/>
        <c:crosses val="autoZero"/>
        <c:auto val="1"/>
        <c:lblAlgn val="ctr"/>
        <c:lblOffset val="100"/>
        <c:noMultiLvlLbl val="0"/>
      </c:catAx>
      <c:valAx>
        <c:axId val="148571264"/>
        <c:scaling>
          <c:orientation val="minMax"/>
          <c:max val="0.14000000000000001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5694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North Lanarkshir'!$I$94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North Lanarkshir'!$J$93:$P$93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D-426A-88A6-AB2F90D5507E}"/>
            </c:ext>
          </c:extLst>
        </c:ser>
        <c:ser>
          <c:idx val="2"/>
          <c:order val="1"/>
          <c:tx>
            <c:strRef>
              <c:f>'BRMA Profile - North Lanarkshir'!$I$95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North Lanarkshir'!$J$93:$P$93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D-426A-88A6-AB2F90D5507E}"/>
            </c:ext>
          </c:extLst>
        </c:ser>
        <c:ser>
          <c:idx val="0"/>
          <c:order val="2"/>
          <c:tx>
            <c:strRef>
              <c:f>'BRMA Profile - North Lanarkshir'!$I$96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North Lanarkshir'!$J$93:$P$93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D-426A-88A6-AB2F90D5507E}"/>
            </c:ext>
          </c:extLst>
        </c:ser>
        <c:ser>
          <c:idx val="1"/>
          <c:order val="3"/>
          <c:tx>
            <c:strRef>
              <c:f>'BRMA Profile - North Lanarkshir'!$I$97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North Lanarkshir'!$J$93:$P$93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North Lanarkshir'!$J$97:$P$97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D-426A-88A6-AB2F90D5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20032"/>
        <c:axId val="148621568"/>
      </c:barChart>
      <c:catAx>
        <c:axId val="1486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8621568"/>
        <c:crosses val="autoZero"/>
        <c:auto val="1"/>
        <c:lblAlgn val="ctr"/>
        <c:lblOffset val="100"/>
        <c:noMultiLvlLbl val="0"/>
      </c:catAx>
      <c:valAx>
        <c:axId val="148621568"/>
        <c:scaling>
          <c:orientation val="minMax"/>
          <c:max val="0.14000000000000001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6200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North Lanarkshir'!$A$142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North Lanarkshir'!$B$141:$H$141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Lanarkshir'!$B$142:$H$142</c:f>
              <c:numCache>
                <c:formatCode>#,##0</c:formatCode>
                <c:ptCount val="7"/>
                <c:pt idx="0">
                  <c:v>153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C-49F7-9E09-28772B9B70BF}"/>
            </c:ext>
          </c:extLst>
        </c:ser>
        <c:ser>
          <c:idx val="1"/>
          <c:order val="1"/>
          <c:tx>
            <c:strRef>
              <c:f>'BRMA Profile - North Lanarkshir'!$A$143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North Lanarkshir'!$B$141:$H$141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Lanarkshir'!$B$143:$H$143</c:f>
              <c:numCache>
                <c:formatCode>#,##0</c:formatCode>
                <c:ptCount val="7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C-49F7-9E09-28772B9B70BF}"/>
            </c:ext>
          </c:extLst>
        </c:ser>
        <c:ser>
          <c:idx val="2"/>
          <c:order val="2"/>
          <c:tx>
            <c:strRef>
              <c:f>'BRMA Profile - North Lanarkshir'!$A$144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North Lanarkshir'!$B$141:$H$141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C-49F7-9E09-28772B9B70BF}"/>
            </c:ext>
          </c:extLst>
        </c:ser>
        <c:ser>
          <c:idx val="3"/>
          <c:order val="3"/>
          <c:tx>
            <c:strRef>
              <c:f>'BRMA Profile - North Lanarkshir'!$A$145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North Lanarkshir'!$B$141:$H$141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C-49F7-9E09-28772B9B70BF}"/>
            </c:ext>
          </c:extLst>
        </c:ser>
        <c:ser>
          <c:idx val="4"/>
          <c:order val="4"/>
          <c:tx>
            <c:strRef>
              <c:f>'BRMA Profile - North Lanarkshir'!$A$146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North Lanarkshir'!$B$141:$H$141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C-49F7-9E09-28772B9B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57024"/>
        <c:axId val="148283392"/>
      </c:barChart>
      <c:catAx>
        <c:axId val="1482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283392"/>
        <c:crosses val="autoZero"/>
        <c:auto val="1"/>
        <c:lblAlgn val="ctr"/>
        <c:lblOffset val="100"/>
        <c:noMultiLvlLbl val="0"/>
      </c:catAx>
      <c:valAx>
        <c:axId val="1482833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82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North Lanarkshir'!$I$142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North Lanarkshir'!$J$141:$P$141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C-471C-82FE-E0FE103EB764}"/>
            </c:ext>
          </c:extLst>
        </c:ser>
        <c:ser>
          <c:idx val="1"/>
          <c:order val="1"/>
          <c:tx>
            <c:strRef>
              <c:f>'BRMA Profile - North Lanarkshir'!$I$143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North Lanarkshir'!$J$141:$P$141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C-471C-82FE-E0FE103EB764}"/>
            </c:ext>
          </c:extLst>
        </c:ser>
        <c:ser>
          <c:idx val="2"/>
          <c:order val="2"/>
          <c:tx>
            <c:strRef>
              <c:f>'BRMA Profile - North Lanarkshir'!$I$144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North Lanarkshir'!$J$141:$P$141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C-471C-82FE-E0FE103EB764}"/>
            </c:ext>
          </c:extLst>
        </c:ser>
        <c:ser>
          <c:idx val="3"/>
          <c:order val="3"/>
          <c:tx>
            <c:strRef>
              <c:f>'BRMA Profile - North Lanarkshir'!$I$145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North Lanarkshir'!$J$141:$P$141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C-471C-82FE-E0FE103EB764}"/>
            </c:ext>
          </c:extLst>
        </c:ser>
        <c:ser>
          <c:idx val="4"/>
          <c:order val="4"/>
          <c:tx>
            <c:strRef>
              <c:f>'BRMA Profile - North Lanarkshir'!$I$146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North Lanarkshir'!$J$141:$P$141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2C-471C-82FE-E0FE103E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11424"/>
        <c:axId val="148317312"/>
      </c:barChart>
      <c:catAx>
        <c:axId val="1483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317312"/>
        <c:crosses val="autoZero"/>
        <c:auto val="1"/>
        <c:lblAlgn val="ctr"/>
        <c:lblOffset val="100"/>
        <c:noMultiLvlLbl val="0"/>
      </c:catAx>
      <c:valAx>
        <c:axId val="148317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3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North Lanarkshir'!$A$122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North Lanarkshir'!$B$117:$H$117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C-4F33-9DC0-56430511983F}"/>
            </c:ext>
          </c:extLst>
        </c:ser>
        <c:ser>
          <c:idx val="0"/>
          <c:order val="1"/>
          <c:tx>
            <c:strRef>
              <c:f>'BRMA Profile - North Lanarkshir'!$A$121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North Lanarkshir'!$B$117:$H$117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C-4F33-9DC0-56430511983F}"/>
            </c:ext>
          </c:extLst>
        </c:ser>
        <c:ser>
          <c:idx val="1"/>
          <c:order val="2"/>
          <c:tx>
            <c:strRef>
              <c:f>'BRMA Profile - North Lanarkshir'!$A$120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North Lanarkshir'!$B$117:$H$117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Lanarkshir'!$B$120:$H$120</c:f>
              <c:numCache>
                <c:formatCode>#,##0</c:formatCode>
                <c:ptCount val="7"/>
                <c:pt idx="0">
                  <c:v>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C-4F33-9DC0-56430511983F}"/>
            </c:ext>
          </c:extLst>
        </c:ser>
        <c:ser>
          <c:idx val="2"/>
          <c:order val="3"/>
          <c:tx>
            <c:strRef>
              <c:f>'BRMA Profile - North Lanarkshir'!$A$119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North Lanarkshir'!$B$117:$H$117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Lanarkshir'!$B$119:$H$119</c:f>
              <c:numCache>
                <c:formatCode>#,##0</c:formatCode>
                <c:ptCount val="7"/>
                <c:pt idx="0">
                  <c:v>373.16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C-4F33-9DC0-56430511983F}"/>
            </c:ext>
          </c:extLst>
        </c:ser>
        <c:ser>
          <c:idx val="3"/>
          <c:order val="4"/>
          <c:tx>
            <c:strRef>
              <c:f>'BRMA Profile - North Lanarkshir'!$A$118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North Lanarkshir'!$B$117:$H$117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C-4F33-9DC0-56430511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5696"/>
        <c:axId val="148367232"/>
      </c:lineChart>
      <c:catAx>
        <c:axId val="1483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367232"/>
        <c:crosses val="autoZero"/>
        <c:auto val="1"/>
        <c:lblAlgn val="ctr"/>
        <c:lblOffset val="100"/>
        <c:noMultiLvlLbl val="0"/>
      </c:catAx>
      <c:valAx>
        <c:axId val="14836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3656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North Lanarkshir'!$I$122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North Lanarkshir'!$J$117:$P$117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C-41B1-A6CF-CE959858F6BC}"/>
            </c:ext>
          </c:extLst>
        </c:ser>
        <c:ser>
          <c:idx val="0"/>
          <c:order val="1"/>
          <c:tx>
            <c:strRef>
              <c:f>'BRMA Profile - North Lanarkshir'!$I$121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North Lanarkshir'!$J$117:$P$117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C-41B1-A6CF-CE959858F6BC}"/>
            </c:ext>
          </c:extLst>
        </c:ser>
        <c:ser>
          <c:idx val="1"/>
          <c:order val="2"/>
          <c:tx>
            <c:strRef>
              <c:f>'BRMA Profile - North Lanarkshir'!$I$120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North Lanarkshir'!$J$117:$P$117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Lanarkshir'!$J$120:$P$120</c:f>
              <c:numCache>
                <c:formatCode>#,##0</c:formatCode>
                <c:ptCount val="7"/>
                <c:pt idx="0">
                  <c:v>454.65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C-41B1-A6CF-CE959858F6BC}"/>
            </c:ext>
          </c:extLst>
        </c:ser>
        <c:ser>
          <c:idx val="2"/>
          <c:order val="3"/>
          <c:tx>
            <c:strRef>
              <c:f>'BRMA Profile - North Lanarkshir'!$I$119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North Lanarkshir'!$J$117:$P$117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Lanarkshir'!$J$119:$P$119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C-41B1-A6CF-CE959858F6BC}"/>
            </c:ext>
          </c:extLst>
        </c:ser>
        <c:ser>
          <c:idx val="3"/>
          <c:order val="4"/>
          <c:tx>
            <c:strRef>
              <c:f>'BRMA Profile - North Lanarkshir'!$I$118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North Lanarkshir'!$J$117:$P$117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North Lanarkshir'!$J$118:$P$118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C-41B1-A6CF-CE959858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16384"/>
        <c:axId val="148417920"/>
      </c:lineChart>
      <c:catAx>
        <c:axId val="1484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417920"/>
        <c:crosses val="autoZero"/>
        <c:auto val="1"/>
        <c:lblAlgn val="ctr"/>
        <c:lblOffset val="100"/>
        <c:noMultiLvlLbl val="0"/>
      </c:catAx>
      <c:valAx>
        <c:axId val="14841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4163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Aberdeen and Shi'!$I$28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Aberdeen and Shi'!$J$27:$P$27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3-4F65-A72F-5E70D2DFB2BF}"/>
            </c:ext>
          </c:extLst>
        </c:ser>
        <c:ser>
          <c:idx val="2"/>
          <c:order val="1"/>
          <c:tx>
            <c:strRef>
              <c:f>'BRMA Profile - Aberdeen and Shi'!$I$29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Aberdeen and Shi'!$J$27:$P$27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3-4F65-A72F-5E70D2DFB2BF}"/>
            </c:ext>
          </c:extLst>
        </c:ser>
        <c:ser>
          <c:idx val="0"/>
          <c:order val="2"/>
          <c:tx>
            <c:strRef>
              <c:f>'BRMA Profile - Aberdeen and Shi'!$I$30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Aberdeen and Shi'!$J$27:$P$27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3-4F65-A72F-5E70D2DFB2BF}"/>
            </c:ext>
          </c:extLst>
        </c:ser>
        <c:ser>
          <c:idx val="1"/>
          <c:order val="3"/>
          <c:tx>
            <c:strRef>
              <c:f>'BRMA Profile - Aberdeen and Shi'!$I$31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Aberdeen and Shi'!$J$27:$P$27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3-4F65-A72F-5E70D2DFB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14496"/>
        <c:axId val="57916032"/>
      </c:barChart>
      <c:catAx>
        <c:axId val="579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57916032"/>
        <c:crosses val="autoZero"/>
        <c:auto val="1"/>
        <c:lblAlgn val="ctr"/>
        <c:lblOffset val="100"/>
        <c:noMultiLvlLbl val="0"/>
      </c:catAx>
      <c:valAx>
        <c:axId val="57916032"/>
        <c:scaling>
          <c:orientation val="minMax"/>
          <c:max val="0.51"/>
          <c:min val="-0.21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914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Perth and Kinros'!$A$9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Perth and Kinros'!$B$5:$H$5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Kinros'!$B$9:$H$9</c:f>
              <c:numCache>
                <c:formatCode>#,##0</c:formatCode>
                <c:ptCount val="7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1-4078-B690-29B0706AAD8E}"/>
            </c:ext>
          </c:extLst>
        </c:ser>
        <c:ser>
          <c:idx val="0"/>
          <c:order val="1"/>
          <c:tx>
            <c:strRef>
              <c:f>'BRMA Profile - Perth and Kinros'!$A$8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Perth and Kinros'!$B$5:$H$5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Kinros'!$B$8:$H$8</c:f>
              <c:numCache>
                <c:formatCode>#,##0</c:formatCode>
                <c:ptCount val="7"/>
                <c:pt idx="0">
                  <c:v>377.44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1-4078-B690-29B0706AAD8E}"/>
            </c:ext>
          </c:extLst>
        </c:ser>
        <c:ser>
          <c:idx val="2"/>
          <c:order val="2"/>
          <c:tx>
            <c:strRef>
              <c:f>'BRMA Profile - Perth and Kinros'!$A$7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Perth and Kinros'!$B$5:$H$5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Kinros'!$B$7:$H$7</c:f>
              <c:numCache>
                <c:formatCode>#,##0</c:formatCode>
                <c:ptCount val="7"/>
                <c:pt idx="0">
                  <c:v>380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1-4078-B690-29B0706AAD8E}"/>
            </c:ext>
          </c:extLst>
        </c:ser>
        <c:ser>
          <c:idx val="3"/>
          <c:order val="3"/>
          <c:tx>
            <c:strRef>
              <c:f>'BRMA Profile - Perth and Kinros'!$A$6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Perth and Kinros'!$B$5:$H$5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Kinros'!$B$6:$H$6</c:f>
              <c:numCache>
                <c:formatCode>#,##0</c:formatCode>
                <c:ptCount val="7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21-4078-B690-29B0706A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25920"/>
        <c:axId val="149027456"/>
      </c:lineChart>
      <c:catAx>
        <c:axId val="1490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027456"/>
        <c:crosses val="autoZero"/>
        <c:auto val="1"/>
        <c:lblAlgn val="ctr"/>
        <c:lblOffset val="100"/>
        <c:noMultiLvlLbl val="0"/>
      </c:catAx>
      <c:valAx>
        <c:axId val="1490274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025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Perth and Kinros'!$A$31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Perth and Kinros'!$B$27:$H$27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E-4D84-B45F-869C92E46A64}"/>
            </c:ext>
          </c:extLst>
        </c:ser>
        <c:ser>
          <c:idx val="2"/>
          <c:order val="1"/>
          <c:tx>
            <c:strRef>
              <c:f>'BRMA Profile - Perth and Kinros'!$A$30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Perth and Kinros'!$B$27:$H$27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Kinros'!$B$30:$H$30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E-4D84-B45F-869C92E46A64}"/>
            </c:ext>
          </c:extLst>
        </c:ser>
        <c:ser>
          <c:idx val="1"/>
          <c:order val="2"/>
          <c:tx>
            <c:strRef>
              <c:f>'BRMA Profile - Perth and Kinros'!$A$29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Perth and Kinros'!$B$27:$H$27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Kinros'!$B$29:$H$29</c:f>
              <c:numCache>
                <c:formatCode>#,##0</c:formatCode>
                <c:ptCount val="7"/>
                <c:pt idx="0">
                  <c:v>506.44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E-4D84-B45F-869C92E46A64}"/>
            </c:ext>
          </c:extLst>
        </c:ser>
        <c:ser>
          <c:idx val="0"/>
          <c:order val="3"/>
          <c:tx>
            <c:strRef>
              <c:f>'BRMA Profile - Perth and Kinros'!$A$28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Perth and Kinros'!$B$27:$H$27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Kinros'!$B$28:$H$28</c:f>
              <c:numCache>
                <c:formatCode>#,##0</c:formatCode>
                <c:ptCount val="7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E-4D84-B45F-869C92E4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62528"/>
        <c:axId val="126664064"/>
      </c:lineChart>
      <c:catAx>
        <c:axId val="1266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664064"/>
        <c:crosses val="autoZero"/>
        <c:auto val="1"/>
        <c:lblAlgn val="ctr"/>
        <c:lblOffset val="100"/>
        <c:noMultiLvlLbl val="0"/>
      </c:catAx>
      <c:valAx>
        <c:axId val="1266640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662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Perth and Kinros'!$A$53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Perth and Kinros'!$B$49:$H$49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E-4D5E-955A-1D37B54183A3}"/>
            </c:ext>
          </c:extLst>
        </c:ser>
        <c:ser>
          <c:idx val="1"/>
          <c:order val="1"/>
          <c:tx>
            <c:strRef>
              <c:f>'BRMA Profile - Perth and Kinros'!$A$52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Perth and Kinros'!$B$49:$H$49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E-4D5E-955A-1D37B54183A3}"/>
            </c:ext>
          </c:extLst>
        </c:ser>
        <c:ser>
          <c:idx val="2"/>
          <c:order val="2"/>
          <c:tx>
            <c:strRef>
              <c:f>'BRMA Profile - Perth and Kinros'!$A$51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Perth and Kinros'!$B$49:$H$49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E-4D5E-955A-1D37B54183A3}"/>
            </c:ext>
          </c:extLst>
        </c:ser>
        <c:ser>
          <c:idx val="3"/>
          <c:order val="3"/>
          <c:tx>
            <c:strRef>
              <c:f>'BRMA Profile - Perth and Kinros'!$A$50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Perth and Kinros'!$B$49:$H$49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E-4D5E-955A-1D37B5418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06976"/>
        <c:axId val="148767104"/>
      </c:lineChart>
      <c:catAx>
        <c:axId val="1490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767104"/>
        <c:crosses val="autoZero"/>
        <c:auto val="1"/>
        <c:lblAlgn val="ctr"/>
        <c:lblOffset val="100"/>
        <c:noMultiLvlLbl val="0"/>
      </c:catAx>
      <c:valAx>
        <c:axId val="14876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0069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Perth and Kinros'!$A$75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Perth and Kinros'!$B$71:$H$71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3-4FC5-A2D5-41E853C0BDC0}"/>
            </c:ext>
          </c:extLst>
        </c:ser>
        <c:ser>
          <c:idx val="1"/>
          <c:order val="1"/>
          <c:tx>
            <c:strRef>
              <c:f>'BRMA Profile - Perth and Kinros'!$A$74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Perth and Kinros'!$B$71:$H$71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3-4FC5-A2D5-41E853C0BDC0}"/>
            </c:ext>
          </c:extLst>
        </c:ser>
        <c:ser>
          <c:idx val="2"/>
          <c:order val="2"/>
          <c:tx>
            <c:strRef>
              <c:f>'BRMA Profile - Perth and Kinros'!$A$73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Perth and Kinros'!$B$71:$H$71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3-4FC5-A2D5-41E853C0BDC0}"/>
            </c:ext>
          </c:extLst>
        </c:ser>
        <c:ser>
          <c:idx val="3"/>
          <c:order val="3"/>
          <c:tx>
            <c:strRef>
              <c:f>'BRMA Profile - Perth and Kinros'!$A$72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Perth and Kinros'!$B$71:$H$71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3-4FC5-A2D5-41E853C0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07040"/>
        <c:axId val="148812928"/>
      </c:lineChart>
      <c:catAx>
        <c:axId val="1488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812928"/>
        <c:crosses val="autoZero"/>
        <c:auto val="1"/>
        <c:lblAlgn val="ctr"/>
        <c:lblOffset val="100"/>
        <c:noMultiLvlLbl val="0"/>
      </c:catAx>
      <c:valAx>
        <c:axId val="14881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8070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Perth and Kinros'!$A$97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Perth and Kinros'!$B$93:$H$93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4ABE-96F6-6B5831980488}"/>
            </c:ext>
          </c:extLst>
        </c:ser>
        <c:ser>
          <c:idx val="1"/>
          <c:order val="1"/>
          <c:tx>
            <c:strRef>
              <c:f>'BRMA Profile - Perth and Kinros'!$A$96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Perth and Kinros'!$B$93:$H$93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1-4ABE-96F6-6B5831980488}"/>
            </c:ext>
          </c:extLst>
        </c:ser>
        <c:ser>
          <c:idx val="2"/>
          <c:order val="2"/>
          <c:tx>
            <c:strRef>
              <c:f>'BRMA Profile - Perth and Kinros'!$A$95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Perth and Kinros'!$B$93:$H$93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1-4ABE-96F6-6B5831980488}"/>
            </c:ext>
          </c:extLst>
        </c:ser>
        <c:ser>
          <c:idx val="3"/>
          <c:order val="3"/>
          <c:tx>
            <c:strRef>
              <c:f>'BRMA Profile - Perth and Kinros'!$A$94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Perth and Kinros'!$B$93:$H$93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1-4ABE-96F6-6B583198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40416"/>
        <c:axId val="148141952"/>
      </c:lineChart>
      <c:catAx>
        <c:axId val="1481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141952"/>
        <c:crosses val="autoZero"/>
        <c:auto val="1"/>
        <c:lblAlgn val="ctr"/>
        <c:lblOffset val="100"/>
        <c:noMultiLvlLbl val="0"/>
      </c:catAx>
      <c:valAx>
        <c:axId val="148141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14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Perth and Kinros'!$I$6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Perth and Kinros'!$J$5:$P$5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0-4F33-8EB5-71B1D83008FB}"/>
            </c:ext>
          </c:extLst>
        </c:ser>
        <c:ser>
          <c:idx val="2"/>
          <c:order val="1"/>
          <c:tx>
            <c:strRef>
              <c:f>'BRMA Profile - Perth and Kinros'!$I$7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Perth and Kinros'!$J$5:$P$5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0-4F33-8EB5-71B1D83008FB}"/>
            </c:ext>
          </c:extLst>
        </c:ser>
        <c:ser>
          <c:idx val="0"/>
          <c:order val="2"/>
          <c:tx>
            <c:strRef>
              <c:f>'BRMA Profile - Perth and Kinros'!$I$8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Perth and Kinros'!$J$5:$P$5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0-4F33-8EB5-71B1D83008FB}"/>
            </c:ext>
          </c:extLst>
        </c:ser>
        <c:ser>
          <c:idx val="1"/>
          <c:order val="3"/>
          <c:tx>
            <c:strRef>
              <c:f>'BRMA Profile - Perth and Kinros'!$I$9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Perth and Kinros'!$J$5:$P$5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0-4F33-8EB5-71B1D830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49792"/>
        <c:axId val="148851328"/>
      </c:barChart>
      <c:catAx>
        <c:axId val="1488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48851328"/>
        <c:crosses val="autoZero"/>
        <c:auto val="1"/>
        <c:lblAlgn val="ctr"/>
        <c:lblOffset val="100"/>
        <c:noMultiLvlLbl val="0"/>
      </c:catAx>
      <c:valAx>
        <c:axId val="148851328"/>
        <c:scaling>
          <c:orientation val="minMax"/>
          <c:max val="0.2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8497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Perth and Kinros'!$I$28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Perth and Kinros'!$J$27:$P$27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A-4D0C-BFAF-9728B99EED61}"/>
            </c:ext>
          </c:extLst>
        </c:ser>
        <c:ser>
          <c:idx val="2"/>
          <c:order val="1"/>
          <c:tx>
            <c:strRef>
              <c:f>'BRMA Profile - Perth and Kinros'!$I$29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Perth and Kinros'!$J$27:$P$27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A-4D0C-BFAF-9728B99EED61}"/>
            </c:ext>
          </c:extLst>
        </c:ser>
        <c:ser>
          <c:idx val="0"/>
          <c:order val="2"/>
          <c:tx>
            <c:strRef>
              <c:f>'BRMA Profile - Perth and Kinros'!$I$30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Perth and Kinros'!$J$27:$P$27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A-4D0C-BFAF-9728B99EED61}"/>
            </c:ext>
          </c:extLst>
        </c:ser>
        <c:ser>
          <c:idx val="1"/>
          <c:order val="3"/>
          <c:tx>
            <c:strRef>
              <c:f>'BRMA Profile - Perth and Kinros'!$I$31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Perth and Kinros'!$J$27:$P$27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3A-4D0C-BFAF-9728B99EE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95616"/>
        <c:axId val="148897152"/>
      </c:barChart>
      <c:catAx>
        <c:axId val="1488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8897152"/>
        <c:crosses val="autoZero"/>
        <c:auto val="1"/>
        <c:lblAlgn val="ctr"/>
        <c:lblOffset val="100"/>
        <c:noMultiLvlLbl val="0"/>
      </c:catAx>
      <c:valAx>
        <c:axId val="148897152"/>
        <c:scaling>
          <c:orientation val="minMax"/>
          <c:max val="0.2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8956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Perth and Kinros'!$I$50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Perth and Kinros'!$J$49:$P$49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0-4D13-8C0C-0AD2C5363296}"/>
            </c:ext>
          </c:extLst>
        </c:ser>
        <c:ser>
          <c:idx val="2"/>
          <c:order val="1"/>
          <c:tx>
            <c:strRef>
              <c:f>'BRMA Profile - Perth and Kinros'!$I$51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Perth and Kinros'!$J$49:$P$49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0-4D13-8C0C-0AD2C5363296}"/>
            </c:ext>
          </c:extLst>
        </c:ser>
        <c:ser>
          <c:idx val="0"/>
          <c:order val="2"/>
          <c:tx>
            <c:strRef>
              <c:f>'BRMA Profile - Perth and Kinros'!$I$52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Perth and Kinros'!$J$49:$P$49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0-4D13-8C0C-0AD2C5363296}"/>
            </c:ext>
          </c:extLst>
        </c:ser>
        <c:ser>
          <c:idx val="1"/>
          <c:order val="3"/>
          <c:tx>
            <c:strRef>
              <c:f>'BRMA Profile - Perth and Kinros'!$I$53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Perth and Kinros'!$J$49:$P$49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0-4D13-8C0C-0AD2C536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53728"/>
        <c:axId val="148955520"/>
      </c:barChart>
      <c:catAx>
        <c:axId val="1489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8955520"/>
        <c:crosses val="autoZero"/>
        <c:auto val="1"/>
        <c:lblAlgn val="ctr"/>
        <c:lblOffset val="100"/>
        <c:noMultiLvlLbl val="0"/>
      </c:catAx>
      <c:valAx>
        <c:axId val="148955520"/>
        <c:scaling>
          <c:orientation val="minMax"/>
          <c:max val="0.2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89537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Perth and Kinros'!$I$72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Perth and Kinros'!$J$71:$P$71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8-48E9-9D1A-0B3EC92C5730}"/>
            </c:ext>
          </c:extLst>
        </c:ser>
        <c:ser>
          <c:idx val="2"/>
          <c:order val="1"/>
          <c:tx>
            <c:strRef>
              <c:f>'BRMA Profile - Perth and Kinros'!$I$73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Perth and Kinros'!$J$71:$P$71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8-48E9-9D1A-0B3EC92C5730}"/>
            </c:ext>
          </c:extLst>
        </c:ser>
        <c:ser>
          <c:idx val="0"/>
          <c:order val="2"/>
          <c:tx>
            <c:strRef>
              <c:f>'BRMA Profile - Perth and Kinros'!$I$74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Perth and Kinros'!$J$71:$P$71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8-48E9-9D1A-0B3EC92C5730}"/>
            </c:ext>
          </c:extLst>
        </c:ser>
        <c:ser>
          <c:idx val="1"/>
          <c:order val="3"/>
          <c:tx>
            <c:strRef>
              <c:f>'BRMA Profile - Perth and Kinros'!$I$75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Perth and Kinros'!$J$71:$P$71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8-48E9-9D1A-0B3EC92C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30336"/>
        <c:axId val="149636224"/>
      </c:barChart>
      <c:catAx>
        <c:axId val="1496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9636224"/>
        <c:crosses val="autoZero"/>
        <c:auto val="1"/>
        <c:lblAlgn val="ctr"/>
        <c:lblOffset val="100"/>
        <c:noMultiLvlLbl val="0"/>
      </c:catAx>
      <c:valAx>
        <c:axId val="149636224"/>
        <c:scaling>
          <c:orientation val="minMax"/>
          <c:max val="0.2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6303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Perth and Kinros'!$I$94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Perth and Kinros'!$J$93:$P$93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3-49AA-91E4-768FE2016047}"/>
            </c:ext>
          </c:extLst>
        </c:ser>
        <c:ser>
          <c:idx val="2"/>
          <c:order val="1"/>
          <c:tx>
            <c:strRef>
              <c:f>'BRMA Profile - Perth and Kinros'!$I$95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Perth and Kinros'!$J$93:$P$93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3-49AA-91E4-768FE2016047}"/>
            </c:ext>
          </c:extLst>
        </c:ser>
        <c:ser>
          <c:idx val="0"/>
          <c:order val="2"/>
          <c:tx>
            <c:strRef>
              <c:f>'BRMA Profile - Perth and Kinros'!$I$96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Perth and Kinros'!$J$93:$P$93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3-49AA-91E4-768FE2016047}"/>
            </c:ext>
          </c:extLst>
        </c:ser>
        <c:ser>
          <c:idx val="1"/>
          <c:order val="3"/>
          <c:tx>
            <c:strRef>
              <c:f>'BRMA Profile - Perth and Kinros'!$I$97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Perth and Kinros'!$J$93:$P$93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Perth and Kinros'!$J$97:$P$97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3-49AA-91E4-768FE201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89088"/>
        <c:axId val="149690624"/>
      </c:barChart>
      <c:catAx>
        <c:axId val="1496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49690624"/>
        <c:crosses val="autoZero"/>
        <c:auto val="1"/>
        <c:lblAlgn val="ctr"/>
        <c:lblOffset val="100"/>
        <c:noMultiLvlLbl val="0"/>
      </c:catAx>
      <c:valAx>
        <c:axId val="149690624"/>
        <c:scaling>
          <c:orientation val="minMax"/>
          <c:max val="0.2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6890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Aberdeen and Shi'!$I$50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Aberdeen and Shi'!$J$49:$P$49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8-427C-B61A-91CE94EE88AC}"/>
            </c:ext>
          </c:extLst>
        </c:ser>
        <c:ser>
          <c:idx val="2"/>
          <c:order val="1"/>
          <c:tx>
            <c:strRef>
              <c:f>'BRMA Profile - Aberdeen and Shi'!$I$51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Aberdeen and Shi'!$J$49:$P$49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8-427C-B61A-91CE94EE88AC}"/>
            </c:ext>
          </c:extLst>
        </c:ser>
        <c:ser>
          <c:idx val="0"/>
          <c:order val="2"/>
          <c:tx>
            <c:strRef>
              <c:f>'BRMA Profile - Aberdeen and Shi'!$I$52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Aberdeen and Shi'!$J$49:$P$49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8-427C-B61A-91CE94EE88AC}"/>
            </c:ext>
          </c:extLst>
        </c:ser>
        <c:ser>
          <c:idx val="1"/>
          <c:order val="3"/>
          <c:tx>
            <c:strRef>
              <c:f>'BRMA Profile - Aberdeen and Shi'!$I$53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Aberdeen and Shi'!$J$49:$P$49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8-427C-B61A-91CE94E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87296"/>
        <c:axId val="58088832"/>
      </c:barChart>
      <c:catAx>
        <c:axId val="580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58088832"/>
        <c:crosses val="autoZero"/>
        <c:auto val="1"/>
        <c:lblAlgn val="ctr"/>
        <c:lblOffset val="100"/>
        <c:noMultiLvlLbl val="0"/>
      </c:catAx>
      <c:valAx>
        <c:axId val="58088832"/>
        <c:scaling>
          <c:orientation val="minMax"/>
          <c:max val="0.51"/>
          <c:min val="-0.21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8087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Perth and Kinros'!$A$142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Perth and Kinros'!$B$141:$H$141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Kinros'!$B$142:$H$142</c:f>
              <c:numCache>
                <c:formatCode>#,##0</c:formatCode>
                <c:ptCount val="7"/>
                <c:pt idx="0">
                  <c:v>176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4-4145-99C9-91A6DCB4E38A}"/>
            </c:ext>
          </c:extLst>
        </c:ser>
        <c:ser>
          <c:idx val="1"/>
          <c:order val="1"/>
          <c:tx>
            <c:strRef>
              <c:f>'BRMA Profile - Perth and Kinros'!$A$143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Perth and Kinros'!$B$141:$H$141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Kinros'!$B$143:$H$143</c:f>
              <c:numCache>
                <c:formatCode>#,##0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4-4145-99C9-91A6DCB4E38A}"/>
            </c:ext>
          </c:extLst>
        </c:ser>
        <c:ser>
          <c:idx val="2"/>
          <c:order val="2"/>
          <c:tx>
            <c:strRef>
              <c:f>'BRMA Profile - Perth and Kinros'!$A$144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Perth and Kinros'!$B$141:$H$141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4-4145-99C9-91A6DCB4E38A}"/>
            </c:ext>
          </c:extLst>
        </c:ser>
        <c:ser>
          <c:idx val="3"/>
          <c:order val="3"/>
          <c:tx>
            <c:strRef>
              <c:f>'BRMA Profile - Perth and Kinros'!$A$145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Perth and Kinros'!$B$141:$H$141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4-4145-99C9-91A6DCB4E38A}"/>
            </c:ext>
          </c:extLst>
        </c:ser>
        <c:ser>
          <c:idx val="4"/>
          <c:order val="4"/>
          <c:tx>
            <c:strRef>
              <c:f>'BRMA Profile - Perth and Kinros'!$A$146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Perth and Kinros'!$B$141:$H$141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4-4145-99C9-91A6DCB4E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43872"/>
        <c:axId val="149745664"/>
      </c:barChart>
      <c:catAx>
        <c:axId val="1497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45664"/>
        <c:crosses val="autoZero"/>
        <c:auto val="1"/>
        <c:lblAlgn val="ctr"/>
        <c:lblOffset val="100"/>
        <c:noMultiLvlLbl val="0"/>
      </c:catAx>
      <c:valAx>
        <c:axId val="1497456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974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Perth and Kinros'!$I$142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Perth and Kinros'!$J$141:$P$141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A-4A4C-9854-6978D8B4497F}"/>
            </c:ext>
          </c:extLst>
        </c:ser>
        <c:ser>
          <c:idx val="1"/>
          <c:order val="1"/>
          <c:tx>
            <c:strRef>
              <c:f>'BRMA Profile - Perth and Kinros'!$I$143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Perth and Kinros'!$J$141:$P$141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A-4A4C-9854-6978D8B4497F}"/>
            </c:ext>
          </c:extLst>
        </c:ser>
        <c:ser>
          <c:idx val="2"/>
          <c:order val="2"/>
          <c:tx>
            <c:strRef>
              <c:f>'BRMA Profile - Perth and Kinros'!$I$144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Perth and Kinros'!$J$141:$P$141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A-4A4C-9854-6978D8B4497F}"/>
            </c:ext>
          </c:extLst>
        </c:ser>
        <c:ser>
          <c:idx val="3"/>
          <c:order val="3"/>
          <c:tx>
            <c:strRef>
              <c:f>'BRMA Profile - Perth and Kinros'!$I$145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Perth and Kinros'!$J$141:$P$141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A-4A4C-9854-6978D8B4497F}"/>
            </c:ext>
          </c:extLst>
        </c:ser>
        <c:ser>
          <c:idx val="4"/>
          <c:order val="4"/>
          <c:tx>
            <c:strRef>
              <c:f>'BRMA Profile - Perth and Kinros'!$I$146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Perth and Kinros'!$J$141:$P$141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EA-4A4C-9854-6978D8B44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92768"/>
        <c:axId val="149402752"/>
      </c:barChart>
      <c:catAx>
        <c:axId val="1493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402752"/>
        <c:crosses val="autoZero"/>
        <c:auto val="1"/>
        <c:lblAlgn val="ctr"/>
        <c:lblOffset val="100"/>
        <c:noMultiLvlLbl val="0"/>
      </c:catAx>
      <c:valAx>
        <c:axId val="149402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939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Perth and Kinros'!$A$122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Perth and Kinros'!$B$117:$H$117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E-4AF2-9898-3BDB88F4E9E2}"/>
            </c:ext>
          </c:extLst>
        </c:ser>
        <c:ser>
          <c:idx val="0"/>
          <c:order val="1"/>
          <c:tx>
            <c:strRef>
              <c:f>'BRMA Profile - Perth and Kinros'!$A$121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Perth and Kinros'!$B$117:$H$117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E-4AF2-9898-3BDB88F4E9E2}"/>
            </c:ext>
          </c:extLst>
        </c:ser>
        <c:ser>
          <c:idx val="1"/>
          <c:order val="2"/>
          <c:tx>
            <c:strRef>
              <c:f>'BRMA Profile - Perth and Kinros'!$A$120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Perth and Kinros'!$B$117:$H$117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Kinros'!$B$120:$H$120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E-4AF2-9898-3BDB88F4E9E2}"/>
            </c:ext>
          </c:extLst>
        </c:ser>
        <c:ser>
          <c:idx val="2"/>
          <c:order val="3"/>
          <c:tx>
            <c:strRef>
              <c:f>'BRMA Profile - Perth and Kinros'!$A$119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Perth and Kinros'!$B$117:$H$117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Kinros'!$B$119:$H$119</c:f>
              <c:numCache>
                <c:formatCode>#,##0</c:formatCode>
                <c:ptCount val="7"/>
                <c:pt idx="0">
                  <c:v>377.44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E-4AF2-9898-3BDB88F4E9E2}"/>
            </c:ext>
          </c:extLst>
        </c:ser>
        <c:ser>
          <c:idx val="3"/>
          <c:order val="4"/>
          <c:tx>
            <c:strRef>
              <c:f>'BRMA Profile - Perth and Kinros'!$A$118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Perth and Kinros'!$B$117:$H$117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5E-4AF2-9898-3BDB88F4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30656"/>
        <c:axId val="149432192"/>
      </c:lineChart>
      <c:catAx>
        <c:axId val="1494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432192"/>
        <c:crosses val="autoZero"/>
        <c:auto val="1"/>
        <c:lblAlgn val="ctr"/>
        <c:lblOffset val="100"/>
        <c:noMultiLvlLbl val="0"/>
      </c:catAx>
      <c:valAx>
        <c:axId val="149432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4306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Perth and Kinros'!$I$122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Perth and Kinros'!$J$117:$P$117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F-4C82-9668-FF1B44DA9509}"/>
            </c:ext>
          </c:extLst>
        </c:ser>
        <c:ser>
          <c:idx val="0"/>
          <c:order val="1"/>
          <c:tx>
            <c:strRef>
              <c:f>'BRMA Profile - Perth and Kinros'!$I$121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Perth and Kinros'!$J$117:$P$117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F-4C82-9668-FF1B44DA9509}"/>
            </c:ext>
          </c:extLst>
        </c:ser>
        <c:ser>
          <c:idx val="1"/>
          <c:order val="2"/>
          <c:tx>
            <c:strRef>
              <c:f>'BRMA Profile - Perth and Kinros'!$I$120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Perth and Kinros'!$J$117:$P$117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Kinros'!$J$120:$P$120</c:f>
              <c:numCache>
                <c:formatCode>#,##0</c:formatCode>
                <c:ptCount val="7"/>
                <c:pt idx="0">
                  <c:v>506.44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F-4C82-9668-FF1B44DA9509}"/>
            </c:ext>
          </c:extLst>
        </c:ser>
        <c:ser>
          <c:idx val="2"/>
          <c:order val="3"/>
          <c:tx>
            <c:strRef>
              <c:f>'BRMA Profile - Perth and Kinros'!$I$119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Perth and Kinros'!$J$117:$P$117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Kinros'!$J$119:$P$119</c:f>
              <c:numCache>
                <c:formatCode>#,##0</c:formatCode>
                <c:ptCount val="7"/>
                <c:pt idx="0">
                  <c:v>380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F-4C82-9668-FF1B44DA9509}"/>
            </c:ext>
          </c:extLst>
        </c:ser>
        <c:ser>
          <c:idx val="3"/>
          <c:order val="4"/>
          <c:tx>
            <c:strRef>
              <c:f>'BRMA Profile - Perth and Kinros'!$I$118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Perth and Kinros'!$J$117:$P$117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Perth and Kinros'!$J$118:$P$118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F-4C82-9668-FF1B44DA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85440"/>
        <c:axId val="149486976"/>
      </c:lineChart>
      <c:catAx>
        <c:axId val="14948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486976"/>
        <c:crosses val="autoZero"/>
        <c:auto val="1"/>
        <c:lblAlgn val="ctr"/>
        <c:lblOffset val="100"/>
        <c:noMultiLvlLbl val="0"/>
      </c:catAx>
      <c:valAx>
        <c:axId val="149486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4854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Renfrewshire  In'!$A$9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Renfrewshire  In'!$B$5:$H$5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In'!$B$9:$H$9</c:f>
              <c:numCache>
                <c:formatCode>#,##0</c:formatCode>
                <c:ptCount val="7"/>
                <c:pt idx="0">
                  <c:v>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F-4493-87E2-FB515B7DAE3B}"/>
            </c:ext>
          </c:extLst>
        </c:ser>
        <c:ser>
          <c:idx val="0"/>
          <c:order val="1"/>
          <c:tx>
            <c:strRef>
              <c:f>'BRMA Profile - Renfrewshire  In'!$A$8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Renfrewshire  In'!$B$5:$H$5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In'!$B$8:$H$8</c:f>
              <c:numCache>
                <c:formatCode>#,##0</c:formatCode>
                <c:ptCount val="7"/>
                <c:pt idx="0">
                  <c:v>374.39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F-4493-87E2-FB515B7DAE3B}"/>
            </c:ext>
          </c:extLst>
        </c:ser>
        <c:ser>
          <c:idx val="2"/>
          <c:order val="2"/>
          <c:tx>
            <c:strRef>
              <c:f>'BRMA Profile - Renfrewshire  In'!$A$7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Renfrewshire  In'!$B$5:$H$5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In'!$B$7:$H$7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F-4493-87E2-FB515B7DAE3B}"/>
            </c:ext>
          </c:extLst>
        </c:ser>
        <c:ser>
          <c:idx val="3"/>
          <c:order val="3"/>
          <c:tx>
            <c:strRef>
              <c:f>'BRMA Profile - Renfrewshire  In'!$A$6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Renfrewshire  In'!$B$5:$H$5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In'!$B$6:$H$6</c:f>
              <c:numCache>
                <c:formatCode>#,##0</c:formatCode>
                <c:ptCount val="7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F-4493-87E2-FB515B7DA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7472"/>
        <c:axId val="149179008"/>
      </c:lineChart>
      <c:catAx>
        <c:axId val="1491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179008"/>
        <c:crosses val="autoZero"/>
        <c:auto val="1"/>
        <c:lblAlgn val="ctr"/>
        <c:lblOffset val="100"/>
        <c:noMultiLvlLbl val="0"/>
      </c:catAx>
      <c:valAx>
        <c:axId val="1491790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17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Renfrewshire  In'!$A$31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Renfrewshire  In'!$B$27:$H$27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4-4296-89ED-315289D16E82}"/>
            </c:ext>
          </c:extLst>
        </c:ser>
        <c:ser>
          <c:idx val="2"/>
          <c:order val="1"/>
          <c:tx>
            <c:strRef>
              <c:f>'BRMA Profile - Renfrewshire  In'!$A$30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Renfrewshire  In'!$B$27:$H$27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In'!$B$30:$H$30</c:f>
              <c:numCache>
                <c:formatCode>#,##0</c:formatCode>
                <c:ptCount val="7"/>
                <c:pt idx="0">
                  <c:v>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4-4296-89ED-315289D16E82}"/>
            </c:ext>
          </c:extLst>
        </c:ser>
        <c:ser>
          <c:idx val="1"/>
          <c:order val="2"/>
          <c:tx>
            <c:strRef>
              <c:f>'BRMA Profile - Renfrewshire  In'!$A$29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Renfrewshire  In'!$B$27:$H$27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In'!$B$29:$H$29</c:f>
              <c:numCache>
                <c:formatCode>#,##0</c:formatCode>
                <c:ptCount val="7"/>
                <c:pt idx="0">
                  <c:v>472.96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4-4296-89ED-315289D16E82}"/>
            </c:ext>
          </c:extLst>
        </c:ser>
        <c:ser>
          <c:idx val="0"/>
          <c:order val="3"/>
          <c:tx>
            <c:strRef>
              <c:f>'BRMA Profile - Renfrewshire  In'!$A$28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Renfrewshire  In'!$B$27:$H$27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In'!$B$28:$H$28</c:f>
              <c:numCache>
                <c:formatCode>#,##0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B4-4296-89ED-315289D16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51744"/>
        <c:axId val="149550976"/>
      </c:lineChart>
      <c:catAx>
        <c:axId val="1495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550976"/>
        <c:crosses val="autoZero"/>
        <c:auto val="1"/>
        <c:lblAlgn val="ctr"/>
        <c:lblOffset val="100"/>
        <c:noMultiLvlLbl val="0"/>
      </c:catAx>
      <c:valAx>
        <c:axId val="1495509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551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Renfrewshire  In'!$A$53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Renfrewshire  In'!$B$49:$H$49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F-4041-AC4A-5B3481DADABE}"/>
            </c:ext>
          </c:extLst>
        </c:ser>
        <c:ser>
          <c:idx val="1"/>
          <c:order val="1"/>
          <c:tx>
            <c:strRef>
              <c:f>'BRMA Profile - Renfrewshire  In'!$A$52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Renfrewshire  In'!$B$49:$H$49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041-AC4A-5B3481DADABE}"/>
            </c:ext>
          </c:extLst>
        </c:ser>
        <c:ser>
          <c:idx val="2"/>
          <c:order val="2"/>
          <c:tx>
            <c:strRef>
              <c:f>'BRMA Profile - Renfrewshire  In'!$A$51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Renfrewshire  In'!$B$49:$H$49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F-4041-AC4A-5B3481DADABE}"/>
            </c:ext>
          </c:extLst>
        </c:ser>
        <c:ser>
          <c:idx val="3"/>
          <c:order val="3"/>
          <c:tx>
            <c:strRef>
              <c:f>'BRMA Profile - Renfrewshire  In'!$A$50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Renfrewshire  In'!$B$49:$H$49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F-4041-AC4A-5B3481DA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76608"/>
        <c:axId val="149086592"/>
      </c:lineChart>
      <c:catAx>
        <c:axId val="1490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086592"/>
        <c:crosses val="autoZero"/>
        <c:auto val="1"/>
        <c:lblAlgn val="ctr"/>
        <c:lblOffset val="100"/>
        <c:noMultiLvlLbl val="0"/>
      </c:catAx>
      <c:valAx>
        <c:axId val="14908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076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Renfrewshire  In'!$A$75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Renfrewshire  In'!$B$71:$H$71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8-41A1-AD56-0EE4B4EDBB84}"/>
            </c:ext>
          </c:extLst>
        </c:ser>
        <c:ser>
          <c:idx val="1"/>
          <c:order val="1"/>
          <c:tx>
            <c:strRef>
              <c:f>'BRMA Profile - Renfrewshire  In'!$A$74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Renfrewshire  In'!$B$71:$H$71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8-41A1-AD56-0EE4B4EDBB84}"/>
            </c:ext>
          </c:extLst>
        </c:ser>
        <c:ser>
          <c:idx val="2"/>
          <c:order val="2"/>
          <c:tx>
            <c:strRef>
              <c:f>'BRMA Profile - Renfrewshire  In'!$A$73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Renfrewshire  In'!$B$71:$H$71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8-41A1-AD56-0EE4B4EDBB84}"/>
            </c:ext>
          </c:extLst>
        </c:ser>
        <c:ser>
          <c:idx val="3"/>
          <c:order val="3"/>
          <c:tx>
            <c:strRef>
              <c:f>'BRMA Profile - Renfrewshire  In'!$A$72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Renfrewshire  In'!$B$71:$H$71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8-41A1-AD56-0EE4B4EDB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61696"/>
        <c:axId val="149271680"/>
      </c:lineChart>
      <c:catAx>
        <c:axId val="1492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271680"/>
        <c:crosses val="autoZero"/>
        <c:auto val="1"/>
        <c:lblAlgn val="ctr"/>
        <c:lblOffset val="100"/>
        <c:noMultiLvlLbl val="0"/>
      </c:catAx>
      <c:valAx>
        <c:axId val="149271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2616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Renfrewshire  In'!$A$97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Renfrewshire  In'!$B$93:$H$93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8-4BBB-B5DF-66F4DEED930C}"/>
            </c:ext>
          </c:extLst>
        </c:ser>
        <c:ser>
          <c:idx val="1"/>
          <c:order val="1"/>
          <c:tx>
            <c:strRef>
              <c:f>'BRMA Profile - Renfrewshire  In'!$A$96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Renfrewshire  In'!$B$93:$H$93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8-4BBB-B5DF-66F4DEED930C}"/>
            </c:ext>
          </c:extLst>
        </c:ser>
        <c:ser>
          <c:idx val="2"/>
          <c:order val="2"/>
          <c:tx>
            <c:strRef>
              <c:f>'BRMA Profile - Renfrewshire  In'!$A$95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Renfrewshire  In'!$B$93:$H$93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8-4BBB-B5DF-66F4DEED930C}"/>
            </c:ext>
          </c:extLst>
        </c:ser>
        <c:ser>
          <c:idx val="3"/>
          <c:order val="3"/>
          <c:tx>
            <c:strRef>
              <c:f>'BRMA Profile - Renfrewshire  In'!$A$94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Renfrewshire  In'!$B$93:$H$93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8-4BBB-B5DF-66F4DEED9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25280"/>
        <c:axId val="150226816"/>
      </c:lineChart>
      <c:catAx>
        <c:axId val="1502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226816"/>
        <c:crosses val="autoZero"/>
        <c:auto val="1"/>
        <c:lblAlgn val="ctr"/>
        <c:lblOffset val="100"/>
        <c:noMultiLvlLbl val="0"/>
      </c:catAx>
      <c:valAx>
        <c:axId val="15022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225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Renfrewshire  In'!$I$6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Renfrewshire  In'!$J$5:$P$5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5-40BF-A5B7-4BB8A1DEF894}"/>
            </c:ext>
          </c:extLst>
        </c:ser>
        <c:ser>
          <c:idx val="2"/>
          <c:order val="1"/>
          <c:tx>
            <c:strRef>
              <c:f>'BRMA Profile - Renfrewshire  In'!$I$7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Renfrewshire  In'!$J$5:$P$5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5-40BF-A5B7-4BB8A1DEF894}"/>
            </c:ext>
          </c:extLst>
        </c:ser>
        <c:ser>
          <c:idx val="0"/>
          <c:order val="2"/>
          <c:tx>
            <c:strRef>
              <c:f>'BRMA Profile - Renfrewshire  In'!$I$8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Renfrewshire  In'!$J$5:$P$5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5-40BF-A5B7-4BB8A1DEF894}"/>
            </c:ext>
          </c:extLst>
        </c:ser>
        <c:ser>
          <c:idx val="1"/>
          <c:order val="3"/>
          <c:tx>
            <c:strRef>
              <c:f>'BRMA Profile - Renfrewshire  In'!$I$9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Renfrewshire  In'!$J$5:$P$5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5-40BF-A5B7-4BB8A1DE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258816"/>
        <c:axId val="150260352"/>
      </c:barChart>
      <c:catAx>
        <c:axId val="1502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50260352"/>
        <c:crosses val="autoZero"/>
        <c:auto val="1"/>
        <c:lblAlgn val="ctr"/>
        <c:lblOffset val="100"/>
        <c:noMultiLvlLbl val="0"/>
      </c:catAx>
      <c:valAx>
        <c:axId val="150260352"/>
        <c:scaling>
          <c:orientation val="minMax"/>
          <c:max val="0.23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2588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8600524934384"/>
          <c:y val="0.10687066459713354"/>
          <c:w val="0.87527894871726897"/>
          <c:h val="0.46563520722046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1, Chart 2'!$E$5</c:f>
              <c:strCache>
                <c:ptCount val="1"/>
                <c:pt idx="0">
                  <c:v>2010 to 2023 change</c:v>
                </c:pt>
              </c:strCache>
            </c:strRef>
          </c:tx>
          <c:spPr>
            <a:solidFill>
              <a:srgbClr val="2B9C93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E5682A"/>
              </a:solidFill>
            </c:spPr>
            <c:extLst>
              <c:ext xmlns:c16="http://schemas.microsoft.com/office/drawing/2014/chart" uri="{C3380CC4-5D6E-409C-BE32-E72D297353CC}">
                <c16:uniqueId val="{00000001-6685-4EEF-BBA7-93D688BD271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685-4EEF-BBA7-93D688BD271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B34-4BE9-A134-ED381D38620D}"/>
              </c:ext>
            </c:extLst>
          </c:dPt>
          <c:cat>
            <c:strRef>
              <c:f>'Table 1, Chart 2'!$A$6:$A$24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Scotland</c:v>
                </c:pt>
                <c:pt idx="3">
                  <c:v>East Dunbartonshire</c:v>
                </c:pt>
                <c:pt idx="4">
                  <c:v>Argyll and Bute</c:v>
                </c:pt>
                <c:pt idx="5">
                  <c:v>Fife</c:v>
                </c:pt>
                <c:pt idx="6">
                  <c:v>Forth Valley</c:v>
                </c:pt>
                <c:pt idx="7">
                  <c:v>Dundee and Angus</c:v>
                </c:pt>
                <c:pt idx="8">
                  <c:v>West Lothian</c:v>
                </c:pt>
                <c:pt idx="9">
                  <c:v>Highland and Islands</c:v>
                </c:pt>
                <c:pt idx="10">
                  <c:v>South Lanarkshire</c:v>
                </c:pt>
                <c:pt idx="11">
                  <c:v>West Dunbartonshire</c:v>
                </c:pt>
                <c:pt idx="12">
                  <c:v>North Lanarkshire</c:v>
                </c:pt>
                <c:pt idx="13">
                  <c:v>Scottish Borders</c:v>
                </c:pt>
                <c:pt idx="14">
                  <c:v>Perth and Kinross</c:v>
                </c:pt>
                <c:pt idx="15">
                  <c:v>Renfrewshire / Inverclyde</c:v>
                </c:pt>
                <c:pt idx="16">
                  <c:v>Dumfries and Galloway</c:v>
                </c:pt>
                <c:pt idx="17">
                  <c:v>Ayrshires</c:v>
                </c:pt>
                <c:pt idx="18">
                  <c:v>Aberdeen and Shire</c:v>
                </c:pt>
              </c:strCache>
            </c:strRef>
          </c:cat>
          <c:val>
            <c:numRef>
              <c:f>'Table 1, Chart 2'!$E$6:$E$24</c:f>
              <c:numCache>
                <c:formatCode>0.0%</c:formatCode>
                <c:ptCount val="19"/>
                <c:pt idx="0">
                  <c:v>0.81211968705677817</c:v>
                </c:pt>
                <c:pt idx="1">
                  <c:v>0.70164885848258907</c:v>
                </c:pt>
                <c:pt idx="2">
                  <c:v>0.46630070551828906</c:v>
                </c:pt>
                <c:pt idx="3">
                  <c:v>0.43430681287395201</c:v>
                </c:pt>
                <c:pt idx="4">
                  <c:v>0.39127362194419701</c:v>
                </c:pt>
                <c:pt idx="5">
                  <c:v>0.38098630570727465</c:v>
                </c:pt>
                <c:pt idx="6">
                  <c:v>0.37882626680455012</c:v>
                </c:pt>
                <c:pt idx="7">
                  <c:v>0.34930316071479472</c:v>
                </c:pt>
                <c:pt idx="8">
                  <c:v>0.30603951609136359</c:v>
                </c:pt>
                <c:pt idx="9">
                  <c:v>0.28474012674393379</c:v>
                </c:pt>
                <c:pt idx="10">
                  <c:v>0.2816430046801055</c:v>
                </c:pt>
                <c:pt idx="11">
                  <c:v>0.27943251688337889</c:v>
                </c:pt>
                <c:pt idx="12">
                  <c:v>0.27864722907063988</c:v>
                </c:pt>
                <c:pt idx="13">
                  <c:v>0.27543948362533088</c:v>
                </c:pt>
                <c:pt idx="14">
                  <c:v>0.250900805426028</c:v>
                </c:pt>
                <c:pt idx="15">
                  <c:v>0.23798712572451186</c:v>
                </c:pt>
                <c:pt idx="16">
                  <c:v>0.18198027525491733</c:v>
                </c:pt>
                <c:pt idx="17">
                  <c:v>0.13528847690586532</c:v>
                </c:pt>
                <c:pt idx="18">
                  <c:v>-1.937046004842613E-2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85-4EEF-BBA7-93D688BD271C}"/>
            </c:ext>
          </c:extLst>
        </c:ser>
        <c:ser>
          <c:idx val="1"/>
          <c:order val="1"/>
          <c:tx>
            <c:strRef>
              <c:f>'Table 1, Chart 2'!$F$5</c:f>
              <c:strCache>
                <c:ptCount val="1"/>
                <c:pt idx="0">
                  <c:v>2022 to 2023 change</c:v>
                </c:pt>
              </c:strCache>
            </c:strRef>
          </c:tx>
          <c:spPr>
            <a:solidFill>
              <a:srgbClr val="002D54"/>
            </a:solidFill>
            <a:ln>
              <a:noFill/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6A206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685-4EEF-BBA7-93D688BD271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685-4EEF-BBA7-93D688BD271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EE9-45EC-9D29-7FBC8C7987E6}"/>
              </c:ext>
            </c:extLst>
          </c:dPt>
          <c:cat>
            <c:strRef>
              <c:f>'Table 1, Chart 2'!$A$6:$A$24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Scotland</c:v>
                </c:pt>
                <c:pt idx="3">
                  <c:v>East Dunbartonshire</c:v>
                </c:pt>
                <c:pt idx="4">
                  <c:v>Argyll and Bute</c:v>
                </c:pt>
                <c:pt idx="5">
                  <c:v>Fife</c:v>
                </c:pt>
                <c:pt idx="6">
                  <c:v>Forth Valley</c:v>
                </c:pt>
                <c:pt idx="7">
                  <c:v>Dundee and Angus</c:v>
                </c:pt>
                <c:pt idx="8">
                  <c:v>West Lothian</c:v>
                </c:pt>
                <c:pt idx="9">
                  <c:v>Highland and Islands</c:v>
                </c:pt>
                <c:pt idx="10">
                  <c:v>South Lanarkshire</c:v>
                </c:pt>
                <c:pt idx="11">
                  <c:v>West Dunbartonshire</c:v>
                </c:pt>
                <c:pt idx="12">
                  <c:v>North Lanarkshire</c:v>
                </c:pt>
                <c:pt idx="13">
                  <c:v>Scottish Borders</c:v>
                </c:pt>
                <c:pt idx="14">
                  <c:v>Perth and Kinross</c:v>
                </c:pt>
                <c:pt idx="15">
                  <c:v>Renfrewshire / Inverclyde</c:v>
                </c:pt>
                <c:pt idx="16">
                  <c:v>Dumfries and Galloway</c:v>
                </c:pt>
                <c:pt idx="17">
                  <c:v>Ayrshires</c:v>
                </c:pt>
                <c:pt idx="18">
                  <c:v>Aberdeen and Shire</c:v>
                </c:pt>
              </c:strCache>
            </c:strRef>
          </c:cat>
          <c:val>
            <c:numRef>
              <c:f>'Table 1, Chart 2'!$F$6:$F$24</c:f>
              <c:numCache>
                <c:formatCode>0.0%</c:formatCode>
                <c:ptCount val="19"/>
                <c:pt idx="0">
                  <c:v>0.22228394204508617</c:v>
                </c:pt>
                <c:pt idx="1">
                  <c:v>9.7345461755812268E-2</c:v>
                </c:pt>
                <c:pt idx="2">
                  <c:v>0.11727958754251744</c:v>
                </c:pt>
                <c:pt idx="3">
                  <c:v>0.11113982941328504</c:v>
                </c:pt>
                <c:pt idx="4">
                  <c:v>0.1706602651631941</c:v>
                </c:pt>
                <c:pt idx="5">
                  <c:v>6.3975117399524217E-2</c:v>
                </c:pt>
                <c:pt idx="6">
                  <c:v>4.4720861900098052E-2</c:v>
                </c:pt>
                <c:pt idx="7">
                  <c:v>7.931333211745395E-2</c:v>
                </c:pt>
                <c:pt idx="8">
                  <c:v>3.843868380004456E-2</c:v>
                </c:pt>
                <c:pt idx="9">
                  <c:v>1.7286117682973279E-2</c:v>
                </c:pt>
                <c:pt idx="10">
                  <c:v>9.3173658036172169E-2</c:v>
                </c:pt>
                <c:pt idx="11">
                  <c:v>0.14101757382354263</c:v>
                </c:pt>
                <c:pt idx="12">
                  <c:v>6.8120256989993466E-2</c:v>
                </c:pt>
                <c:pt idx="13">
                  <c:v>7.9667631877124556E-2</c:v>
                </c:pt>
                <c:pt idx="14">
                  <c:v>3.2383617956399213E-2</c:v>
                </c:pt>
                <c:pt idx="15">
                  <c:v>9.1232283279182536E-2</c:v>
                </c:pt>
                <c:pt idx="16">
                  <c:v>6.469584420799035E-2</c:v>
                </c:pt>
                <c:pt idx="17">
                  <c:v>5.2656277013509722E-2</c:v>
                </c:pt>
                <c:pt idx="18">
                  <c:v>0.10551906508572872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85-4EEF-BBA7-93D688BD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59360"/>
        <c:axId val="106560896"/>
      </c:barChart>
      <c:lineChart>
        <c:grouping val="standard"/>
        <c:varyColors val="0"/>
        <c:ser>
          <c:idx val="2"/>
          <c:order val="2"/>
          <c:tx>
            <c:strRef>
              <c:f>'Table 1, Chart 2'!$G$5</c:f>
              <c:strCache>
                <c:ptCount val="1"/>
                <c:pt idx="0">
                  <c:v>Cumulative CPI - 2010 to 2023 (45.7%)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'Table 1, Chart 2'!$A$6:$A$24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Scotland</c:v>
                </c:pt>
                <c:pt idx="3">
                  <c:v>East Dunbartonshire</c:v>
                </c:pt>
                <c:pt idx="4">
                  <c:v>Argyll and Bute</c:v>
                </c:pt>
                <c:pt idx="5">
                  <c:v>Fife</c:v>
                </c:pt>
                <c:pt idx="6">
                  <c:v>Forth Valley</c:v>
                </c:pt>
                <c:pt idx="7">
                  <c:v>Dundee and Angus</c:v>
                </c:pt>
                <c:pt idx="8">
                  <c:v>West Lothian</c:v>
                </c:pt>
                <c:pt idx="9">
                  <c:v>Highland and Islands</c:v>
                </c:pt>
                <c:pt idx="10">
                  <c:v>South Lanarkshire</c:v>
                </c:pt>
                <c:pt idx="11">
                  <c:v>West Dunbartonshire</c:v>
                </c:pt>
                <c:pt idx="12">
                  <c:v>North Lanarkshire</c:v>
                </c:pt>
                <c:pt idx="13">
                  <c:v>Scottish Borders</c:v>
                </c:pt>
                <c:pt idx="14">
                  <c:v>Perth and Kinross</c:v>
                </c:pt>
                <c:pt idx="15">
                  <c:v>Renfrewshire / Inverclyde</c:v>
                </c:pt>
                <c:pt idx="16">
                  <c:v>Dumfries and Galloway</c:v>
                </c:pt>
                <c:pt idx="17">
                  <c:v>Ayrshires</c:v>
                </c:pt>
                <c:pt idx="18">
                  <c:v>Aberdeen and Shire</c:v>
                </c:pt>
              </c:strCache>
            </c:strRef>
          </c:cat>
          <c:val>
            <c:numRef>
              <c:f>'Table 1, Chart 2'!$G$6:$G$24</c:f>
              <c:numCache>
                <c:formatCode>0.0%</c:formatCode>
                <c:ptCount val="19"/>
                <c:pt idx="0">
                  <c:v>0.45700000000000002</c:v>
                </c:pt>
                <c:pt idx="1">
                  <c:v>0.45700000000000002</c:v>
                </c:pt>
                <c:pt idx="2">
                  <c:v>0.45700000000000002</c:v>
                </c:pt>
                <c:pt idx="3">
                  <c:v>0.45700000000000002</c:v>
                </c:pt>
                <c:pt idx="4">
                  <c:v>0.45700000000000002</c:v>
                </c:pt>
                <c:pt idx="5">
                  <c:v>0.45700000000000002</c:v>
                </c:pt>
                <c:pt idx="6">
                  <c:v>0.45700000000000002</c:v>
                </c:pt>
                <c:pt idx="7">
                  <c:v>0.45700000000000002</c:v>
                </c:pt>
                <c:pt idx="8">
                  <c:v>0.45700000000000002</c:v>
                </c:pt>
                <c:pt idx="9">
                  <c:v>0.45700000000000002</c:v>
                </c:pt>
                <c:pt idx="10">
                  <c:v>0.45700000000000002</c:v>
                </c:pt>
                <c:pt idx="11">
                  <c:v>0.45700000000000002</c:v>
                </c:pt>
                <c:pt idx="12">
                  <c:v>0.45700000000000002</c:v>
                </c:pt>
                <c:pt idx="13">
                  <c:v>0.45700000000000002</c:v>
                </c:pt>
                <c:pt idx="14">
                  <c:v>0.45700000000000002</c:v>
                </c:pt>
                <c:pt idx="15">
                  <c:v>0.45700000000000002</c:v>
                </c:pt>
                <c:pt idx="16">
                  <c:v>0.45700000000000002</c:v>
                </c:pt>
                <c:pt idx="17">
                  <c:v>0.45700000000000002</c:v>
                </c:pt>
                <c:pt idx="18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85-4EEF-BBA7-93D688BD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59360"/>
        <c:axId val="106560896"/>
      </c:lineChart>
      <c:catAx>
        <c:axId val="1065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6560896"/>
        <c:crosses val="autoZero"/>
        <c:auto val="1"/>
        <c:lblAlgn val="ctr"/>
        <c:lblOffset val="1000"/>
        <c:noMultiLvlLbl val="0"/>
      </c:catAx>
      <c:valAx>
        <c:axId val="106560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/>
                </a:pPr>
                <a:r>
                  <a:rPr lang="en-GB" sz="1050"/>
                  <a:t>Cumulative</a:t>
                </a:r>
                <a:r>
                  <a:rPr lang="en-GB" sz="1050" baseline="0"/>
                  <a:t> </a:t>
                </a:r>
                <a:r>
                  <a:rPr lang="en-GB" sz="1050"/>
                  <a:t>% change 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065593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4919314574866497E-2"/>
          <c:y val="3.1011741914727244E-2"/>
          <c:w val="0.93727305553430706"/>
          <c:h val="5.8238046331165125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Aberdeen and Shi'!$I$72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Aberdeen and Shi'!$J$71:$P$71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5D4-B723-420E4B288135}"/>
            </c:ext>
          </c:extLst>
        </c:ser>
        <c:ser>
          <c:idx val="2"/>
          <c:order val="1"/>
          <c:tx>
            <c:strRef>
              <c:f>'BRMA Profile - Aberdeen and Shi'!$I$73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Aberdeen and Shi'!$J$71:$P$71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4-45D4-B723-420E4B288135}"/>
            </c:ext>
          </c:extLst>
        </c:ser>
        <c:ser>
          <c:idx val="0"/>
          <c:order val="2"/>
          <c:tx>
            <c:strRef>
              <c:f>'BRMA Profile - Aberdeen and Shi'!$I$74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Aberdeen and Shi'!$J$71:$P$71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4-45D4-B723-420E4B288135}"/>
            </c:ext>
          </c:extLst>
        </c:ser>
        <c:ser>
          <c:idx val="1"/>
          <c:order val="3"/>
          <c:tx>
            <c:strRef>
              <c:f>'BRMA Profile - Aberdeen and Shi'!$I$75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Aberdeen and Shi'!$J$71:$P$71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4-45D4-B723-420E4B28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68992"/>
        <c:axId val="58474880"/>
      </c:barChart>
      <c:catAx>
        <c:axId val="584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58474880"/>
        <c:crosses val="autoZero"/>
        <c:auto val="1"/>
        <c:lblAlgn val="ctr"/>
        <c:lblOffset val="100"/>
        <c:noMultiLvlLbl val="0"/>
      </c:catAx>
      <c:valAx>
        <c:axId val="58474880"/>
        <c:scaling>
          <c:orientation val="minMax"/>
          <c:max val="0.51"/>
          <c:min val="-0.21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8468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Renfrewshire  In'!$I$28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Renfrewshire  In'!$J$27:$P$27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7-459A-AABF-FD192137CF22}"/>
            </c:ext>
          </c:extLst>
        </c:ser>
        <c:ser>
          <c:idx val="2"/>
          <c:order val="1"/>
          <c:tx>
            <c:strRef>
              <c:f>'BRMA Profile - Renfrewshire  In'!$I$29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Renfrewshire  In'!$J$27:$P$27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7-459A-AABF-FD192137CF22}"/>
            </c:ext>
          </c:extLst>
        </c:ser>
        <c:ser>
          <c:idx val="0"/>
          <c:order val="2"/>
          <c:tx>
            <c:strRef>
              <c:f>'BRMA Profile - Renfrewshire  In'!$I$30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Renfrewshire  In'!$J$27:$P$27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7-459A-AABF-FD192137CF22}"/>
            </c:ext>
          </c:extLst>
        </c:ser>
        <c:ser>
          <c:idx val="1"/>
          <c:order val="3"/>
          <c:tx>
            <c:strRef>
              <c:f>'BRMA Profile - Renfrewshire  In'!$I$31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Renfrewshire  In'!$J$27:$P$27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7-459A-AABF-FD192137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16928"/>
        <c:axId val="150318464"/>
      </c:barChart>
      <c:catAx>
        <c:axId val="1503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0318464"/>
        <c:crosses val="autoZero"/>
        <c:auto val="1"/>
        <c:lblAlgn val="ctr"/>
        <c:lblOffset val="100"/>
        <c:noMultiLvlLbl val="0"/>
      </c:catAx>
      <c:valAx>
        <c:axId val="150318464"/>
        <c:scaling>
          <c:orientation val="minMax"/>
          <c:max val="0.30000000000000004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3169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Renfrewshire  In'!$I$50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Renfrewshire  In'!$J$49:$P$49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1-4AD8-B80B-0920EFB0F478}"/>
            </c:ext>
          </c:extLst>
        </c:ser>
        <c:ser>
          <c:idx val="2"/>
          <c:order val="1"/>
          <c:tx>
            <c:strRef>
              <c:f>'BRMA Profile - Renfrewshire  In'!$I$51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Renfrewshire  In'!$J$49:$P$49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1-4AD8-B80B-0920EFB0F478}"/>
            </c:ext>
          </c:extLst>
        </c:ser>
        <c:ser>
          <c:idx val="0"/>
          <c:order val="2"/>
          <c:tx>
            <c:strRef>
              <c:f>'BRMA Profile - Renfrewshire  In'!$I$52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Renfrewshire  In'!$J$49:$P$49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1-4AD8-B80B-0920EFB0F478}"/>
            </c:ext>
          </c:extLst>
        </c:ser>
        <c:ser>
          <c:idx val="1"/>
          <c:order val="3"/>
          <c:tx>
            <c:strRef>
              <c:f>'BRMA Profile - Renfrewshire  In'!$I$53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Renfrewshire  In'!$J$49:$P$49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1-4AD8-B80B-0920EFB0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66848"/>
        <c:axId val="150372736"/>
      </c:barChart>
      <c:catAx>
        <c:axId val="1503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0372736"/>
        <c:crosses val="autoZero"/>
        <c:auto val="1"/>
        <c:lblAlgn val="ctr"/>
        <c:lblOffset val="100"/>
        <c:noMultiLvlLbl val="0"/>
      </c:catAx>
      <c:valAx>
        <c:axId val="150372736"/>
        <c:scaling>
          <c:orientation val="minMax"/>
          <c:max val="0.23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3668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Renfrewshire  In'!$I$72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Renfrewshire  In'!$J$71:$P$71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3-4DD5-A7F5-79C3346856E7}"/>
            </c:ext>
          </c:extLst>
        </c:ser>
        <c:ser>
          <c:idx val="2"/>
          <c:order val="1"/>
          <c:tx>
            <c:strRef>
              <c:f>'BRMA Profile - Renfrewshire  In'!$I$73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Renfrewshire  In'!$J$71:$P$71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3-4DD5-A7F5-79C3346856E7}"/>
            </c:ext>
          </c:extLst>
        </c:ser>
        <c:ser>
          <c:idx val="0"/>
          <c:order val="2"/>
          <c:tx>
            <c:strRef>
              <c:f>'BRMA Profile - Renfrewshire  In'!$I$74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Renfrewshire  In'!$J$71:$P$71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3-4DD5-A7F5-79C3346856E7}"/>
            </c:ext>
          </c:extLst>
        </c:ser>
        <c:ser>
          <c:idx val="1"/>
          <c:order val="3"/>
          <c:tx>
            <c:strRef>
              <c:f>'BRMA Profile - Renfrewshire  In'!$I$75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Renfrewshire  In'!$J$71:$P$71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D3-4DD5-A7F5-79C33468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01792"/>
        <c:axId val="150803584"/>
      </c:barChart>
      <c:catAx>
        <c:axId val="1508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0803584"/>
        <c:crosses val="autoZero"/>
        <c:auto val="1"/>
        <c:lblAlgn val="ctr"/>
        <c:lblOffset val="100"/>
        <c:noMultiLvlLbl val="0"/>
      </c:catAx>
      <c:valAx>
        <c:axId val="150803584"/>
        <c:scaling>
          <c:orientation val="minMax"/>
          <c:max val="0.23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8017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Renfrewshire  In'!$I$94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Renfrewshire  In'!$J$93:$P$93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5-4D3F-87BB-AC9E41AED456}"/>
            </c:ext>
          </c:extLst>
        </c:ser>
        <c:ser>
          <c:idx val="2"/>
          <c:order val="1"/>
          <c:tx>
            <c:strRef>
              <c:f>'BRMA Profile - Renfrewshire  In'!$I$95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Renfrewshire  In'!$J$93:$P$93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5-4D3F-87BB-AC9E41AED456}"/>
            </c:ext>
          </c:extLst>
        </c:ser>
        <c:ser>
          <c:idx val="0"/>
          <c:order val="2"/>
          <c:tx>
            <c:strRef>
              <c:f>'BRMA Profile - Renfrewshire  In'!$I$96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Renfrewshire  In'!$J$93:$P$93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5-4D3F-87BB-AC9E41AED456}"/>
            </c:ext>
          </c:extLst>
        </c:ser>
        <c:ser>
          <c:idx val="1"/>
          <c:order val="3"/>
          <c:tx>
            <c:strRef>
              <c:f>'BRMA Profile - Renfrewshire  In'!$I$97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Renfrewshire  In'!$J$93:$P$93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Renfrewshire  In'!$J$97:$P$97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5-4D3F-87BB-AC9E41AE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48256"/>
        <c:axId val="150849792"/>
      </c:barChart>
      <c:catAx>
        <c:axId val="1508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0849792"/>
        <c:crosses val="autoZero"/>
        <c:auto val="1"/>
        <c:lblAlgn val="ctr"/>
        <c:lblOffset val="100"/>
        <c:noMultiLvlLbl val="0"/>
      </c:catAx>
      <c:valAx>
        <c:axId val="150849792"/>
        <c:scaling>
          <c:orientation val="minMax"/>
          <c:max val="0.2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8482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Renfrewshire  In'!$A$142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Renfrewshire  In'!$B$141:$H$141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In'!$B$142:$H$142</c:f>
              <c:numCache>
                <c:formatCode>#,##0</c:formatCode>
                <c:ptCount val="7"/>
                <c:pt idx="0">
                  <c:v>346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F-42DB-9410-2075B61BB4F0}"/>
            </c:ext>
          </c:extLst>
        </c:ser>
        <c:ser>
          <c:idx val="1"/>
          <c:order val="1"/>
          <c:tx>
            <c:strRef>
              <c:f>'BRMA Profile - Renfrewshire  In'!$A$143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Renfrewshire  In'!$B$141:$H$141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In'!$B$143:$H$143</c:f>
              <c:numCache>
                <c:formatCode>#,##0</c:formatCode>
                <c:ptCount val="7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F-42DB-9410-2075B61BB4F0}"/>
            </c:ext>
          </c:extLst>
        </c:ser>
        <c:ser>
          <c:idx val="2"/>
          <c:order val="2"/>
          <c:tx>
            <c:strRef>
              <c:f>'BRMA Profile - Renfrewshire  In'!$A$144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Renfrewshire  In'!$B$141:$H$141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F-42DB-9410-2075B61BB4F0}"/>
            </c:ext>
          </c:extLst>
        </c:ser>
        <c:ser>
          <c:idx val="3"/>
          <c:order val="3"/>
          <c:tx>
            <c:strRef>
              <c:f>'BRMA Profile - Renfrewshire  In'!$A$145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Renfrewshire  In'!$B$141:$H$141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F-42DB-9410-2075B61BB4F0}"/>
            </c:ext>
          </c:extLst>
        </c:ser>
        <c:ser>
          <c:idx val="4"/>
          <c:order val="4"/>
          <c:tx>
            <c:strRef>
              <c:f>'BRMA Profile - Renfrewshire  In'!$A$146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Renfrewshire  In'!$B$141:$H$141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F-42DB-9410-2075B61B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903040"/>
        <c:axId val="150908928"/>
      </c:barChart>
      <c:catAx>
        <c:axId val="1509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908928"/>
        <c:crosses val="autoZero"/>
        <c:auto val="1"/>
        <c:lblAlgn val="ctr"/>
        <c:lblOffset val="100"/>
        <c:noMultiLvlLbl val="0"/>
      </c:catAx>
      <c:valAx>
        <c:axId val="1509089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09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Renfrewshire  In'!$I$142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Renfrewshire  In'!$J$141:$P$141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8-441E-94FC-7A44943EA136}"/>
            </c:ext>
          </c:extLst>
        </c:ser>
        <c:ser>
          <c:idx val="1"/>
          <c:order val="1"/>
          <c:tx>
            <c:strRef>
              <c:f>'BRMA Profile - Renfrewshire  In'!$I$143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Renfrewshire  In'!$J$141:$P$141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8-441E-94FC-7A44943EA136}"/>
            </c:ext>
          </c:extLst>
        </c:ser>
        <c:ser>
          <c:idx val="2"/>
          <c:order val="2"/>
          <c:tx>
            <c:strRef>
              <c:f>'BRMA Profile - Renfrewshire  In'!$I$144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Renfrewshire  In'!$J$141:$P$141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8-441E-94FC-7A44943EA136}"/>
            </c:ext>
          </c:extLst>
        </c:ser>
        <c:ser>
          <c:idx val="3"/>
          <c:order val="3"/>
          <c:tx>
            <c:strRef>
              <c:f>'BRMA Profile - Renfrewshire  In'!$I$145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Renfrewshire  In'!$J$141:$P$141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8-441E-94FC-7A44943EA136}"/>
            </c:ext>
          </c:extLst>
        </c:ser>
        <c:ser>
          <c:idx val="4"/>
          <c:order val="4"/>
          <c:tx>
            <c:strRef>
              <c:f>'BRMA Profile - Renfrewshire  In'!$I$146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Renfrewshire  In'!$J$141:$P$141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28-441E-94FC-7A44943E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945152"/>
        <c:axId val="150946944"/>
      </c:barChart>
      <c:catAx>
        <c:axId val="1509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946944"/>
        <c:crosses val="autoZero"/>
        <c:auto val="1"/>
        <c:lblAlgn val="ctr"/>
        <c:lblOffset val="100"/>
        <c:noMultiLvlLbl val="0"/>
      </c:catAx>
      <c:valAx>
        <c:axId val="150946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9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Renfrewshire  In'!$A$122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Renfrewshire  In'!$B$117:$H$117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4C83-A5AA-4AA86DD23666}"/>
            </c:ext>
          </c:extLst>
        </c:ser>
        <c:ser>
          <c:idx val="0"/>
          <c:order val="1"/>
          <c:tx>
            <c:strRef>
              <c:f>'BRMA Profile - Renfrewshire  In'!$A$121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Renfrewshire  In'!$B$117:$H$117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4C83-A5AA-4AA86DD23666}"/>
            </c:ext>
          </c:extLst>
        </c:ser>
        <c:ser>
          <c:idx val="1"/>
          <c:order val="2"/>
          <c:tx>
            <c:strRef>
              <c:f>'BRMA Profile - Renfrewshire  In'!$A$120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Renfrewshire  In'!$B$117:$H$117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In'!$B$120:$H$120</c:f>
              <c:numCache>
                <c:formatCode>#,##0</c:formatCode>
                <c:ptCount val="7"/>
                <c:pt idx="0">
                  <c:v>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4-4C83-A5AA-4AA86DD23666}"/>
            </c:ext>
          </c:extLst>
        </c:ser>
        <c:ser>
          <c:idx val="2"/>
          <c:order val="3"/>
          <c:tx>
            <c:strRef>
              <c:f>'BRMA Profile - Renfrewshire  In'!$A$119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Renfrewshire  In'!$B$117:$H$117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In'!$B$119:$H$119</c:f>
              <c:numCache>
                <c:formatCode>#,##0</c:formatCode>
                <c:ptCount val="7"/>
                <c:pt idx="0">
                  <c:v>374.39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4-4C83-A5AA-4AA86DD23666}"/>
            </c:ext>
          </c:extLst>
        </c:ser>
        <c:ser>
          <c:idx val="3"/>
          <c:order val="4"/>
          <c:tx>
            <c:strRef>
              <c:f>'BRMA Profile - Renfrewshire  In'!$A$118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Renfrewshire  In'!$B$117:$H$117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4-4C83-A5AA-4AA86DD2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10304"/>
        <c:axId val="150611840"/>
      </c:lineChart>
      <c:catAx>
        <c:axId val="1506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611840"/>
        <c:crosses val="autoZero"/>
        <c:auto val="1"/>
        <c:lblAlgn val="ctr"/>
        <c:lblOffset val="100"/>
        <c:noMultiLvlLbl val="0"/>
      </c:catAx>
      <c:valAx>
        <c:axId val="15061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6103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Renfrewshire  In'!$I$122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Renfrewshire  In'!$J$117:$P$117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F-483B-AACC-7270E62FE2AE}"/>
            </c:ext>
          </c:extLst>
        </c:ser>
        <c:ser>
          <c:idx val="0"/>
          <c:order val="1"/>
          <c:tx>
            <c:strRef>
              <c:f>'BRMA Profile - Renfrewshire  In'!$I$121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Renfrewshire  In'!$J$117:$P$117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F-483B-AACC-7270E62FE2AE}"/>
            </c:ext>
          </c:extLst>
        </c:ser>
        <c:ser>
          <c:idx val="1"/>
          <c:order val="2"/>
          <c:tx>
            <c:strRef>
              <c:f>'BRMA Profile - Renfrewshire  In'!$I$120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Renfrewshire  In'!$J$117:$P$117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In'!$J$120:$P$120</c:f>
              <c:numCache>
                <c:formatCode>#,##0</c:formatCode>
                <c:ptCount val="7"/>
                <c:pt idx="0">
                  <c:v>472.96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F-483B-AACC-7270E62FE2AE}"/>
            </c:ext>
          </c:extLst>
        </c:ser>
        <c:ser>
          <c:idx val="2"/>
          <c:order val="3"/>
          <c:tx>
            <c:strRef>
              <c:f>'BRMA Profile - Renfrewshire  In'!$I$119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Renfrewshire  In'!$J$117:$P$117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In'!$J$119:$P$119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F-483B-AACC-7270E62FE2AE}"/>
            </c:ext>
          </c:extLst>
        </c:ser>
        <c:ser>
          <c:idx val="3"/>
          <c:order val="4"/>
          <c:tx>
            <c:strRef>
              <c:f>'BRMA Profile - Renfrewshire  In'!$I$118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Renfrewshire  In'!$J$117:$P$117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Renfrewshire  In'!$J$118:$P$118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2F-483B-AACC-7270E62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56896"/>
        <c:axId val="150658432"/>
      </c:lineChart>
      <c:catAx>
        <c:axId val="1506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658432"/>
        <c:crosses val="autoZero"/>
        <c:auto val="1"/>
        <c:lblAlgn val="ctr"/>
        <c:lblOffset val="100"/>
        <c:noMultiLvlLbl val="0"/>
      </c:catAx>
      <c:valAx>
        <c:axId val="15065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6568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Scottish Borders'!$A$9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Scottish Borders'!$B$5:$H$5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Borders'!$B$9:$H$9</c:f>
              <c:numCache>
                <c:formatCode>#,##0</c:formatCode>
                <c:ptCount val="7"/>
                <c:pt idx="0">
                  <c:v>370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9-477E-9F3B-177049EA72AD}"/>
            </c:ext>
          </c:extLst>
        </c:ser>
        <c:ser>
          <c:idx val="0"/>
          <c:order val="1"/>
          <c:tx>
            <c:strRef>
              <c:f>'BRMA Profile - Scottish Borders'!$A$8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Scottish Borders'!$B$5:$H$5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Borders'!$B$8:$H$8</c:f>
              <c:numCache>
                <c:formatCode>#,##0</c:formatCode>
                <c:ptCount val="7"/>
                <c:pt idx="0">
                  <c:v>336.19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9-477E-9F3B-177049EA72AD}"/>
            </c:ext>
          </c:extLst>
        </c:ser>
        <c:ser>
          <c:idx val="2"/>
          <c:order val="2"/>
          <c:tx>
            <c:strRef>
              <c:f>'BRMA Profile - Scottish Borders'!$A$7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Scottish Borders'!$B$5:$H$5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Borders'!$B$7:$H$7</c:f>
              <c:numCache>
                <c:formatCode>#,##0</c:formatCode>
                <c:ptCount val="7"/>
                <c:pt idx="0">
                  <c:v>335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9-477E-9F3B-177049EA72AD}"/>
            </c:ext>
          </c:extLst>
        </c:ser>
        <c:ser>
          <c:idx val="3"/>
          <c:order val="3"/>
          <c:tx>
            <c:strRef>
              <c:f>'BRMA Profile - Scottish Borders'!$A$6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Scottish Borders'!$B$5:$H$5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Borders'!$B$6:$H$6</c:f>
              <c:numCache>
                <c:formatCode>#,##0</c:formatCode>
                <c:ptCount val="7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9-477E-9F3B-177049EA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20544"/>
        <c:axId val="149822080"/>
      </c:lineChart>
      <c:catAx>
        <c:axId val="1498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822080"/>
        <c:crosses val="autoZero"/>
        <c:auto val="1"/>
        <c:lblAlgn val="ctr"/>
        <c:lblOffset val="100"/>
        <c:noMultiLvlLbl val="0"/>
      </c:catAx>
      <c:valAx>
        <c:axId val="1498220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820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Scottish Borders'!$A$31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Scottish Borders'!$B$27:$H$27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D-48FA-9B81-93657FD5E1C2}"/>
            </c:ext>
          </c:extLst>
        </c:ser>
        <c:ser>
          <c:idx val="2"/>
          <c:order val="1"/>
          <c:tx>
            <c:strRef>
              <c:f>'BRMA Profile - Scottish Borders'!$A$30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Scottish Borders'!$B$27:$H$27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Borders'!$B$30:$H$30</c:f>
              <c:numCache>
                <c:formatCode>#,##0</c:formatCode>
                <c:ptCount val="7"/>
                <c:pt idx="0">
                  <c:v>490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D-48FA-9B81-93657FD5E1C2}"/>
            </c:ext>
          </c:extLst>
        </c:ser>
        <c:ser>
          <c:idx val="1"/>
          <c:order val="2"/>
          <c:tx>
            <c:strRef>
              <c:f>'BRMA Profile - Scottish Borders'!$A$29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Scottish Borders'!$B$27:$H$27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Borders'!$B$29:$H$29</c:f>
              <c:numCache>
                <c:formatCode>#,##0</c:formatCode>
                <c:ptCount val="7"/>
                <c:pt idx="0">
                  <c:v>441.58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D-48FA-9B81-93657FD5E1C2}"/>
            </c:ext>
          </c:extLst>
        </c:ser>
        <c:ser>
          <c:idx val="0"/>
          <c:order val="3"/>
          <c:tx>
            <c:strRef>
              <c:f>'BRMA Profile - Scottish Borders'!$A$28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Scottish Borders'!$B$27:$H$27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Borders'!$B$28:$H$28</c:f>
              <c:numCache>
                <c:formatCode>#,##0</c:formatCode>
                <c:ptCount val="7"/>
                <c:pt idx="0">
                  <c:v>427.5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6D-48FA-9B81-93657FD5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57792"/>
        <c:axId val="149859712"/>
      </c:lineChart>
      <c:catAx>
        <c:axId val="1498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859712"/>
        <c:crosses val="autoZero"/>
        <c:auto val="1"/>
        <c:lblAlgn val="ctr"/>
        <c:lblOffset val="100"/>
        <c:noMultiLvlLbl val="0"/>
      </c:catAx>
      <c:valAx>
        <c:axId val="14985971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8577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Aberdeen and Shi'!$I$94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Aberdeen and Shi'!$J$93:$P$93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A-41FF-825B-3B99E6A037EE}"/>
            </c:ext>
          </c:extLst>
        </c:ser>
        <c:ser>
          <c:idx val="2"/>
          <c:order val="1"/>
          <c:tx>
            <c:strRef>
              <c:f>'BRMA Profile - Aberdeen and Shi'!$I$95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Aberdeen and Shi'!$J$93:$P$93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A-41FF-825B-3B99E6A037EE}"/>
            </c:ext>
          </c:extLst>
        </c:ser>
        <c:ser>
          <c:idx val="0"/>
          <c:order val="2"/>
          <c:tx>
            <c:strRef>
              <c:f>'BRMA Profile - Aberdeen and Shi'!$I$96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Aberdeen and Shi'!$J$93:$P$93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A-41FF-825B-3B99E6A037EE}"/>
            </c:ext>
          </c:extLst>
        </c:ser>
        <c:ser>
          <c:idx val="1"/>
          <c:order val="3"/>
          <c:tx>
            <c:strRef>
              <c:f>'BRMA Profile - Aberdeen and Shi'!$I$97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Aberdeen and Shi'!$J$93:$P$93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Aberdeen and Shi'!$J$97:$P$97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A-41FF-825B-3B99E6A0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92576"/>
        <c:axId val="58394112"/>
      </c:barChart>
      <c:catAx>
        <c:axId val="583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58394112"/>
        <c:crosses val="autoZero"/>
        <c:auto val="1"/>
        <c:lblAlgn val="ctr"/>
        <c:lblOffset val="100"/>
        <c:noMultiLvlLbl val="0"/>
      </c:catAx>
      <c:valAx>
        <c:axId val="58394112"/>
        <c:scaling>
          <c:orientation val="minMax"/>
          <c:max val="0.51"/>
          <c:min val="-0.21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83925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Scottish Borders'!$A$53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Scottish Borders'!$B$49:$H$49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3-45FC-A469-5547EC035DE3}"/>
            </c:ext>
          </c:extLst>
        </c:ser>
        <c:ser>
          <c:idx val="1"/>
          <c:order val="1"/>
          <c:tx>
            <c:strRef>
              <c:f>'BRMA Profile - Scottish Borders'!$A$52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Scottish Borders'!$B$49:$H$49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3-45FC-A469-5547EC035DE3}"/>
            </c:ext>
          </c:extLst>
        </c:ser>
        <c:ser>
          <c:idx val="2"/>
          <c:order val="2"/>
          <c:tx>
            <c:strRef>
              <c:f>'BRMA Profile - Scottish Borders'!$A$51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Scottish Borders'!$B$49:$H$49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3-45FC-A469-5547EC035DE3}"/>
            </c:ext>
          </c:extLst>
        </c:ser>
        <c:ser>
          <c:idx val="3"/>
          <c:order val="3"/>
          <c:tx>
            <c:strRef>
              <c:f>'BRMA Profile - Scottish Borders'!$A$50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Scottish Borders'!$B$49:$H$49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3-45FC-A469-5547EC03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9056"/>
        <c:axId val="149950848"/>
      </c:lineChart>
      <c:catAx>
        <c:axId val="1499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950848"/>
        <c:crosses val="autoZero"/>
        <c:auto val="1"/>
        <c:lblAlgn val="ctr"/>
        <c:lblOffset val="100"/>
        <c:noMultiLvlLbl val="0"/>
      </c:catAx>
      <c:valAx>
        <c:axId val="14995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99490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Scottish Borders'!$A$75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Scottish Borders'!$B$71:$H$71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C-48D7-A04A-D77B6EFAB516}"/>
            </c:ext>
          </c:extLst>
        </c:ser>
        <c:ser>
          <c:idx val="1"/>
          <c:order val="1"/>
          <c:tx>
            <c:strRef>
              <c:f>'BRMA Profile - Scottish Borders'!$A$74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Scottish Borders'!$B$71:$H$71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C-48D7-A04A-D77B6EFAB516}"/>
            </c:ext>
          </c:extLst>
        </c:ser>
        <c:ser>
          <c:idx val="2"/>
          <c:order val="2"/>
          <c:tx>
            <c:strRef>
              <c:f>'BRMA Profile - Scottish Borders'!$A$73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Scottish Borders'!$B$71:$H$71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C-48D7-A04A-D77B6EFAB516}"/>
            </c:ext>
          </c:extLst>
        </c:ser>
        <c:ser>
          <c:idx val="3"/>
          <c:order val="3"/>
          <c:tx>
            <c:strRef>
              <c:f>'BRMA Profile - Scottish Borders'!$A$72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Scottish Borders'!$B$71:$H$71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C-48D7-A04A-D77B6EFAB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07168"/>
        <c:axId val="150008960"/>
      </c:lineChart>
      <c:catAx>
        <c:axId val="1500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008960"/>
        <c:crosses val="autoZero"/>
        <c:auto val="1"/>
        <c:lblAlgn val="ctr"/>
        <c:lblOffset val="100"/>
        <c:noMultiLvlLbl val="0"/>
      </c:catAx>
      <c:valAx>
        <c:axId val="15000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0071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Scottish Borders'!$A$97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Scottish Borders'!$B$93:$H$93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2-48F4-8999-A9264D9C078D}"/>
            </c:ext>
          </c:extLst>
        </c:ser>
        <c:ser>
          <c:idx val="1"/>
          <c:order val="1"/>
          <c:tx>
            <c:strRef>
              <c:f>'BRMA Profile - Scottish Borders'!$A$96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Scottish Borders'!$B$93:$H$93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2-48F4-8999-A9264D9C078D}"/>
            </c:ext>
          </c:extLst>
        </c:ser>
        <c:ser>
          <c:idx val="2"/>
          <c:order val="2"/>
          <c:tx>
            <c:strRef>
              <c:f>'BRMA Profile - Scottish Borders'!$A$95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Scottish Borders'!$B$93:$H$93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2-48F4-8999-A9264D9C078D}"/>
            </c:ext>
          </c:extLst>
        </c:ser>
        <c:ser>
          <c:idx val="3"/>
          <c:order val="3"/>
          <c:tx>
            <c:strRef>
              <c:f>'BRMA Profile - Scottish Borders'!$A$94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Scottish Borders'!$B$93:$H$93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2-48F4-8999-A9264D9C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9152"/>
        <c:axId val="150050688"/>
      </c:lineChart>
      <c:catAx>
        <c:axId val="1500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050688"/>
        <c:crosses val="autoZero"/>
        <c:auto val="1"/>
        <c:lblAlgn val="ctr"/>
        <c:lblOffset val="100"/>
        <c:noMultiLvlLbl val="0"/>
      </c:catAx>
      <c:valAx>
        <c:axId val="15005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004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Scottish Borders'!$I$6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Scottish Borders'!$J$5:$P$5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0-4A0C-836B-96F6CB3B5874}"/>
            </c:ext>
          </c:extLst>
        </c:ser>
        <c:ser>
          <c:idx val="2"/>
          <c:order val="1"/>
          <c:tx>
            <c:strRef>
              <c:f>'BRMA Profile - Scottish Borders'!$I$7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Scottish Borders'!$J$5:$P$5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0-4A0C-836B-96F6CB3B5874}"/>
            </c:ext>
          </c:extLst>
        </c:ser>
        <c:ser>
          <c:idx val="0"/>
          <c:order val="2"/>
          <c:tx>
            <c:strRef>
              <c:f>'BRMA Profile - Scottish Borders'!$I$8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Scottish Borders'!$J$5:$P$5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0-4A0C-836B-96F6CB3B5874}"/>
            </c:ext>
          </c:extLst>
        </c:ser>
        <c:ser>
          <c:idx val="1"/>
          <c:order val="3"/>
          <c:tx>
            <c:strRef>
              <c:f>'BRMA Profile - Scottish Borders'!$I$9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Scottish Borders'!$J$5:$P$5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60-4A0C-836B-96F6CB3B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71936"/>
        <c:axId val="151673472"/>
      </c:barChart>
      <c:catAx>
        <c:axId val="1516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51673472"/>
        <c:crosses val="autoZero"/>
        <c:auto val="1"/>
        <c:lblAlgn val="ctr"/>
        <c:lblOffset val="100"/>
        <c:noMultiLvlLbl val="0"/>
      </c:catAx>
      <c:valAx>
        <c:axId val="151673472"/>
        <c:scaling>
          <c:orientation val="minMax"/>
          <c:max val="0.14000000000000001"/>
          <c:min val="-0.12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671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Scottish Borders'!$I$28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Scottish Borders'!$J$27:$P$27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3-43C5-874E-549CEE622F8C}"/>
            </c:ext>
          </c:extLst>
        </c:ser>
        <c:ser>
          <c:idx val="2"/>
          <c:order val="1"/>
          <c:tx>
            <c:strRef>
              <c:f>'BRMA Profile - Scottish Borders'!$I$29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Scottish Borders'!$J$27:$P$27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3-43C5-874E-549CEE622F8C}"/>
            </c:ext>
          </c:extLst>
        </c:ser>
        <c:ser>
          <c:idx val="0"/>
          <c:order val="2"/>
          <c:tx>
            <c:strRef>
              <c:f>'BRMA Profile - Scottish Borders'!$I$30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Scottish Borders'!$J$27:$P$27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3-43C5-874E-549CEE622F8C}"/>
            </c:ext>
          </c:extLst>
        </c:ser>
        <c:ser>
          <c:idx val="1"/>
          <c:order val="3"/>
          <c:tx>
            <c:strRef>
              <c:f>'BRMA Profile - Scottish Borders'!$I$31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Scottish Borders'!$J$27:$P$27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3-43C5-874E-549CEE62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34144"/>
        <c:axId val="151735680"/>
      </c:barChart>
      <c:catAx>
        <c:axId val="1517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1735680"/>
        <c:crosses val="autoZero"/>
        <c:auto val="1"/>
        <c:lblAlgn val="ctr"/>
        <c:lblOffset val="100"/>
        <c:noMultiLvlLbl val="0"/>
      </c:catAx>
      <c:valAx>
        <c:axId val="151735680"/>
        <c:scaling>
          <c:orientation val="minMax"/>
          <c:max val="0.14000000000000001"/>
          <c:min val="-0.12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7341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Scottish Borders'!$I$50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Scottish Borders'!$J$49:$P$49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B-4FBC-B3E7-39AD7BA2F7DA}"/>
            </c:ext>
          </c:extLst>
        </c:ser>
        <c:ser>
          <c:idx val="2"/>
          <c:order val="1"/>
          <c:tx>
            <c:strRef>
              <c:f>'BRMA Profile - Scottish Borders'!$I$51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Scottish Borders'!$J$49:$P$49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B-4FBC-B3E7-39AD7BA2F7DA}"/>
            </c:ext>
          </c:extLst>
        </c:ser>
        <c:ser>
          <c:idx val="0"/>
          <c:order val="2"/>
          <c:tx>
            <c:strRef>
              <c:f>'BRMA Profile - Scottish Borders'!$I$52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Scottish Borders'!$J$49:$P$49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B-4FBC-B3E7-39AD7BA2F7DA}"/>
            </c:ext>
          </c:extLst>
        </c:ser>
        <c:ser>
          <c:idx val="1"/>
          <c:order val="3"/>
          <c:tx>
            <c:strRef>
              <c:f>'BRMA Profile - Scottish Borders'!$I$53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Scottish Borders'!$J$49:$P$49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B-4FBC-B3E7-39AD7BA2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71776"/>
        <c:axId val="151785856"/>
      </c:barChart>
      <c:catAx>
        <c:axId val="1517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1785856"/>
        <c:crosses val="autoZero"/>
        <c:auto val="1"/>
        <c:lblAlgn val="ctr"/>
        <c:lblOffset val="100"/>
        <c:noMultiLvlLbl val="0"/>
      </c:catAx>
      <c:valAx>
        <c:axId val="151785856"/>
        <c:scaling>
          <c:orientation val="minMax"/>
          <c:max val="0.14000000000000001"/>
          <c:min val="-0.12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771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Scottish Borders'!$I$72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Scottish Borders'!$J$71:$P$71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195-BB17-87E6228945E7}"/>
            </c:ext>
          </c:extLst>
        </c:ser>
        <c:ser>
          <c:idx val="2"/>
          <c:order val="1"/>
          <c:tx>
            <c:strRef>
              <c:f>'BRMA Profile - Scottish Borders'!$I$73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Scottish Borders'!$J$71:$P$71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195-BB17-87E6228945E7}"/>
            </c:ext>
          </c:extLst>
        </c:ser>
        <c:ser>
          <c:idx val="0"/>
          <c:order val="2"/>
          <c:tx>
            <c:strRef>
              <c:f>'BRMA Profile - Scottish Borders'!$I$74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Scottish Borders'!$J$71:$P$71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195-BB17-87E6228945E7}"/>
            </c:ext>
          </c:extLst>
        </c:ser>
        <c:ser>
          <c:idx val="1"/>
          <c:order val="3"/>
          <c:tx>
            <c:strRef>
              <c:f>'BRMA Profile - Scottish Borders'!$I$75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Scottish Borders'!$J$71:$P$71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195-BB17-87E622894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13504"/>
        <c:axId val="151823488"/>
      </c:barChart>
      <c:catAx>
        <c:axId val="1518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1823488"/>
        <c:crosses val="autoZero"/>
        <c:auto val="1"/>
        <c:lblAlgn val="ctr"/>
        <c:lblOffset val="100"/>
        <c:noMultiLvlLbl val="0"/>
      </c:catAx>
      <c:valAx>
        <c:axId val="151823488"/>
        <c:scaling>
          <c:orientation val="minMax"/>
          <c:max val="0.14000000000000001"/>
          <c:min val="-0.12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8135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Scottish Borders'!$I$94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Scottish Borders'!$J$93:$P$93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E-407C-ABC3-CDB8218F364D}"/>
            </c:ext>
          </c:extLst>
        </c:ser>
        <c:ser>
          <c:idx val="2"/>
          <c:order val="1"/>
          <c:tx>
            <c:strRef>
              <c:f>'BRMA Profile - Scottish Borders'!$I$95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Scottish Borders'!$J$93:$P$93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E-407C-ABC3-CDB8218F364D}"/>
            </c:ext>
          </c:extLst>
        </c:ser>
        <c:ser>
          <c:idx val="0"/>
          <c:order val="2"/>
          <c:tx>
            <c:strRef>
              <c:f>'BRMA Profile - Scottish Borders'!$I$96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Scottish Borders'!$J$93:$P$93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E-407C-ABC3-CDB8218F364D}"/>
            </c:ext>
          </c:extLst>
        </c:ser>
        <c:ser>
          <c:idx val="1"/>
          <c:order val="3"/>
          <c:tx>
            <c:strRef>
              <c:f>'BRMA Profile - Scottish Borders'!$I$97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Scottish Borders'!$J$93:$P$93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Scottish Borders'!$J$97:$P$97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E-407C-ABC3-CDB8218F3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55872"/>
        <c:axId val="151857408"/>
      </c:barChart>
      <c:catAx>
        <c:axId val="1518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1857408"/>
        <c:crosses val="autoZero"/>
        <c:auto val="1"/>
        <c:lblAlgn val="ctr"/>
        <c:lblOffset val="100"/>
        <c:noMultiLvlLbl val="0"/>
      </c:catAx>
      <c:valAx>
        <c:axId val="151857408"/>
        <c:scaling>
          <c:orientation val="minMax"/>
          <c:max val="0.14000000000000001"/>
          <c:min val="-0.1200000000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8558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Scottish Borders'!$A$142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Scottish Borders'!$B$141:$H$141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Borders'!$B$142:$H$142</c:f>
              <c:numCache>
                <c:formatCode>#,##0</c:formatCode>
                <c:ptCount val="7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C5C-AA54-360C5C139426}"/>
            </c:ext>
          </c:extLst>
        </c:ser>
        <c:ser>
          <c:idx val="1"/>
          <c:order val="1"/>
          <c:tx>
            <c:strRef>
              <c:f>'BRMA Profile - Scottish Borders'!$A$143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Scottish Borders'!$B$141:$H$141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Borders'!$B$143:$H$143</c:f>
              <c:numCache>
                <c:formatCode>#,##0</c:formatCode>
                <c:ptCount val="7"/>
                <c:pt idx="0">
                  <c:v>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C5C-AA54-360C5C139426}"/>
            </c:ext>
          </c:extLst>
        </c:ser>
        <c:ser>
          <c:idx val="2"/>
          <c:order val="2"/>
          <c:tx>
            <c:strRef>
              <c:f>'BRMA Profile - Scottish Borders'!$A$144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Scottish Borders'!$B$141:$H$141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7-4C5C-AA54-360C5C139426}"/>
            </c:ext>
          </c:extLst>
        </c:ser>
        <c:ser>
          <c:idx val="3"/>
          <c:order val="3"/>
          <c:tx>
            <c:strRef>
              <c:f>'BRMA Profile - Scottish Borders'!$A$145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Scottish Borders'!$B$141:$H$141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7-4C5C-AA54-360C5C139426}"/>
            </c:ext>
          </c:extLst>
        </c:ser>
        <c:ser>
          <c:idx val="4"/>
          <c:order val="4"/>
          <c:tx>
            <c:strRef>
              <c:f>'BRMA Profile - Scottish Borders'!$A$146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Scottish Borders'!$B$141:$H$141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E7-4C5C-AA54-360C5C13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910656"/>
        <c:axId val="151388160"/>
      </c:barChart>
      <c:catAx>
        <c:axId val="1519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388160"/>
        <c:crosses val="autoZero"/>
        <c:auto val="1"/>
        <c:lblAlgn val="ctr"/>
        <c:lblOffset val="100"/>
        <c:noMultiLvlLbl val="0"/>
      </c:catAx>
      <c:valAx>
        <c:axId val="1513881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191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Scottish Borders'!$I$142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Scottish Borders'!$J$141:$P$141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6-428B-BAD9-6A81916F3FB4}"/>
            </c:ext>
          </c:extLst>
        </c:ser>
        <c:ser>
          <c:idx val="1"/>
          <c:order val="1"/>
          <c:tx>
            <c:strRef>
              <c:f>'BRMA Profile - Scottish Borders'!$I$143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Scottish Borders'!$J$141:$P$141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6-428B-BAD9-6A81916F3FB4}"/>
            </c:ext>
          </c:extLst>
        </c:ser>
        <c:ser>
          <c:idx val="2"/>
          <c:order val="2"/>
          <c:tx>
            <c:strRef>
              <c:f>'BRMA Profile - Scottish Borders'!$I$144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Scottish Borders'!$J$141:$P$141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6-428B-BAD9-6A81916F3FB4}"/>
            </c:ext>
          </c:extLst>
        </c:ser>
        <c:ser>
          <c:idx val="3"/>
          <c:order val="3"/>
          <c:tx>
            <c:strRef>
              <c:f>'BRMA Profile - Scottish Borders'!$I$145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Scottish Borders'!$J$141:$P$141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6-428B-BAD9-6A81916F3FB4}"/>
            </c:ext>
          </c:extLst>
        </c:ser>
        <c:ser>
          <c:idx val="4"/>
          <c:order val="4"/>
          <c:tx>
            <c:strRef>
              <c:f>'BRMA Profile - Scottish Borders'!$I$146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Scottish Borders'!$J$141:$P$141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6-428B-BAD9-6A81916F3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28480"/>
        <c:axId val="151434368"/>
      </c:barChart>
      <c:catAx>
        <c:axId val="1514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34368"/>
        <c:crosses val="autoZero"/>
        <c:auto val="1"/>
        <c:lblAlgn val="ctr"/>
        <c:lblOffset val="100"/>
        <c:noMultiLvlLbl val="0"/>
      </c:catAx>
      <c:valAx>
        <c:axId val="151434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4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Aberdeen and Shi'!$A$142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Aberdeen and Shi'!$B$141:$H$141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Shi'!$B$142:$H$142</c:f>
              <c:numCache>
                <c:formatCode>#,##0</c:formatCode>
                <c:ptCount val="7"/>
                <c:pt idx="0">
                  <c:v>541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2-4245-BBA3-0290D9713842}"/>
            </c:ext>
          </c:extLst>
        </c:ser>
        <c:ser>
          <c:idx val="1"/>
          <c:order val="1"/>
          <c:tx>
            <c:strRef>
              <c:f>'BRMA Profile - Aberdeen and Shi'!$A$143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Aberdeen and Shi'!$B$141:$H$141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Shi'!$B$143:$H$143</c:f>
              <c:numCache>
                <c:formatCode>#,##0</c:formatCode>
                <c:ptCount val="7"/>
                <c:pt idx="0">
                  <c:v>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2-4245-BBA3-0290D9713842}"/>
            </c:ext>
          </c:extLst>
        </c:ser>
        <c:ser>
          <c:idx val="2"/>
          <c:order val="2"/>
          <c:tx>
            <c:strRef>
              <c:f>'BRMA Profile - Aberdeen and Shi'!$A$144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Aberdeen and Shi'!$B$141:$H$141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12-4245-BBA3-0290D9713842}"/>
            </c:ext>
          </c:extLst>
        </c:ser>
        <c:ser>
          <c:idx val="3"/>
          <c:order val="3"/>
          <c:tx>
            <c:strRef>
              <c:f>'BRMA Profile - Aberdeen and Shi'!$A$145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Aberdeen and Shi'!$B$141:$H$141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12-4245-BBA3-0290D9713842}"/>
            </c:ext>
          </c:extLst>
        </c:ser>
        <c:ser>
          <c:idx val="4"/>
          <c:order val="4"/>
          <c:tx>
            <c:strRef>
              <c:f>'BRMA Profile - Aberdeen and Shi'!$A$146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Aberdeen and Shi'!$B$141:$H$141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12-4245-BBA3-0290D9713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43264"/>
        <c:axId val="58444800"/>
      </c:barChart>
      <c:catAx>
        <c:axId val="584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44800"/>
        <c:crosses val="autoZero"/>
        <c:auto val="1"/>
        <c:lblAlgn val="ctr"/>
        <c:lblOffset val="100"/>
        <c:noMultiLvlLbl val="0"/>
      </c:catAx>
      <c:valAx>
        <c:axId val="584448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44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Scottish Borders'!$A$122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Scottish Borders'!$B$117:$H$117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95F-855E-119E4EB1FCB1}"/>
            </c:ext>
          </c:extLst>
        </c:ser>
        <c:ser>
          <c:idx val="0"/>
          <c:order val="1"/>
          <c:tx>
            <c:strRef>
              <c:f>'BRMA Profile - Scottish Borders'!$A$121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Scottish Borders'!$B$117:$H$117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3-495F-855E-119E4EB1FCB1}"/>
            </c:ext>
          </c:extLst>
        </c:ser>
        <c:ser>
          <c:idx val="1"/>
          <c:order val="2"/>
          <c:tx>
            <c:strRef>
              <c:f>'BRMA Profile - Scottish Borders'!$A$120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Scottish Borders'!$B$117:$H$117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Borders'!$B$120:$H$120</c:f>
              <c:numCache>
                <c:formatCode>#,##0</c:formatCode>
                <c:ptCount val="7"/>
                <c:pt idx="0">
                  <c:v>490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3-495F-855E-119E4EB1FCB1}"/>
            </c:ext>
          </c:extLst>
        </c:ser>
        <c:ser>
          <c:idx val="2"/>
          <c:order val="3"/>
          <c:tx>
            <c:strRef>
              <c:f>'BRMA Profile - Scottish Borders'!$A$119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Scottish Borders'!$B$117:$H$117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Borders'!$B$119:$H$119</c:f>
              <c:numCache>
                <c:formatCode>#,##0</c:formatCode>
                <c:ptCount val="7"/>
                <c:pt idx="0">
                  <c:v>336.19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3-495F-855E-119E4EB1FCB1}"/>
            </c:ext>
          </c:extLst>
        </c:ser>
        <c:ser>
          <c:idx val="3"/>
          <c:order val="4"/>
          <c:tx>
            <c:strRef>
              <c:f>'BRMA Profile - Scottish Borders'!$A$118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Scottish Borders'!$B$117:$H$117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B3-495F-855E-119E4EB1F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99136"/>
        <c:axId val="151500672"/>
      </c:lineChart>
      <c:catAx>
        <c:axId val="1514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500672"/>
        <c:crosses val="autoZero"/>
        <c:auto val="1"/>
        <c:lblAlgn val="ctr"/>
        <c:lblOffset val="100"/>
        <c:noMultiLvlLbl val="0"/>
      </c:catAx>
      <c:valAx>
        <c:axId val="151500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499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Scottish Borders'!$I$122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Scottish Borders'!$J$117:$P$117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F-4DD8-8DF6-CF7F50FFEDDB}"/>
            </c:ext>
          </c:extLst>
        </c:ser>
        <c:ser>
          <c:idx val="0"/>
          <c:order val="1"/>
          <c:tx>
            <c:strRef>
              <c:f>'BRMA Profile - Scottish Borders'!$I$121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Scottish Borders'!$J$117:$P$117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F-4DD8-8DF6-CF7F50FFEDDB}"/>
            </c:ext>
          </c:extLst>
        </c:ser>
        <c:ser>
          <c:idx val="1"/>
          <c:order val="2"/>
          <c:tx>
            <c:strRef>
              <c:f>'BRMA Profile - Scottish Borders'!$I$120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Scottish Borders'!$J$117:$P$117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Borders'!$J$120:$P$120</c:f>
              <c:numCache>
                <c:formatCode>#,##0</c:formatCode>
                <c:ptCount val="7"/>
                <c:pt idx="0">
                  <c:v>441.58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F-4DD8-8DF6-CF7F50FFEDDB}"/>
            </c:ext>
          </c:extLst>
        </c:ser>
        <c:ser>
          <c:idx val="2"/>
          <c:order val="3"/>
          <c:tx>
            <c:strRef>
              <c:f>'BRMA Profile - Scottish Borders'!$I$119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Scottish Borders'!$J$117:$P$117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Borders'!$J$119:$P$119</c:f>
              <c:numCache>
                <c:formatCode>#,##0</c:formatCode>
                <c:ptCount val="7"/>
                <c:pt idx="0">
                  <c:v>335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F-4DD8-8DF6-CF7F50FFEDDB}"/>
            </c:ext>
          </c:extLst>
        </c:ser>
        <c:ser>
          <c:idx val="3"/>
          <c:order val="4"/>
          <c:tx>
            <c:strRef>
              <c:f>'BRMA Profile - Scottish Borders'!$I$118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Scottish Borders'!$J$117:$P$117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Scottish Borders'!$J$118:$P$118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F-4DD8-8DF6-CF7F50FF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019712"/>
        <c:axId val="154021248"/>
      </c:lineChart>
      <c:catAx>
        <c:axId val="1540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021248"/>
        <c:crosses val="autoZero"/>
        <c:auto val="1"/>
        <c:lblAlgn val="ctr"/>
        <c:lblOffset val="100"/>
        <c:noMultiLvlLbl val="0"/>
      </c:catAx>
      <c:valAx>
        <c:axId val="15402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0197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South Lanarkshir'!$A$9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South Lanarkshir'!$B$5:$H$5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Lanarkshir'!$B$9:$H$9</c:f>
              <c:numCache>
                <c:formatCode>#,##0</c:formatCode>
                <c:ptCount val="7"/>
                <c:pt idx="0">
                  <c:v>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2-4062-8713-B7EC62B194A3}"/>
            </c:ext>
          </c:extLst>
        </c:ser>
        <c:ser>
          <c:idx val="0"/>
          <c:order val="1"/>
          <c:tx>
            <c:strRef>
              <c:f>'BRMA Profile - South Lanarkshir'!$A$8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South Lanarkshir'!$B$5:$H$5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Lanarkshir'!$B$8:$H$8</c:f>
              <c:numCache>
                <c:formatCode>#,##0</c:formatCode>
                <c:ptCount val="7"/>
                <c:pt idx="0">
                  <c:v>382.47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2-4062-8713-B7EC62B194A3}"/>
            </c:ext>
          </c:extLst>
        </c:ser>
        <c:ser>
          <c:idx val="2"/>
          <c:order val="2"/>
          <c:tx>
            <c:strRef>
              <c:f>'BRMA Profile - South Lanarkshir'!$A$7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South Lanarkshir'!$B$5:$H$5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Lanarkshir'!$B$7:$H$7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2-4062-8713-B7EC62B194A3}"/>
            </c:ext>
          </c:extLst>
        </c:ser>
        <c:ser>
          <c:idx val="3"/>
          <c:order val="3"/>
          <c:tx>
            <c:strRef>
              <c:f>'BRMA Profile - South Lanarkshir'!$A$6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South Lanarkshir'!$B$5:$H$5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Lanarkshir'!$B$6:$H$6</c:f>
              <c:numCache>
                <c:formatCode>#,##0</c:formatCode>
                <c:ptCount val="7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2-4062-8713-B7EC62B19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54432"/>
        <c:axId val="154355968"/>
      </c:lineChart>
      <c:catAx>
        <c:axId val="1543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355968"/>
        <c:crosses val="autoZero"/>
        <c:auto val="1"/>
        <c:lblAlgn val="ctr"/>
        <c:lblOffset val="100"/>
        <c:noMultiLvlLbl val="0"/>
      </c:catAx>
      <c:valAx>
        <c:axId val="1543559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35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South Lanarkshir'!$A$31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South Lanarkshir'!$B$27:$H$27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A76-AA53-DCEFF40D29B6}"/>
            </c:ext>
          </c:extLst>
        </c:ser>
        <c:ser>
          <c:idx val="2"/>
          <c:order val="1"/>
          <c:tx>
            <c:strRef>
              <c:f>'BRMA Profile - South Lanarkshir'!$A$30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South Lanarkshir'!$B$27:$H$27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Lanarkshir'!$B$30:$H$30</c:f>
              <c:numCache>
                <c:formatCode>#,##0</c:formatCode>
                <c:ptCount val="7"/>
                <c:pt idx="0">
                  <c:v>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E-4A76-AA53-DCEFF40D29B6}"/>
            </c:ext>
          </c:extLst>
        </c:ser>
        <c:ser>
          <c:idx val="1"/>
          <c:order val="2"/>
          <c:tx>
            <c:strRef>
              <c:f>'BRMA Profile - South Lanarkshir'!$A$29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South Lanarkshir'!$B$27:$H$27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Lanarkshir'!$B$29:$H$29</c:f>
              <c:numCache>
                <c:formatCode>#,##0</c:formatCode>
                <c:ptCount val="7"/>
                <c:pt idx="0">
                  <c:v>480.55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E-4A76-AA53-DCEFF40D29B6}"/>
            </c:ext>
          </c:extLst>
        </c:ser>
        <c:ser>
          <c:idx val="0"/>
          <c:order val="3"/>
          <c:tx>
            <c:strRef>
              <c:f>'BRMA Profile - South Lanarkshir'!$A$28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South Lanarkshir'!$B$27:$H$27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Lanarkshir'!$B$28:$H$28</c:f>
              <c:numCache>
                <c:formatCode>#,##0</c:formatCode>
                <c:ptCount val="7"/>
                <c:pt idx="0">
                  <c:v>460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E-4A76-AA53-DCEFF40D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63456"/>
        <c:axId val="126565376"/>
      </c:lineChart>
      <c:catAx>
        <c:axId val="1265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565376"/>
        <c:crosses val="autoZero"/>
        <c:auto val="1"/>
        <c:lblAlgn val="ctr"/>
        <c:lblOffset val="100"/>
        <c:noMultiLvlLbl val="0"/>
      </c:catAx>
      <c:valAx>
        <c:axId val="1265653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563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South Lanarkshir'!$A$53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South Lanarkshir'!$B$49:$H$49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E-4206-94F1-C29EFD71383F}"/>
            </c:ext>
          </c:extLst>
        </c:ser>
        <c:ser>
          <c:idx val="1"/>
          <c:order val="1"/>
          <c:tx>
            <c:strRef>
              <c:f>'BRMA Profile - South Lanarkshir'!$A$52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South Lanarkshir'!$B$49:$H$49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E-4206-94F1-C29EFD71383F}"/>
            </c:ext>
          </c:extLst>
        </c:ser>
        <c:ser>
          <c:idx val="2"/>
          <c:order val="2"/>
          <c:tx>
            <c:strRef>
              <c:f>'BRMA Profile - South Lanarkshir'!$A$51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South Lanarkshir'!$B$49:$H$49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E-4206-94F1-C29EFD71383F}"/>
            </c:ext>
          </c:extLst>
        </c:ser>
        <c:ser>
          <c:idx val="3"/>
          <c:order val="3"/>
          <c:tx>
            <c:strRef>
              <c:f>'BRMA Profile - South Lanarkshir'!$A$50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South Lanarkshir'!$B$49:$H$49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E-4206-94F1-C29EFD71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02048"/>
        <c:axId val="151216128"/>
      </c:lineChart>
      <c:catAx>
        <c:axId val="1512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216128"/>
        <c:crosses val="autoZero"/>
        <c:auto val="1"/>
        <c:lblAlgn val="ctr"/>
        <c:lblOffset val="100"/>
        <c:noMultiLvlLbl val="0"/>
      </c:catAx>
      <c:valAx>
        <c:axId val="151216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2020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South Lanarkshir'!$A$75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South Lanarkshir'!$B$71:$H$71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2-4E4A-9EC2-F187C98E2D44}"/>
            </c:ext>
          </c:extLst>
        </c:ser>
        <c:ser>
          <c:idx val="1"/>
          <c:order val="1"/>
          <c:tx>
            <c:strRef>
              <c:f>'BRMA Profile - South Lanarkshir'!$A$74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South Lanarkshir'!$B$71:$H$71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2-4E4A-9EC2-F187C98E2D44}"/>
            </c:ext>
          </c:extLst>
        </c:ser>
        <c:ser>
          <c:idx val="2"/>
          <c:order val="2"/>
          <c:tx>
            <c:strRef>
              <c:f>'BRMA Profile - South Lanarkshir'!$A$73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South Lanarkshir'!$B$71:$H$71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2-4E4A-9EC2-F187C98E2D44}"/>
            </c:ext>
          </c:extLst>
        </c:ser>
        <c:ser>
          <c:idx val="3"/>
          <c:order val="3"/>
          <c:tx>
            <c:strRef>
              <c:f>'BRMA Profile - South Lanarkshir'!$A$72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South Lanarkshir'!$B$71:$H$71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2-4E4A-9EC2-F187C98E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51968"/>
        <c:axId val="151257856"/>
      </c:lineChart>
      <c:catAx>
        <c:axId val="1512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257856"/>
        <c:crosses val="autoZero"/>
        <c:auto val="1"/>
        <c:lblAlgn val="ctr"/>
        <c:lblOffset val="100"/>
        <c:noMultiLvlLbl val="0"/>
      </c:catAx>
      <c:valAx>
        <c:axId val="151257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2519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South Lanarkshir'!$A$97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South Lanarkshir'!$B$93:$H$93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9-4308-A144-B0B0AF739D7C}"/>
            </c:ext>
          </c:extLst>
        </c:ser>
        <c:ser>
          <c:idx val="1"/>
          <c:order val="1"/>
          <c:tx>
            <c:strRef>
              <c:f>'BRMA Profile - South Lanarkshir'!$A$96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South Lanarkshir'!$B$93:$H$93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9-4308-A144-B0B0AF739D7C}"/>
            </c:ext>
          </c:extLst>
        </c:ser>
        <c:ser>
          <c:idx val="2"/>
          <c:order val="2"/>
          <c:tx>
            <c:strRef>
              <c:f>'BRMA Profile - South Lanarkshir'!$A$95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South Lanarkshir'!$B$93:$H$93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9-4308-A144-B0B0AF739D7C}"/>
            </c:ext>
          </c:extLst>
        </c:ser>
        <c:ser>
          <c:idx val="3"/>
          <c:order val="3"/>
          <c:tx>
            <c:strRef>
              <c:f>'BRMA Profile - South Lanarkshir'!$A$94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South Lanarkshir'!$B$93:$H$93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9-4308-A144-B0B0AF73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93952"/>
        <c:axId val="151295488"/>
      </c:lineChart>
      <c:catAx>
        <c:axId val="1512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295488"/>
        <c:crosses val="autoZero"/>
        <c:auto val="1"/>
        <c:lblAlgn val="ctr"/>
        <c:lblOffset val="100"/>
        <c:noMultiLvlLbl val="0"/>
      </c:catAx>
      <c:valAx>
        <c:axId val="15129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129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South Lanarkshir'!$I$6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South Lanarkshir'!$J$5:$P$5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7-4591-896B-F607330E8768}"/>
            </c:ext>
          </c:extLst>
        </c:ser>
        <c:ser>
          <c:idx val="2"/>
          <c:order val="1"/>
          <c:tx>
            <c:strRef>
              <c:f>'BRMA Profile - South Lanarkshir'!$I$7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South Lanarkshir'!$J$5:$P$5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7-4591-896B-F607330E8768}"/>
            </c:ext>
          </c:extLst>
        </c:ser>
        <c:ser>
          <c:idx val="0"/>
          <c:order val="2"/>
          <c:tx>
            <c:strRef>
              <c:f>'BRMA Profile - South Lanarkshir'!$I$8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South Lanarkshir'!$J$5:$P$5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7-4591-896B-F607330E8768}"/>
            </c:ext>
          </c:extLst>
        </c:ser>
        <c:ser>
          <c:idx val="1"/>
          <c:order val="3"/>
          <c:tx>
            <c:strRef>
              <c:f>'BRMA Profile - South Lanarkshir'!$I$9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South Lanarkshir'!$J$5:$P$5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7-4591-896B-F607330E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45536"/>
        <c:axId val="154147072"/>
      </c:barChart>
      <c:catAx>
        <c:axId val="1541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54147072"/>
        <c:crosses val="autoZero"/>
        <c:auto val="1"/>
        <c:lblAlgn val="ctr"/>
        <c:lblOffset val="100"/>
        <c:noMultiLvlLbl val="0"/>
      </c:catAx>
      <c:valAx>
        <c:axId val="154147072"/>
        <c:scaling>
          <c:orientation val="minMax"/>
          <c:max val="0.34000000000000008"/>
          <c:min val="-0.1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1455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South Lanarkshir'!$I$28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South Lanarkshir'!$J$27:$P$27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1-4901-ABA5-B287D52CC7BE}"/>
            </c:ext>
          </c:extLst>
        </c:ser>
        <c:ser>
          <c:idx val="2"/>
          <c:order val="1"/>
          <c:tx>
            <c:strRef>
              <c:f>'BRMA Profile - South Lanarkshir'!$I$29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South Lanarkshir'!$J$27:$P$27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1-4901-ABA5-B287D52CC7BE}"/>
            </c:ext>
          </c:extLst>
        </c:ser>
        <c:ser>
          <c:idx val="0"/>
          <c:order val="2"/>
          <c:tx>
            <c:strRef>
              <c:f>'BRMA Profile - South Lanarkshir'!$I$30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South Lanarkshir'!$J$27:$P$27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1-4901-ABA5-B287D52CC7BE}"/>
            </c:ext>
          </c:extLst>
        </c:ser>
        <c:ser>
          <c:idx val="1"/>
          <c:order val="3"/>
          <c:tx>
            <c:strRef>
              <c:f>'BRMA Profile - South Lanarkshir'!$I$31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South Lanarkshir'!$J$27:$P$27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1-4901-ABA5-B287D52CC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95456"/>
        <c:axId val="154196992"/>
      </c:barChart>
      <c:catAx>
        <c:axId val="1541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4196992"/>
        <c:crosses val="autoZero"/>
        <c:auto val="1"/>
        <c:lblAlgn val="ctr"/>
        <c:lblOffset val="100"/>
        <c:noMultiLvlLbl val="0"/>
      </c:catAx>
      <c:valAx>
        <c:axId val="154196992"/>
        <c:scaling>
          <c:orientation val="minMax"/>
          <c:max val="0.34000000000000008"/>
          <c:min val="-0.1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195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South Lanarkshir'!$I$50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South Lanarkshir'!$J$49:$P$49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4-4611-BA03-9AE78948274A}"/>
            </c:ext>
          </c:extLst>
        </c:ser>
        <c:ser>
          <c:idx val="2"/>
          <c:order val="1"/>
          <c:tx>
            <c:strRef>
              <c:f>'BRMA Profile - South Lanarkshir'!$I$51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South Lanarkshir'!$J$49:$P$49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4-4611-BA03-9AE78948274A}"/>
            </c:ext>
          </c:extLst>
        </c:ser>
        <c:ser>
          <c:idx val="0"/>
          <c:order val="2"/>
          <c:tx>
            <c:strRef>
              <c:f>'BRMA Profile - South Lanarkshir'!$I$52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South Lanarkshir'!$J$49:$P$49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4-4611-BA03-9AE78948274A}"/>
            </c:ext>
          </c:extLst>
        </c:ser>
        <c:ser>
          <c:idx val="1"/>
          <c:order val="3"/>
          <c:tx>
            <c:strRef>
              <c:f>'BRMA Profile - South Lanarkshir'!$I$53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South Lanarkshir'!$J$49:$P$49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4-4611-BA03-9AE78948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41280"/>
        <c:axId val="154259456"/>
      </c:barChart>
      <c:catAx>
        <c:axId val="1542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4259456"/>
        <c:crosses val="autoZero"/>
        <c:auto val="1"/>
        <c:lblAlgn val="ctr"/>
        <c:lblOffset val="100"/>
        <c:noMultiLvlLbl val="0"/>
      </c:catAx>
      <c:valAx>
        <c:axId val="154259456"/>
        <c:scaling>
          <c:orientation val="minMax"/>
          <c:max val="0.34000000000000008"/>
          <c:min val="-0.1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241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Aberdeen and Shi'!$I$142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Aberdeen and Shi'!$J$141:$P$141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8-422D-8D9C-91AC28CC16BF}"/>
            </c:ext>
          </c:extLst>
        </c:ser>
        <c:ser>
          <c:idx val="1"/>
          <c:order val="1"/>
          <c:tx>
            <c:strRef>
              <c:f>'BRMA Profile - Aberdeen and Shi'!$I$143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Aberdeen and Shi'!$J$141:$P$141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8-422D-8D9C-91AC28CC16BF}"/>
            </c:ext>
          </c:extLst>
        </c:ser>
        <c:ser>
          <c:idx val="2"/>
          <c:order val="2"/>
          <c:tx>
            <c:strRef>
              <c:f>'BRMA Profile - Aberdeen and Shi'!$I$144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Aberdeen and Shi'!$J$141:$P$141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8-422D-8D9C-91AC28CC16BF}"/>
            </c:ext>
          </c:extLst>
        </c:ser>
        <c:ser>
          <c:idx val="3"/>
          <c:order val="3"/>
          <c:tx>
            <c:strRef>
              <c:f>'BRMA Profile - Aberdeen and Shi'!$I$145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Aberdeen and Shi'!$J$141:$P$141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78-422D-8D9C-91AC28CC16BF}"/>
            </c:ext>
          </c:extLst>
        </c:ser>
        <c:ser>
          <c:idx val="4"/>
          <c:order val="4"/>
          <c:tx>
            <c:strRef>
              <c:f>'BRMA Profile - Aberdeen and Shi'!$I$146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Aberdeen and Shi'!$J$141:$P$141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8-422D-8D9C-91AC28C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88768"/>
        <c:axId val="58298752"/>
      </c:barChart>
      <c:catAx>
        <c:axId val="5828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98752"/>
        <c:crosses val="autoZero"/>
        <c:auto val="1"/>
        <c:lblAlgn val="ctr"/>
        <c:lblOffset val="100"/>
        <c:noMultiLvlLbl val="0"/>
      </c:catAx>
      <c:valAx>
        <c:axId val="58298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2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South Lanarkshir'!$I$72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South Lanarkshir'!$J$71:$P$71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6-44B5-91A2-8AFAF8927AA0}"/>
            </c:ext>
          </c:extLst>
        </c:ser>
        <c:ser>
          <c:idx val="2"/>
          <c:order val="1"/>
          <c:tx>
            <c:strRef>
              <c:f>'BRMA Profile - South Lanarkshir'!$I$73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South Lanarkshir'!$J$71:$P$71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6-44B5-91A2-8AFAF8927AA0}"/>
            </c:ext>
          </c:extLst>
        </c:ser>
        <c:ser>
          <c:idx val="0"/>
          <c:order val="2"/>
          <c:tx>
            <c:strRef>
              <c:f>'BRMA Profile - South Lanarkshir'!$I$74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South Lanarkshir'!$J$71:$P$71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6-44B5-91A2-8AFAF8927AA0}"/>
            </c:ext>
          </c:extLst>
        </c:ser>
        <c:ser>
          <c:idx val="1"/>
          <c:order val="3"/>
          <c:tx>
            <c:strRef>
              <c:f>'BRMA Profile - South Lanarkshir'!$I$75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South Lanarkshir'!$J$71:$P$71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6-44B5-91A2-8AFAF892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38368"/>
        <c:axId val="154940160"/>
      </c:barChart>
      <c:catAx>
        <c:axId val="1549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4940160"/>
        <c:crosses val="autoZero"/>
        <c:auto val="1"/>
        <c:lblAlgn val="ctr"/>
        <c:lblOffset val="100"/>
        <c:noMultiLvlLbl val="0"/>
      </c:catAx>
      <c:valAx>
        <c:axId val="154940160"/>
        <c:scaling>
          <c:orientation val="minMax"/>
          <c:max val="0.34000000000000008"/>
          <c:min val="-0.1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938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South Lanarkshir'!$I$94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South Lanarkshir'!$J$93:$P$93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5-437E-AA23-DAF868C385C0}"/>
            </c:ext>
          </c:extLst>
        </c:ser>
        <c:ser>
          <c:idx val="2"/>
          <c:order val="1"/>
          <c:tx>
            <c:strRef>
              <c:f>'BRMA Profile - South Lanarkshir'!$I$95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South Lanarkshir'!$J$93:$P$93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5-437E-AA23-DAF868C385C0}"/>
            </c:ext>
          </c:extLst>
        </c:ser>
        <c:ser>
          <c:idx val="0"/>
          <c:order val="2"/>
          <c:tx>
            <c:strRef>
              <c:f>'BRMA Profile - South Lanarkshir'!$I$96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South Lanarkshir'!$J$93:$P$93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5-437E-AA23-DAF868C385C0}"/>
            </c:ext>
          </c:extLst>
        </c:ser>
        <c:ser>
          <c:idx val="1"/>
          <c:order val="3"/>
          <c:tx>
            <c:strRef>
              <c:f>'BRMA Profile - South Lanarkshir'!$I$97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South Lanarkshir'!$J$93:$P$93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South Lanarkshir'!$J$97:$P$97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65-437E-AA23-DAF868C38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05312"/>
        <c:axId val="155006848"/>
      </c:barChart>
      <c:catAx>
        <c:axId val="1550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5006848"/>
        <c:crosses val="autoZero"/>
        <c:auto val="1"/>
        <c:lblAlgn val="ctr"/>
        <c:lblOffset val="100"/>
        <c:noMultiLvlLbl val="0"/>
      </c:catAx>
      <c:valAx>
        <c:axId val="155006848"/>
        <c:scaling>
          <c:orientation val="minMax"/>
          <c:max val="0.34000000000000008"/>
          <c:min val="-0.1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0053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South Lanarkshir'!$A$142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South Lanarkshir'!$B$141:$H$141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Lanarkshir'!$B$142:$H$142</c:f>
              <c:numCache>
                <c:formatCode>#,##0</c:formatCode>
                <c:ptCount val="7"/>
                <c:pt idx="0">
                  <c:v>302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D-423E-8284-198D5D195269}"/>
            </c:ext>
          </c:extLst>
        </c:ser>
        <c:ser>
          <c:idx val="1"/>
          <c:order val="1"/>
          <c:tx>
            <c:strRef>
              <c:f>'BRMA Profile - South Lanarkshir'!$A$143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South Lanarkshir'!$B$141:$H$141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Lanarkshir'!$B$143:$H$143</c:f>
              <c:numCache>
                <c:formatCode>#,##0</c:formatCode>
                <c:ptCount val="7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D-423E-8284-198D5D195269}"/>
            </c:ext>
          </c:extLst>
        </c:ser>
        <c:ser>
          <c:idx val="2"/>
          <c:order val="2"/>
          <c:tx>
            <c:strRef>
              <c:f>'BRMA Profile - South Lanarkshir'!$A$144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South Lanarkshir'!$B$141:$H$141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D-423E-8284-198D5D195269}"/>
            </c:ext>
          </c:extLst>
        </c:ser>
        <c:ser>
          <c:idx val="3"/>
          <c:order val="3"/>
          <c:tx>
            <c:strRef>
              <c:f>'BRMA Profile - South Lanarkshir'!$A$145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South Lanarkshir'!$B$141:$H$141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ED-423E-8284-198D5D195269}"/>
            </c:ext>
          </c:extLst>
        </c:ser>
        <c:ser>
          <c:idx val="4"/>
          <c:order val="4"/>
          <c:tx>
            <c:strRef>
              <c:f>'BRMA Profile - South Lanarkshir'!$A$146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South Lanarkshir'!$B$141:$H$141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ED-423E-8284-198D5D195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39616"/>
        <c:axId val="155041152"/>
      </c:barChart>
      <c:catAx>
        <c:axId val="1550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041152"/>
        <c:crosses val="autoZero"/>
        <c:auto val="1"/>
        <c:lblAlgn val="ctr"/>
        <c:lblOffset val="100"/>
        <c:noMultiLvlLbl val="0"/>
      </c:catAx>
      <c:valAx>
        <c:axId val="1550411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50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South Lanarkshir'!$I$142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South Lanarkshir'!$J$141:$P$141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6-46F0-B515-8CD040012F85}"/>
            </c:ext>
          </c:extLst>
        </c:ser>
        <c:ser>
          <c:idx val="1"/>
          <c:order val="1"/>
          <c:tx>
            <c:strRef>
              <c:f>'BRMA Profile - South Lanarkshir'!$I$143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South Lanarkshir'!$J$141:$P$141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6-46F0-B515-8CD040012F85}"/>
            </c:ext>
          </c:extLst>
        </c:ser>
        <c:ser>
          <c:idx val="2"/>
          <c:order val="2"/>
          <c:tx>
            <c:strRef>
              <c:f>'BRMA Profile - South Lanarkshir'!$I$144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South Lanarkshir'!$J$141:$P$141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6-46F0-B515-8CD040012F85}"/>
            </c:ext>
          </c:extLst>
        </c:ser>
        <c:ser>
          <c:idx val="3"/>
          <c:order val="3"/>
          <c:tx>
            <c:strRef>
              <c:f>'BRMA Profile - South Lanarkshir'!$I$145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South Lanarkshir'!$J$141:$P$141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86-46F0-B515-8CD040012F85}"/>
            </c:ext>
          </c:extLst>
        </c:ser>
        <c:ser>
          <c:idx val="4"/>
          <c:order val="4"/>
          <c:tx>
            <c:strRef>
              <c:f>'BRMA Profile - South Lanarkshir'!$I$146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South Lanarkshir'!$J$141:$P$141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86-46F0-B515-8CD04001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085824"/>
        <c:axId val="155087616"/>
      </c:barChart>
      <c:catAx>
        <c:axId val="1550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087616"/>
        <c:crosses val="autoZero"/>
        <c:auto val="1"/>
        <c:lblAlgn val="ctr"/>
        <c:lblOffset val="100"/>
        <c:noMultiLvlLbl val="0"/>
      </c:catAx>
      <c:valAx>
        <c:axId val="155087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08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South Lanarkshir'!$A$122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South Lanarkshir'!$B$117:$H$117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2-47A5-BEC6-2B23866FF87A}"/>
            </c:ext>
          </c:extLst>
        </c:ser>
        <c:ser>
          <c:idx val="0"/>
          <c:order val="1"/>
          <c:tx>
            <c:strRef>
              <c:f>'BRMA Profile - South Lanarkshir'!$A$121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South Lanarkshir'!$B$117:$H$117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2-47A5-BEC6-2B23866FF87A}"/>
            </c:ext>
          </c:extLst>
        </c:ser>
        <c:ser>
          <c:idx val="1"/>
          <c:order val="2"/>
          <c:tx>
            <c:strRef>
              <c:f>'BRMA Profile - South Lanarkshir'!$A$120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South Lanarkshir'!$B$117:$H$117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Lanarkshir'!$B$120:$H$120</c:f>
              <c:numCache>
                <c:formatCode>#,##0</c:formatCode>
                <c:ptCount val="7"/>
                <c:pt idx="0">
                  <c:v>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2-47A5-BEC6-2B23866FF87A}"/>
            </c:ext>
          </c:extLst>
        </c:ser>
        <c:ser>
          <c:idx val="2"/>
          <c:order val="3"/>
          <c:tx>
            <c:strRef>
              <c:f>'BRMA Profile - South Lanarkshir'!$A$119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South Lanarkshir'!$B$117:$H$117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Lanarkshir'!$B$119:$H$119</c:f>
              <c:numCache>
                <c:formatCode>#,##0</c:formatCode>
                <c:ptCount val="7"/>
                <c:pt idx="0">
                  <c:v>382.47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2-47A5-BEC6-2B23866FF87A}"/>
            </c:ext>
          </c:extLst>
        </c:ser>
        <c:ser>
          <c:idx val="3"/>
          <c:order val="4"/>
          <c:tx>
            <c:strRef>
              <c:f>'BRMA Profile - South Lanarkshir'!$A$118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South Lanarkshir'!$B$117:$H$117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2-47A5-BEC6-2B23866F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08320"/>
        <c:axId val="154809856"/>
      </c:lineChart>
      <c:catAx>
        <c:axId val="1548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809856"/>
        <c:crosses val="autoZero"/>
        <c:auto val="1"/>
        <c:lblAlgn val="ctr"/>
        <c:lblOffset val="100"/>
        <c:noMultiLvlLbl val="0"/>
      </c:catAx>
      <c:valAx>
        <c:axId val="15480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8083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South Lanarkshir'!$I$122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South Lanarkshir'!$J$117:$P$117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A-42DA-ABEC-3D071E978CF2}"/>
            </c:ext>
          </c:extLst>
        </c:ser>
        <c:ser>
          <c:idx val="0"/>
          <c:order val="1"/>
          <c:tx>
            <c:strRef>
              <c:f>'BRMA Profile - South Lanarkshir'!$I$121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South Lanarkshir'!$J$117:$P$117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A-42DA-ABEC-3D071E978CF2}"/>
            </c:ext>
          </c:extLst>
        </c:ser>
        <c:ser>
          <c:idx val="1"/>
          <c:order val="2"/>
          <c:tx>
            <c:strRef>
              <c:f>'BRMA Profile - South Lanarkshir'!$I$120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South Lanarkshir'!$J$117:$P$117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Lanarkshir'!$J$120:$P$120</c:f>
              <c:numCache>
                <c:formatCode>#,##0</c:formatCode>
                <c:ptCount val="7"/>
                <c:pt idx="0">
                  <c:v>480.55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A-42DA-ABEC-3D071E978CF2}"/>
            </c:ext>
          </c:extLst>
        </c:ser>
        <c:ser>
          <c:idx val="2"/>
          <c:order val="3"/>
          <c:tx>
            <c:strRef>
              <c:f>'BRMA Profile - South Lanarkshir'!$I$119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South Lanarkshir'!$J$117:$P$117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Lanarkshir'!$J$119:$P$119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A-42DA-ABEC-3D071E978CF2}"/>
            </c:ext>
          </c:extLst>
        </c:ser>
        <c:ser>
          <c:idx val="3"/>
          <c:order val="4"/>
          <c:tx>
            <c:strRef>
              <c:f>'BRMA Profile - South Lanarkshir'!$I$118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South Lanarkshir'!$J$117:$P$117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South Lanarkshir'!$J$118:$P$118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A-42DA-ABEC-3D071E978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67200"/>
        <c:axId val="154868736"/>
      </c:lineChart>
      <c:catAx>
        <c:axId val="1548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868736"/>
        <c:crosses val="autoZero"/>
        <c:auto val="1"/>
        <c:lblAlgn val="ctr"/>
        <c:lblOffset val="100"/>
        <c:noMultiLvlLbl val="0"/>
      </c:catAx>
      <c:valAx>
        <c:axId val="15486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8672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West Dunbartonsh'!$A$9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West Dunbartonsh'!$B$5:$H$5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Dunbartonsh'!$B$9:$H$9</c:f>
              <c:numCache>
                <c:formatCode>#,##0</c:formatCode>
                <c:ptCount val="7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E-4D3B-97EC-1B935FDDE533}"/>
            </c:ext>
          </c:extLst>
        </c:ser>
        <c:ser>
          <c:idx val="0"/>
          <c:order val="1"/>
          <c:tx>
            <c:strRef>
              <c:f>'BRMA Profile - West Dunbartonsh'!$A$8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West Dunbartonsh'!$B$5:$H$5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Dunbartonsh'!$B$8:$H$8</c:f>
              <c:numCache>
                <c:formatCode>#,##0</c:formatCode>
                <c:ptCount val="7"/>
                <c:pt idx="0">
                  <c:v>396.84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E-4D3B-97EC-1B935FDDE533}"/>
            </c:ext>
          </c:extLst>
        </c:ser>
        <c:ser>
          <c:idx val="2"/>
          <c:order val="2"/>
          <c:tx>
            <c:strRef>
              <c:f>'BRMA Profile - West Dunbartonsh'!$A$7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West Dunbartonsh'!$B$5:$H$5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Dunbartonsh'!$B$7:$H$7</c:f>
              <c:numCache>
                <c:formatCode>#,##0</c:formatCode>
                <c:ptCount val="7"/>
                <c:pt idx="0">
                  <c:v>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E-4D3B-97EC-1B935FDDE533}"/>
            </c:ext>
          </c:extLst>
        </c:ser>
        <c:ser>
          <c:idx val="3"/>
          <c:order val="3"/>
          <c:tx>
            <c:strRef>
              <c:f>'BRMA Profile - West Dunbartonsh'!$A$6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West Dunbartonsh'!$B$5:$H$5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Dunbartonsh'!$B$6:$H$6</c:f>
              <c:numCache>
                <c:formatCode>#,##0</c:formatCode>
                <c:ptCount val="7"/>
                <c:pt idx="0">
                  <c:v>370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E-4D3B-97EC-1B935FDD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03008"/>
        <c:axId val="155404544"/>
      </c:lineChart>
      <c:catAx>
        <c:axId val="1554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404544"/>
        <c:crosses val="autoZero"/>
        <c:auto val="1"/>
        <c:lblAlgn val="ctr"/>
        <c:lblOffset val="100"/>
        <c:noMultiLvlLbl val="0"/>
      </c:catAx>
      <c:valAx>
        <c:axId val="1554045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40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West Dunbartonsh'!$A$31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West Dunbartonsh'!$B$27:$H$27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860-883A-843C69EB7D73}"/>
            </c:ext>
          </c:extLst>
        </c:ser>
        <c:ser>
          <c:idx val="2"/>
          <c:order val="1"/>
          <c:tx>
            <c:strRef>
              <c:f>'BRMA Profile - West Dunbartonsh'!$A$30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West Dunbartonsh'!$B$27:$H$27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Dunbartonsh'!$B$30:$H$30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860-883A-843C69EB7D73}"/>
            </c:ext>
          </c:extLst>
        </c:ser>
        <c:ser>
          <c:idx val="1"/>
          <c:order val="2"/>
          <c:tx>
            <c:strRef>
              <c:f>'BRMA Profile - West Dunbartonsh'!$A$29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West Dunbartonsh'!$B$27:$H$27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Dunbartonsh'!$B$29:$H$29</c:f>
              <c:numCache>
                <c:formatCode>#,##0</c:formatCode>
                <c:ptCount val="7"/>
                <c:pt idx="0">
                  <c:v>492.17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9-4860-883A-843C69EB7D73}"/>
            </c:ext>
          </c:extLst>
        </c:ser>
        <c:ser>
          <c:idx val="0"/>
          <c:order val="3"/>
          <c:tx>
            <c:strRef>
              <c:f>'BRMA Profile - West Dunbartonsh'!$A$28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West Dunbartonsh'!$B$27:$H$27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Dunbartonsh'!$B$28:$H$28</c:f>
              <c:numCache>
                <c:formatCode>#,##0</c:formatCode>
                <c:ptCount val="7"/>
                <c:pt idx="0">
                  <c:v>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9-4860-883A-843C69EB7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5424"/>
        <c:axId val="154536960"/>
      </c:lineChart>
      <c:catAx>
        <c:axId val="15453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536960"/>
        <c:crosses val="autoZero"/>
        <c:auto val="1"/>
        <c:lblAlgn val="ctr"/>
        <c:lblOffset val="100"/>
        <c:noMultiLvlLbl val="0"/>
      </c:catAx>
      <c:valAx>
        <c:axId val="1545369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5354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West Dunbartonsh'!$A$53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West Dunbartonsh'!$B$49:$H$49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6-4F96-83E8-57AFCC13D79D}"/>
            </c:ext>
          </c:extLst>
        </c:ser>
        <c:ser>
          <c:idx val="1"/>
          <c:order val="1"/>
          <c:tx>
            <c:strRef>
              <c:f>'BRMA Profile - West Dunbartonsh'!$A$52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West Dunbartonsh'!$B$49:$H$49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6-4F96-83E8-57AFCC13D79D}"/>
            </c:ext>
          </c:extLst>
        </c:ser>
        <c:ser>
          <c:idx val="2"/>
          <c:order val="2"/>
          <c:tx>
            <c:strRef>
              <c:f>'BRMA Profile - West Dunbartonsh'!$A$51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West Dunbartonsh'!$B$49:$H$49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6-4F96-83E8-57AFCC13D79D}"/>
            </c:ext>
          </c:extLst>
        </c:ser>
        <c:ser>
          <c:idx val="3"/>
          <c:order val="3"/>
          <c:tx>
            <c:strRef>
              <c:f>'BRMA Profile - West Dunbartonsh'!$A$50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West Dunbartonsh'!$B$49:$H$49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6-4F96-83E8-57AFCC13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5344"/>
        <c:axId val="154595328"/>
      </c:lineChart>
      <c:catAx>
        <c:axId val="1545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595328"/>
        <c:crosses val="autoZero"/>
        <c:auto val="1"/>
        <c:lblAlgn val="ctr"/>
        <c:lblOffset val="100"/>
        <c:noMultiLvlLbl val="0"/>
      </c:catAx>
      <c:valAx>
        <c:axId val="154595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45853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West Dunbartonsh'!$A$75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West Dunbartonsh'!$B$71:$H$71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2-435F-95C7-1DBCA94205A7}"/>
            </c:ext>
          </c:extLst>
        </c:ser>
        <c:ser>
          <c:idx val="1"/>
          <c:order val="1"/>
          <c:tx>
            <c:strRef>
              <c:f>'BRMA Profile - West Dunbartonsh'!$A$74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West Dunbartonsh'!$B$71:$H$71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2-435F-95C7-1DBCA94205A7}"/>
            </c:ext>
          </c:extLst>
        </c:ser>
        <c:ser>
          <c:idx val="2"/>
          <c:order val="2"/>
          <c:tx>
            <c:strRef>
              <c:f>'BRMA Profile - West Dunbartonsh'!$A$73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West Dunbartonsh'!$B$71:$H$71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2-435F-95C7-1DBCA94205A7}"/>
            </c:ext>
          </c:extLst>
        </c:ser>
        <c:ser>
          <c:idx val="3"/>
          <c:order val="3"/>
          <c:tx>
            <c:strRef>
              <c:f>'BRMA Profile - West Dunbartonsh'!$A$72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West Dunbartonsh'!$B$71:$H$71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2-435F-95C7-1DBCA942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86528"/>
        <c:axId val="155292416"/>
      </c:lineChart>
      <c:catAx>
        <c:axId val="1552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292416"/>
        <c:crosses val="autoZero"/>
        <c:auto val="1"/>
        <c:lblAlgn val="ctr"/>
        <c:lblOffset val="100"/>
        <c:noMultiLvlLbl val="0"/>
      </c:catAx>
      <c:valAx>
        <c:axId val="15529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286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Aberdeen and Shi'!$A$122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Aberdeen and Shi'!$B$117:$H$117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D-4C2F-9E63-106894F2092D}"/>
            </c:ext>
          </c:extLst>
        </c:ser>
        <c:ser>
          <c:idx val="0"/>
          <c:order val="1"/>
          <c:tx>
            <c:strRef>
              <c:f>'BRMA Profile - Aberdeen and Shi'!$A$121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Aberdeen and Shi'!$B$117:$H$117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D-4C2F-9E63-106894F2092D}"/>
            </c:ext>
          </c:extLst>
        </c:ser>
        <c:ser>
          <c:idx val="1"/>
          <c:order val="2"/>
          <c:tx>
            <c:strRef>
              <c:f>'BRMA Profile - Aberdeen and Shi'!$A$120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Aberdeen and Shi'!$B$117:$H$117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Shi'!$B$120:$H$120</c:f>
              <c:numCache>
                <c:formatCode>#,##0</c:formatCode>
                <c:ptCount val="7"/>
                <c:pt idx="0">
                  <c:v>700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D-4C2F-9E63-106894F2092D}"/>
            </c:ext>
          </c:extLst>
        </c:ser>
        <c:ser>
          <c:idx val="2"/>
          <c:order val="3"/>
          <c:tx>
            <c:strRef>
              <c:f>'BRMA Profile - Aberdeen and Shi'!$A$119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Aberdeen and Shi'!$B$117:$H$117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Shi'!$B$119:$H$119</c:f>
              <c:numCache>
                <c:formatCode>#,##0</c:formatCode>
                <c:ptCount val="7"/>
                <c:pt idx="0">
                  <c:v>528.64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D-4C2F-9E63-106894F2092D}"/>
            </c:ext>
          </c:extLst>
        </c:ser>
        <c:ser>
          <c:idx val="3"/>
          <c:order val="4"/>
          <c:tx>
            <c:strRef>
              <c:f>'BRMA Profile - Aberdeen and Shi'!$A$118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Aberdeen and Shi'!$B$117:$H$117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6D-4C2F-9E63-106894F2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2304"/>
        <c:axId val="58528896"/>
      </c:lineChart>
      <c:catAx>
        <c:axId val="583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8528896"/>
        <c:crosses val="autoZero"/>
        <c:auto val="1"/>
        <c:lblAlgn val="ctr"/>
        <c:lblOffset val="100"/>
        <c:noMultiLvlLbl val="0"/>
      </c:catAx>
      <c:valAx>
        <c:axId val="5852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83223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West Dunbartonsh'!$A$97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West Dunbartonsh'!$B$93:$H$93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E-4DFD-AC14-3890A5C239D4}"/>
            </c:ext>
          </c:extLst>
        </c:ser>
        <c:ser>
          <c:idx val="1"/>
          <c:order val="1"/>
          <c:tx>
            <c:strRef>
              <c:f>'BRMA Profile - West Dunbartonsh'!$A$96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West Dunbartonsh'!$B$93:$H$93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E-4DFD-AC14-3890A5C239D4}"/>
            </c:ext>
          </c:extLst>
        </c:ser>
        <c:ser>
          <c:idx val="2"/>
          <c:order val="2"/>
          <c:tx>
            <c:strRef>
              <c:f>'BRMA Profile - West Dunbartonsh'!$A$95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West Dunbartonsh'!$B$93:$H$93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E-4DFD-AC14-3890A5C239D4}"/>
            </c:ext>
          </c:extLst>
        </c:ser>
        <c:ser>
          <c:idx val="3"/>
          <c:order val="3"/>
          <c:tx>
            <c:strRef>
              <c:f>'BRMA Profile - West Dunbartonsh'!$A$94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West Dunbartonsh'!$B$93:$H$93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E-4DFD-AC14-3890A5C2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40096"/>
        <c:axId val="155141632"/>
      </c:lineChart>
      <c:catAx>
        <c:axId val="1551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141632"/>
        <c:crosses val="autoZero"/>
        <c:auto val="1"/>
        <c:lblAlgn val="ctr"/>
        <c:lblOffset val="100"/>
        <c:noMultiLvlLbl val="0"/>
      </c:catAx>
      <c:valAx>
        <c:axId val="15514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140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West Dunbartonsh'!$I$6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West Dunbartonsh'!$J$5:$P$5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1-407F-A345-D16F19322A95}"/>
            </c:ext>
          </c:extLst>
        </c:ser>
        <c:ser>
          <c:idx val="2"/>
          <c:order val="1"/>
          <c:tx>
            <c:strRef>
              <c:f>'BRMA Profile - West Dunbartonsh'!$I$7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West Dunbartonsh'!$J$5:$P$5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1-407F-A345-D16F19322A95}"/>
            </c:ext>
          </c:extLst>
        </c:ser>
        <c:ser>
          <c:idx val="0"/>
          <c:order val="2"/>
          <c:tx>
            <c:strRef>
              <c:f>'BRMA Profile - West Dunbartonsh'!$I$8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West Dunbartonsh'!$J$5:$P$5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1-407F-A345-D16F19322A95}"/>
            </c:ext>
          </c:extLst>
        </c:ser>
        <c:ser>
          <c:idx val="1"/>
          <c:order val="3"/>
          <c:tx>
            <c:strRef>
              <c:f>'BRMA Profile - West Dunbartonsh'!$I$9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West Dunbartonsh'!$J$5:$P$5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1-407F-A345-D16F19322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81824"/>
        <c:axId val="155183360"/>
      </c:barChart>
      <c:catAx>
        <c:axId val="1551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55183360"/>
        <c:crosses val="autoZero"/>
        <c:auto val="1"/>
        <c:lblAlgn val="ctr"/>
        <c:lblOffset val="100"/>
        <c:noMultiLvlLbl val="0"/>
      </c:catAx>
      <c:valAx>
        <c:axId val="155183360"/>
        <c:scaling>
          <c:orientation val="minMax"/>
          <c:max val="0.19000000000000003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1818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West Dunbartonsh'!$I$28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West Dunbartonsh'!$J$27:$P$27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6-490A-9329-D783D625B7D6}"/>
            </c:ext>
          </c:extLst>
        </c:ser>
        <c:ser>
          <c:idx val="2"/>
          <c:order val="1"/>
          <c:tx>
            <c:strRef>
              <c:f>'BRMA Profile - West Dunbartonsh'!$I$29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West Dunbartonsh'!$J$27:$P$27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6-490A-9329-D783D625B7D6}"/>
            </c:ext>
          </c:extLst>
        </c:ser>
        <c:ser>
          <c:idx val="0"/>
          <c:order val="2"/>
          <c:tx>
            <c:strRef>
              <c:f>'BRMA Profile - West Dunbartonsh'!$I$30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West Dunbartonsh'!$J$27:$P$27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6-490A-9329-D783D625B7D6}"/>
            </c:ext>
          </c:extLst>
        </c:ser>
        <c:ser>
          <c:idx val="1"/>
          <c:order val="3"/>
          <c:tx>
            <c:strRef>
              <c:f>'BRMA Profile - West Dunbartonsh'!$I$31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West Dunbartonsh'!$J$27:$P$27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6-490A-9329-D783D625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54624"/>
        <c:axId val="155356160"/>
      </c:barChart>
      <c:catAx>
        <c:axId val="1553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5356160"/>
        <c:crosses val="autoZero"/>
        <c:auto val="1"/>
        <c:lblAlgn val="ctr"/>
        <c:lblOffset val="100"/>
        <c:noMultiLvlLbl val="0"/>
      </c:catAx>
      <c:valAx>
        <c:axId val="155356160"/>
        <c:scaling>
          <c:orientation val="minMax"/>
          <c:max val="0.9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354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West Dunbartonsh'!$I$50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West Dunbartonsh'!$J$49:$P$49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3-473C-9C9F-9620DEA68B82}"/>
            </c:ext>
          </c:extLst>
        </c:ser>
        <c:ser>
          <c:idx val="2"/>
          <c:order val="1"/>
          <c:tx>
            <c:strRef>
              <c:f>'BRMA Profile - West Dunbartonsh'!$I$51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West Dunbartonsh'!$J$49:$P$49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3-473C-9C9F-9620DEA68B82}"/>
            </c:ext>
          </c:extLst>
        </c:ser>
        <c:ser>
          <c:idx val="0"/>
          <c:order val="2"/>
          <c:tx>
            <c:strRef>
              <c:f>'BRMA Profile - West Dunbartonsh'!$I$52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West Dunbartonsh'!$J$49:$P$49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3-473C-9C9F-9620DEA68B82}"/>
            </c:ext>
          </c:extLst>
        </c:ser>
        <c:ser>
          <c:idx val="1"/>
          <c:order val="3"/>
          <c:tx>
            <c:strRef>
              <c:f>'BRMA Profile - West Dunbartonsh'!$I$53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West Dunbartonsh'!$J$49:$P$49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43-473C-9C9F-9620DEA6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990272"/>
        <c:axId val="156004352"/>
      </c:barChart>
      <c:catAx>
        <c:axId val="1559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6004352"/>
        <c:crosses val="autoZero"/>
        <c:auto val="1"/>
        <c:lblAlgn val="ctr"/>
        <c:lblOffset val="100"/>
        <c:noMultiLvlLbl val="0"/>
      </c:catAx>
      <c:valAx>
        <c:axId val="156004352"/>
        <c:scaling>
          <c:orientation val="minMax"/>
          <c:max val="0.19000000000000003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990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West Dunbartonsh'!$I$72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West Dunbartonsh'!$J$71:$P$71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3-400B-A71C-32139A069B3E}"/>
            </c:ext>
          </c:extLst>
        </c:ser>
        <c:ser>
          <c:idx val="2"/>
          <c:order val="1"/>
          <c:tx>
            <c:strRef>
              <c:f>'BRMA Profile - West Dunbartonsh'!$I$73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West Dunbartonsh'!$J$71:$P$71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3-400B-A71C-32139A069B3E}"/>
            </c:ext>
          </c:extLst>
        </c:ser>
        <c:ser>
          <c:idx val="0"/>
          <c:order val="2"/>
          <c:tx>
            <c:strRef>
              <c:f>'BRMA Profile - West Dunbartonsh'!$I$74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West Dunbartonsh'!$J$71:$P$71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3-400B-A71C-32139A069B3E}"/>
            </c:ext>
          </c:extLst>
        </c:ser>
        <c:ser>
          <c:idx val="1"/>
          <c:order val="3"/>
          <c:tx>
            <c:strRef>
              <c:f>'BRMA Profile - West Dunbartonsh'!$I$75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West Dunbartonsh'!$J$71:$P$71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13-400B-A71C-32139A069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40192"/>
        <c:axId val="155779840"/>
      </c:barChart>
      <c:catAx>
        <c:axId val="1560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5779840"/>
        <c:crosses val="autoZero"/>
        <c:auto val="1"/>
        <c:lblAlgn val="ctr"/>
        <c:lblOffset val="100"/>
        <c:noMultiLvlLbl val="0"/>
      </c:catAx>
      <c:valAx>
        <c:axId val="155779840"/>
        <c:scaling>
          <c:orientation val="minMax"/>
          <c:max val="0.19000000000000003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60401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West Dunbartonsh'!$I$94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West Dunbartonsh'!$J$93:$P$93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C-4AAB-8BCF-66E4BA65BE48}"/>
            </c:ext>
          </c:extLst>
        </c:ser>
        <c:ser>
          <c:idx val="2"/>
          <c:order val="1"/>
          <c:tx>
            <c:strRef>
              <c:f>'BRMA Profile - West Dunbartonsh'!$I$95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West Dunbartonsh'!$J$93:$P$93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C-4AAB-8BCF-66E4BA65BE48}"/>
            </c:ext>
          </c:extLst>
        </c:ser>
        <c:ser>
          <c:idx val="0"/>
          <c:order val="2"/>
          <c:tx>
            <c:strRef>
              <c:f>'BRMA Profile - West Dunbartonsh'!$I$96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West Dunbartonsh'!$J$93:$P$93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C-4AAB-8BCF-66E4BA65BE48}"/>
            </c:ext>
          </c:extLst>
        </c:ser>
        <c:ser>
          <c:idx val="1"/>
          <c:order val="3"/>
          <c:tx>
            <c:strRef>
              <c:f>'BRMA Profile - West Dunbartonsh'!$I$97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West Dunbartonsh'!$J$93:$P$93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Dunbartonsh'!$J$97:$P$97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C-4AAB-8BCF-66E4BA65B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40896"/>
        <c:axId val="155842432"/>
      </c:barChart>
      <c:catAx>
        <c:axId val="1558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5842432"/>
        <c:crosses val="autoZero"/>
        <c:auto val="1"/>
        <c:lblAlgn val="ctr"/>
        <c:lblOffset val="100"/>
        <c:noMultiLvlLbl val="0"/>
      </c:catAx>
      <c:valAx>
        <c:axId val="155842432"/>
        <c:scaling>
          <c:orientation val="minMax"/>
          <c:max val="0.19000000000000003"/>
          <c:min val="-9.0000000000000024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8408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West Dunbartonsh'!$A$142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West Dunbartonsh'!$B$141:$H$141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Dunbartonsh'!$B$142:$H$142</c:f>
              <c:numCache>
                <c:formatCode>#,##0</c:formatCode>
                <c:ptCount val="7"/>
                <c:pt idx="0">
                  <c:v>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E-418A-A850-CB93C714FFD8}"/>
            </c:ext>
          </c:extLst>
        </c:ser>
        <c:ser>
          <c:idx val="1"/>
          <c:order val="1"/>
          <c:tx>
            <c:strRef>
              <c:f>'BRMA Profile - West Dunbartonsh'!$A$143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West Dunbartonsh'!$B$141:$H$141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Dunbartonsh'!$B$143:$H$143</c:f>
              <c:numCache>
                <c:formatCode>#,##0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E-418A-A850-CB93C714FFD8}"/>
            </c:ext>
          </c:extLst>
        </c:ser>
        <c:ser>
          <c:idx val="2"/>
          <c:order val="2"/>
          <c:tx>
            <c:strRef>
              <c:f>'BRMA Profile - West Dunbartonsh'!$A$144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West Dunbartonsh'!$B$141:$H$141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E-418A-A850-CB93C714FFD8}"/>
            </c:ext>
          </c:extLst>
        </c:ser>
        <c:ser>
          <c:idx val="3"/>
          <c:order val="3"/>
          <c:tx>
            <c:strRef>
              <c:f>'BRMA Profile - West Dunbartonsh'!$A$145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West Dunbartonsh'!$B$141:$H$141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E-418A-A850-CB93C714FFD8}"/>
            </c:ext>
          </c:extLst>
        </c:ser>
        <c:ser>
          <c:idx val="4"/>
          <c:order val="4"/>
          <c:tx>
            <c:strRef>
              <c:f>'BRMA Profile - West Dunbartonsh'!$A$146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West Dunbartonsh'!$B$141:$H$141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1E-418A-A850-CB93C714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91584"/>
        <c:axId val="155893120"/>
      </c:barChart>
      <c:catAx>
        <c:axId val="15589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93120"/>
        <c:crosses val="autoZero"/>
        <c:auto val="1"/>
        <c:lblAlgn val="ctr"/>
        <c:lblOffset val="100"/>
        <c:noMultiLvlLbl val="0"/>
      </c:catAx>
      <c:valAx>
        <c:axId val="1558931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589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West Dunbartonsh'!$I$142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West Dunbartonsh'!$J$141:$P$141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4A13-ADB7-B7FACB172BC9}"/>
            </c:ext>
          </c:extLst>
        </c:ser>
        <c:ser>
          <c:idx val="1"/>
          <c:order val="1"/>
          <c:tx>
            <c:strRef>
              <c:f>'BRMA Profile - West Dunbartonsh'!$I$143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West Dunbartonsh'!$J$141:$P$141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2-4A13-ADB7-B7FACB172BC9}"/>
            </c:ext>
          </c:extLst>
        </c:ser>
        <c:ser>
          <c:idx val="2"/>
          <c:order val="2"/>
          <c:tx>
            <c:strRef>
              <c:f>'BRMA Profile - West Dunbartonsh'!$I$144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West Dunbartonsh'!$J$141:$P$141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2-4A13-ADB7-B7FACB172BC9}"/>
            </c:ext>
          </c:extLst>
        </c:ser>
        <c:ser>
          <c:idx val="3"/>
          <c:order val="3"/>
          <c:tx>
            <c:strRef>
              <c:f>'BRMA Profile - West Dunbartonsh'!$I$145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West Dunbartonsh'!$J$141:$P$141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2-4A13-ADB7-B7FACB172BC9}"/>
            </c:ext>
          </c:extLst>
        </c:ser>
        <c:ser>
          <c:idx val="4"/>
          <c:order val="4"/>
          <c:tx>
            <c:strRef>
              <c:f>'BRMA Profile - West Dunbartonsh'!$I$146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West Dunbartonsh'!$J$141:$P$141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72-4A13-ADB7-B7FACB172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925504"/>
        <c:axId val="155939584"/>
      </c:barChart>
      <c:catAx>
        <c:axId val="1559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939584"/>
        <c:crosses val="autoZero"/>
        <c:auto val="1"/>
        <c:lblAlgn val="ctr"/>
        <c:lblOffset val="100"/>
        <c:noMultiLvlLbl val="0"/>
      </c:catAx>
      <c:valAx>
        <c:axId val="155939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92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West Dunbartonsh'!$A$122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West Dunbartonsh'!$B$117:$H$117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2-4731-AC50-7F19F99073A8}"/>
            </c:ext>
          </c:extLst>
        </c:ser>
        <c:ser>
          <c:idx val="0"/>
          <c:order val="1"/>
          <c:tx>
            <c:strRef>
              <c:f>'BRMA Profile - West Dunbartonsh'!$A$121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West Dunbartonsh'!$B$117:$H$117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2-4731-AC50-7F19F99073A8}"/>
            </c:ext>
          </c:extLst>
        </c:ser>
        <c:ser>
          <c:idx val="1"/>
          <c:order val="2"/>
          <c:tx>
            <c:strRef>
              <c:f>'BRMA Profile - West Dunbartonsh'!$A$120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West Dunbartonsh'!$B$117:$H$117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Dunbartonsh'!$B$120:$H$120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2-4731-AC50-7F19F99073A8}"/>
            </c:ext>
          </c:extLst>
        </c:ser>
        <c:ser>
          <c:idx val="2"/>
          <c:order val="3"/>
          <c:tx>
            <c:strRef>
              <c:f>'BRMA Profile - West Dunbartonsh'!$A$119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West Dunbartonsh'!$B$117:$H$117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Dunbartonsh'!$B$119:$H$119</c:f>
              <c:numCache>
                <c:formatCode>#,##0</c:formatCode>
                <c:ptCount val="7"/>
                <c:pt idx="0">
                  <c:v>396.84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2-4731-AC50-7F19F99073A8}"/>
            </c:ext>
          </c:extLst>
        </c:ser>
        <c:ser>
          <c:idx val="3"/>
          <c:order val="4"/>
          <c:tx>
            <c:strRef>
              <c:f>'BRMA Profile - West Dunbartonsh'!$A$118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West Dunbartonsh'!$B$117:$H$117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22-4731-AC50-7F19F99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38528"/>
        <c:axId val="156440064"/>
      </c:lineChart>
      <c:catAx>
        <c:axId val="1564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6440064"/>
        <c:crosses val="autoZero"/>
        <c:auto val="1"/>
        <c:lblAlgn val="ctr"/>
        <c:lblOffset val="100"/>
        <c:noMultiLvlLbl val="0"/>
      </c:catAx>
      <c:valAx>
        <c:axId val="156440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6438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West Dunbartonsh'!$I$122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West Dunbartonsh'!$J$117:$P$117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C-46BF-A917-209BAFC09999}"/>
            </c:ext>
          </c:extLst>
        </c:ser>
        <c:ser>
          <c:idx val="0"/>
          <c:order val="1"/>
          <c:tx>
            <c:strRef>
              <c:f>'BRMA Profile - West Dunbartonsh'!$I$121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West Dunbartonsh'!$J$117:$P$117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C-46BF-A917-209BAFC09999}"/>
            </c:ext>
          </c:extLst>
        </c:ser>
        <c:ser>
          <c:idx val="1"/>
          <c:order val="2"/>
          <c:tx>
            <c:strRef>
              <c:f>'BRMA Profile - West Dunbartonsh'!$I$120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West Dunbartonsh'!$J$117:$P$117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Dunbartonsh'!$J$120:$P$120</c:f>
              <c:numCache>
                <c:formatCode>#,##0</c:formatCode>
                <c:ptCount val="7"/>
                <c:pt idx="0">
                  <c:v>492.17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C-46BF-A917-209BAFC09999}"/>
            </c:ext>
          </c:extLst>
        </c:ser>
        <c:ser>
          <c:idx val="2"/>
          <c:order val="3"/>
          <c:tx>
            <c:strRef>
              <c:f>'BRMA Profile - West Dunbartonsh'!$I$119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West Dunbartonsh'!$J$117:$P$117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Dunbartonsh'!$J$119:$P$119</c:f>
              <c:numCache>
                <c:formatCode>#,##0</c:formatCode>
                <c:ptCount val="7"/>
                <c:pt idx="0">
                  <c:v>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C-46BF-A917-209BAFC09999}"/>
            </c:ext>
          </c:extLst>
        </c:ser>
        <c:ser>
          <c:idx val="3"/>
          <c:order val="4"/>
          <c:tx>
            <c:strRef>
              <c:f>'BRMA Profile - West Dunbartonsh'!$I$118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West Dunbartonsh'!$J$117:$P$117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Dunbartonsh'!$J$118:$P$118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1C-46BF-A917-209BAFC0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89216"/>
        <c:axId val="156490752"/>
      </c:lineChart>
      <c:catAx>
        <c:axId val="1564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6490752"/>
        <c:crosses val="autoZero"/>
        <c:auto val="1"/>
        <c:lblAlgn val="ctr"/>
        <c:lblOffset val="100"/>
        <c:noMultiLvlLbl val="0"/>
      </c:catAx>
      <c:valAx>
        <c:axId val="15649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64892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Aberdeen and Shi'!$I$122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Aberdeen and Shi'!$J$117:$P$117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0-41FD-8162-2EF99E56796F}"/>
            </c:ext>
          </c:extLst>
        </c:ser>
        <c:ser>
          <c:idx val="0"/>
          <c:order val="1"/>
          <c:tx>
            <c:strRef>
              <c:f>'BRMA Profile - Aberdeen and Shi'!$I$121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Aberdeen and Shi'!$J$117:$P$117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0-41FD-8162-2EF99E56796F}"/>
            </c:ext>
          </c:extLst>
        </c:ser>
        <c:ser>
          <c:idx val="1"/>
          <c:order val="2"/>
          <c:tx>
            <c:strRef>
              <c:f>'BRMA Profile - Aberdeen and Shi'!$I$120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Aberdeen and Shi'!$J$117:$P$117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Shi'!$J$120:$P$120</c:f>
              <c:numCache>
                <c:formatCode>#,##0</c:formatCode>
                <c:ptCount val="7"/>
                <c:pt idx="0">
                  <c:v>642.58000000000004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0-41FD-8162-2EF99E56796F}"/>
            </c:ext>
          </c:extLst>
        </c:ser>
        <c:ser>
          <c:idx val="2"/>
          <c:order val="3"/>
          <c:tx>
            <c:strRef>
              <c:f>'BRMA Profile - Aberdeen and Shi'!$I$119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Aberdeen and Shi'!$J$117:$P$117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Shi'!$J$119:$P$119</c:f>
              <c:numCache>
                <c:formatCode>#,##0</c:formatCode>
                <c:ptCount val="7"/>
                <c:pt idx="0">
                  <c:v>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0-41FD-8162-2EF99E56796F}"/>
            </c:ext>
          </c:extLst>
        </c:ser>
        <c:ser>
          <c:idx val="3"/>
          <c:order val="4"/>
          <c:tx>
            <c:strRef>
              <c:f>'BRMA Profile - Aberdeen and Shi'!$I$118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Aberdeen and Shi'!$J$117:$P$117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Aberdeen and Shi'!$J$118:$P$118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0-41FD-8162-2EF99E56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73952"/>
        <c:axId val="58575488"/>
      </c:lineChart>
      <c:catAx>
        <c:axId val="585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8575488"/>
        <c:crosses val="autoZero"/>
        <c:auto val="1"/>
        <c:lblAlgn val="ctr"/>
        <c:lblOffset val="100"/>
        <c:noMultiLvlLbl val="0"/>
      </c:catAx>
      <c:valAx>
        <c:axId val="5857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8573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West Lothian'!$A$9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West Lothian'!$B$5:$H$5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Lothian'!$B$9:$H$9</c:f>
              <c:numCache>
                <c:formatCode>#,##0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F-40B5-8B3F-CECFA624A3E8}"/>
            </c:ext>
          </c:extLst>
        </c:ser>
        <c:ser>
          <c:idx val="0"/>
          <c:order val="1"/>
          <c:tx>
            <c:strRef>
              <c:f>'BRMA Profile - West Lothian'!$A$8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West Lothian'!$B$5:$H$5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Lothian'!$B$8:$H$8</c:f>
              <c:numCache>
                <c:formatCode>#,##0</c:formatCode>
                <c:ptCount val="7"/>
                <c:pt idx="0">
                  <c:v>428.18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F-40B5-8B3F-CECFA624A3E8}"/>
            </c:ext>
          </c:extLst>
        </c:ser>
        <c:ser>
          <c:idx val="2"/>
          <c:order val="2"/>
          <c:tx>
            <c:strRef>
              <c:f>'BRMA Profile - West Lothian'!$A$7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West Lothian'!$B$5:$H$5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Lothian'!$B$7:$H$7</c:f>
              <c:numCache>
                <c:formatCode>#,##0</c:formatCode>
                <c:ptCount val="7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F-40B5-8B3F-CECFA624A3E8}"/>
            </c:ext>
          </c:extLst>
        </c:ser>
        <c:ser>
          <c:idx val="3"/>
          <c:order val="3"/>
          <c:tx>
            <c:strRef>
              <c:f>'BRMA Profile - West Lothian'!$A$6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West Lothian'!$B$5:$H$5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Lothian'!$B$6:$H$6</c:f>
              <c:numCache>
                <c:formatCode>#,##0</c:formatCode>
                <c:ptCount val="7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F-40B5-8B3F-CECFA624A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54560"/>
        <c:axId val="155556096"/>
      </c:lineChart>
      <c:catAx>
        <c:axId val="1555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556096"/>
        <c:crosses val="autoZero"/>
        <c:auto val="1"/>
        <c:lblAlgn val="ctr"/>
        <c:lblOffset val="100"/>
        <c:noMultiLvlLbl val="0"/>
      </c:catAx>
      <c:valAx>
        <c:axId val="1555560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554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West Lothian'!$A$31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West Lothian'!$B$27:$H$27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E-4336-9456-28A5DCC0177D}"/>
            </c:ext>
          </c:extLst>
        </c:ser>
        <c:ser>
          <c:idx val="2"/>
          <c:order val="1"/>
          <c:tx>
            <c:strRef>
              <c:f>'BRMA Profile - West Lothian'!$A$30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West Lothian'!$B$27:$H$27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Lothian'!$B$30:$H$30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E-4336-9456-28A5DCC0177D}"/>
            </c:ext>
          </c:extLst>
        </c:ser>
        <c:ser>
          <c:idx val="1"/>
          <c:order val="2"/>
          <c:tx>
            <c:strRef>
              <c:f>'BRMA Profile - West Lothian'!$A$29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West Lothian'!$B$27:$H$27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Lothian'!$B$29:$H$29</c:f>
              <c:numCache>
                <c:formatCode>#,##0</c:formatCode>
                <c:ptCount val="7"/>
                <c:pt idx="0">
                  <c:v>527.37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E-4336-9456-28A5DCC0177D}"/>
            </c:ext>
          </c:extLst>
        </c:ser>
        <c:ser>
          <c:idx val="0"/>
          <c:order val="3"/>
          <c:tx>
            <c:strRef>
              <c:f>'BRMA Profile - West Lothian'!$A$28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West Lothian'!$B$27:$H$27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Lothian'!$B$28:$H$28</c:f>
              <c:numCache>
                <c:formatCode>#,##0</c:formatCode>
                <c:ptCount val="7"/>
                <c:pt idx="0">
                  <c:v>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E-4336-9456-28A5DCC0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64832"/>
        <c:axId val="155466752"/>
      </c:lineChart>
      <c:catAx>
        <c:axId val="1554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466752"/>
        <c:crosses val="autoZero"/>
        <c:auto val="1"/>
        <c:lblAlgn val="ctr"/>
        <c:lblOffset val="100"/>
        <c:noMultiLvlLbl val="0"/>
      </c:catAx>
      <c:valAx>
        <c:axId val="1554667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4648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West Lothian'!$A$53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West Lothian'!$B$49:$H$49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B-4AD7-B728-E8185F83EC7A}"/>
            </c:ext>
          </c:extLst>
        </c:ser>
        <c:ser>
          <c:idx val="1"/>
          <c:order val="1"/>
          <c:tx>
            <c:strRef>
              <c:f>'BRMA Profile - West Lothian'!$A$52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West Lothian'!$B$49:$H$49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B-4AD7-B728-E8185F83EC7A}"/>
            </c:ext>
          </c:extLst>
        </c:ser>
        <c:ser>
          <c:idx val="2"/>
          <c:order val="2"/>
          <c:tx>
            <c:strRef>
              <c:f>'BRMA Profile - West Lothian'!$A$51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West Lothian'!$B$49:$H$49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B-4AD7-B728-E8185F83EC7A}"/>
            </c:ext>
          </c:extLst>
        </c:ser>
        <c:ser>
          <c:idx val="3"/>
          <c:order val="3"/>
          <c:tx>
            <c:strRef>
              <c:f>'BRMA Profile - West Lothian'!$A$50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West Lothian'!$B$49:$H$49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B-4AD7-B728-E8185F83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15136"/>
        <c:axId val="155586560"/>
      </c:lineChart>
      <c:catAx>
        <c:axId val="1555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586560"/>
        <c:crosses val="autoZero"/>
        <c:auto val="1"/>
        <c:lblAlgn val="ctr"/>
        <c:lblOffset val="100"/>
        <c:noMultiLvlLbl val="0"/>
      </c:catAx>
      <c:valAx>
        <c:axId val="15558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515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West Lothian'!$A$75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West Lothian'!$B$71:$H$71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3-4E33-B477-6E484941801C}"/>
            </c:ext>
          </c:extLst>
        </c:ser>
        <c:ser>
          <c:idx val="1"/>
          <c:order val="1"/>
          <c:tx>
            <c:strRef>
              <c:f>'BRMA Profile - West Lothian'!$A$74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West Lothian'!$B$71:$H$71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3-4E33-B477-6E484941801C}"/>
            </c:ext>
          </c:extLst>
        </c:ser>
        <c:ser>
          <c:idx val="2"/>
          <c:order val="2"/>
          <c:tx>
            <c:strRef>
              <c:f>'BRMA Profile - West Lothian'!$A$73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West Lothian'!$B$71:$H$71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3-4E33-B477-6E484941801C}"/>
            </c:ext>
          </c:extLst>
        </c:ser>
        <c:ser>
          <c:idx val="3"/>
          <c:order val="3"/>
          <c:tx>
            <c:strRef>
              <c:f>'BRMA Profile - West Lothian'!$A$72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West Lothian'!$B$71:$H$71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3-4E33-B477-6E4849418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26496"/>
        <c:axId val="155640576"/>
      </c:lineChart>
      <c:catAx>
        <c:axId val="155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640576"/>
        <c:crosses val="autoZero"/>
        <c:auto val="1"/>
        <c:lblAlgn val="ctr"/>
        <c:lblOffset val="100"/>
        <c:noMultiLvlLbl val="0"/>
      </c:catAx>
      <c:valAx>
        <c:axId val="155640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5626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West Lothian'!$A$97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West Lothian'!$B$93:$H$93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F-4FC5-AC28-F993AF99D8DE}"/>
            </c:ext>
          </c:extLst>
        </c:ser>
        <c:ser>
          <c:idx val="1"/>
          <c:order val="1"/>
          <c:tx>
            <c:strRef>
              <c:f>'BRMA Profile - West Lothian'!$A$96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West Lothian'!$B$93:$H$93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F-4FC5-AC28-F993AF99D8DE}"/>
            </c:ext>
          </c:extLst>
        </c:ser>
        <c:ser>
          <c:idx val="2"/>
          <c:order val="2"/>
          <c:tx>
            <c:strRef>
              <c:f>'BRMA Profile - West Lothian'!$A$95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West Lothian'!$B$93:$H$93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F-4FC5-AC28-F993AF99D8DE}"/>
            </c:ext>
          </c:extLst>
        </c:ser>
        <c:ser>
          <c:idx val="3"/>
          <c:order val="3"/>
          <c:tx>
            <c:strRef>
              <c:f>'BRMA Profile - West Lothian'!$A$94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West Lothian'!$B$93:$H$93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F-4FC5-AC28-F993AF99D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52896"/>
        <c:axId val="147154432"/>
      </c:lineChart>
      <c:catAx>
        <c:axId val="1471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154432"/>
        <c:crosses val="autoZero"/>
        <c:auto val="1"/>
        <c:lblAlgn val="ctr"/>
        <c:lblOffset val="100"/>
        <c:noMultiLvlLbl val="0"/>
      </c:catAx>
      <c:valAx>
        <c:axId val="14715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47152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West Lothian'!$I$6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West Lothian'!$J$5:$P$5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5-455D-95F4-0AD8B3206691}"/>
            </c:ext>
          </c:extLst>
        </c:ser>
        <c:ser>
          <c:idx val="2"/>
          <c:order val="1"/>
          <c:tx>
            <c:strRef>
              <c:f>'BRMA Profile - West Lothian'!$I$7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West Lothian'!$J$5:$P$5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5-455D-95F4-0AD8B3206691}"/>
            </c:ext>
          </c:extLst>
        </c:ser>
        <c:ser>
          <c:idx val="0"/>
          <c:order val="2"/>
          <c:tx>
            <c:strRef>
              <c:f>'BRMA Profile - West Lothian'!$I$8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West Lothian'!$J$5:$P$5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5-455D-95F4-0AD8B3206691}"/>
            </c:ext>
          </c:extLst>
        </c:ser>
        <c:ser>
          <c:idx val="1"/>
          <c:order val="3"/>
          <c:tx>
            <c:strRef>
              <c:f>'BRMA Profile - West Lothian'!$I$9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West Lothian'!$J$5:$P$5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5-455D-95F4-0AD8B320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50880"/>
        <c:axId val="156252416"/>
      </c:barChart>
      <c:catAx>
        <c:axId val="1562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56252416"/>
        <c:crosses val="autoZero"/>
        <c:auto val="1"/>
        <c:lblAlgn val="ctr"/>
        <c:lblOffset val="100"/>
        <c:noMultiLvlLbl val="0"/>
      </c:catAx>
      <c:valAx>
        <c:axId val="156252416"/>
        <c:scaling>
          <c:orientation val="minMax"/>
          <c:max val="0.2"/>
          <c:min val="-7.0000000000000007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62508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West Lothian'!$I$28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West Lothian'!$J$27:$P$27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2-49F3-A3FB-78C5E8E58418}"/>
            </c:ext>
          </c:extLst>
        </c:ser>
        <c:ser>
          <c:idx val="2"/>
          <c:order val="1"/>
          <c:tx>
            <c:strRef>
              <c:f>'BRMA Profile - West Lothian'!$I$29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West Lothian'!$J$27:$P$27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2-49F3-A3FB-78C5E8E58418}"/>
            </c:ext>
          </c:extLst>
        </c:ser>
        <c:ser>
          <c:idx val="0"/>
          <c:order val="2"/>
          <c:tx>
            <c:strRef>
              <c:f>'BRMA Profile - West Lothian'!$I$30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West Lothian'!$J$27:$P$27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2-49F3-A3FB-78C5E8E58418}"/>
            </c:ext>
          </c:extLst>
        </c:ser>
        <c:ser>
          <c:idx val="1"/>
          <c:order val="3"/>
          <c:tx>
            <c:strRef>
              <c:f>'BRMA Profile - West Lothian'!$I$31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West Lothian'!$J$27:$P$27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2-49F3-A3FB-78C5E8E5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84416"/>
        <c:axId val="156285952"/>
      </c:barChart>
      <c:catAx>
        <c:axId val="1562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6285952"/>
        <c:crosses val="autoZero"/>
        <c:auto val="1"/>
        <c:lblAlgn val="ctr"/>
        <c:lblOffset val="100"/>
        <c:noMultiLvlLbl val="0"/>
      </c:catAx>
      <c:valAx>
        <c:axId val="156285952"/>
        <c:scaling>
          <c:orientation val="minMax"/>
          <c:max val="0.2"/>
          <c:min val="-7.0000000000000007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62844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West Lothian'!$I$50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West Lothian'!$J$49:$P$49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A-42A9-B9E5-75CA678040E7}"/>
            </c:ext>
          </c:extLst>
        </c:ser>
        <c:ser>
          <c:idx val="2"/>
          <c:order val="1"/>
          <c:tx>
            <c:strRef>
              <c:f>'BRMA Profile - West Lothian'!$I$51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West Lothian'!$J$49:$P$49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A-42A9-B9E5-75CA678040E7}"/>
            </c:ext>
          </c:extLst>
        </c:ser>
        <c:ser>
          <c:idx val="0"/>
          <c:order val="2"/>
          <c:tx>
            <c:strRef>
              <c:f>'BRMA Profile - West Lothian'!$I$52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West Lothian'!$J$49:$P$49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A-42A9-B9E5-75CA678040E7}"/>
            </c:ext>
          </c:extLst>
        </c:ser>
        <c:ser>
          <c:idx val="1"/>
          <c:order val="3"/>
          <c:tx>
            <c:strRef>
              <c:f>'BRMA Profile - West Lothian'!$I$53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West Lothian'!$J$49:$P$49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A-42A9-B9E5-75CA6780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16256"/>
        <c:axId val="156418048"/>
      </c:barChart>
      <c:catAx>
        <c:axId val="1564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6418048"/>
        <c:crosses val="autoZero"/>
        <c:auto val="1"/>
        <c:lblAlgn val="ctr"/>
        <c:lblOffset val="100"/>
        <c:noMultiLvlLbl val="0"/>
      </c:catAx>
      <c:valAx>
        <c:axId val="156418048"/>
        <c:scaling>
          <c:orientation val="minMax"/>
          <c:max val="0.2"/>
          <c:min val="-7.0000000000000007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64162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West Lothian'!$I$72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West Lothian'!$J$71:$P$71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1-404C-9EBA-59D33071EFDF}"/>
            </c:ext>
          </c:extLst>
        </c:ser>
        <c:ser>
          <c:idx val="2"/>
          <c:order val="1"/>
          <c:tx>
            <c:strRef>
              <c:f>'BRMA Profile - West Lothian'!$I$73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West Lothian'!$J$71:$P$71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04C-9EBA-59D33071EFDF}"/>
            </c:ext>
          </c:extLst>
        </c:ser>
        <c:ser>
          <c:idx val="0"/>
          <c:order val="2"/>
          <c:tx>
            <c:strRef>
              <c:f>'BRMA Profile - West Lothian'!$I$74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West Lothian'!$J$71:$P$71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1-404C-9EBA-59D33071EFDF}"/>
            </c:ext>
          </c:extLst>
        </c:ser>
        <c:ser>
          <c:idx val="1"/>
          <c:order val="3"/>
          <c:tx>
            <c:strRef>
              <c:f>'BRMA Profile - West Lothian'!$I$75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West Lothian'!$J$71:$P$71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1-404C-9EBA-59D33071E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95264"/>
        <c:axId val="157205248"/>
      </c:barChart>
      <c:catAx>
        <c:axId val="1571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7205248"/>
        <c:crosses val="autoZero"/>
        <c:auto val="1"/>
        <c:lblAlgn val="ctr"/>
        <c:lblOffset val="100"/>
        <c:noMultiLvlLbl val="0"/>
      </c:catAx>
      <c:valAx>
        <c:axId val="157205248"/>
        <c:scaling>
          <c:orientation val="minMax"/>
          <c:max val="0.2"/>
          <c:min val="-7.0000000000000007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71952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West Lothian'!$I$94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West Lothian'!$J$93:$P$93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8-414A-8F78-96E4E01F7AA0}"/>
            </c:ext>
          </c:extLst>
        </c:ser>
        <c:ser>
          <c:idx val="2"/>
          <c:order val="1"/>
          <c:tx>
            <c:strRef>
              <c:f>'BRMA Profile - West Lothian'!$I$95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West Lothian'!$J$93:$P$93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8-414A-8F78-96E4E01F7AA0}"/>
            </c:ext>
          </c:extLst>
        </c:ser>
        <c:ser>
          <c:idx val="0"/>
          <c:order val="2"/>
          <c:tx>
            <c:strRef>
              <c:f>'BRMA Profile - West Lothian'!$I$96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West Lothian'!$J$93:$P$93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8-414A-8F78-96E4E01F7AA0}"/>
            </c:ext>
          </c:extLst>
        </c:ser>
        <c:ser>
          <c:idx val="1"/>
          <c:order val="3"/>
          <c:tx>
            <c:strRef>
              <c:f>'BRMA Profile - West Lothian'!$I$97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West Lothian'!$J$93:$P$93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West Lothian'!$J$97:$P$97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8-414A-8F78-96E4E01F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29440"/>
        <c:axId val="157230976"/>
      </c:barChart>
      <c:catAx>
        <c:axId val="1572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57230976"/>
        <c:crosses val="autoZero"/>
        <c:auto val="1"/>
        <c:lblAlgn val="ctr"/>
        <c:lblOffset val="100"/>
        <c:noMultiLvlLbl val="0"/>
      </c:catAx>
      <c:valAx>
        <c:axId val="157230976"/>
        <c:scaling>
          <c:orientation val="minMax"/>
          <c:max val="0.2"/>
          <c:min val="-7.0000000000000007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72294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Argyll and Bute'!$A$9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Argyll and Bute'!$B$5:$H$5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Bute'!$B$9:$H$9</c:f>
              <c:numCache>
                <c:formatCode>#,##0</c:formatCode>
                <c:ptCount val="7"/>
                <c:pt idx="0">
                  <c:v>575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4300-8023-050E2E24A41F}"/>
            </c:ext>
          </c:extLst>
        </c:ser>
        <c:ser>
          <c:idx val="0"/>
          <c:order val="1"/>
          <c:tx>
            <c:strRef>
              <c:f>'BRMA Profile - Argyll and Bute'!$A$8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Argyll and Bute'!$B$5:$H$5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Bute'!$B$8:$H$8</c:f>
              <c:numCache>
                <c:formatCode>#,##0</c:formatCode>
                <c:ptCount val="7"/>
                <c:pt idx="0">
                  <c:v>528.64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F-4300-8023-050E2E24A41F}"/>
            </c:ext>
          </c:extLst>
        </c:ser>
        <c:ser>
          <c:idx val="2"/>
          <c:order val="2"/>
          <c:tx>
            <c:strRef>
              <c:f>'BRMA Profile - Argyll and Bute'!$A$7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Argyll and Bute'!$B$5:$H$5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Bute'!$B$7:$H$7</c:f>
              <c:numCache>
                <c:formatCode>#,##0</c:formatCode>
                <c:ptCount val="7"/>
                <c:pt idx="0">
                  <c:v>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F-4300-8023-050E2E24A41F}"/>
            </c:ext>
          </c:extLst>
        </c:ser>
        <c:ser>
          <c:idx val="3"/>
          <c:order val="3"/>
          <c:tx>
            <c:strRef>
              <c:f>'BRMA Profile - Argyll and Bute'!$A$6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Argyll and Bute'!$B$5:$H$5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Bute'!$B$6:$H$6</c:f>
              <c:numCache>
                <c:formatCode>#,##0</c:formatCode>
                <c:ptCount val="7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F-4300-8023-050E2E24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1584"/>
        <c:axId val="57653120"/>
      </c:lineChart>
      <c:catAx>
        <c:axId val="576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653120"/>
        <c:crosses val="autoZero"/>
        <c:auto val="1"/>
        <c:lblAlgn val="ctr"/>
        <c:lblOffset val="100"/>
        <c:noMultiLvlLbl val="0"/>
      </c:catAx>
      <c:valAx>
        <c:axId val="576531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65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West Lothian'!$A$142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West Lothian'!$B$141:$H$141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Lothian'!$B$142:$H$142</c:f>
              <c:numCache>
                <c:formatCode>#,##0</c:formatCode>
                <c:ptCount val="7"/>
                <c:pt idx="0">
                  <c:v>107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1-429E-9779-CDCD40A83EF6}"/>
            </c:ext>
          </c:extLst>
        </c:ser>
        <c:ser>
          <c:idx val="1"/>
          <c:order val="1"/>
          <c:tx>
            <c:strRef>
              <c:f>'BRMA Profile - West Lothian'!$A$143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West Lothian'!$B$141:$H$141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Lothian'!$B$143:$H$143</c:f>
              <c:numCache>
                <c:formatCode>#,##0</c:formatCode>
                <c:ptCount val="7"/>
                <c:pt idx="0">
                  <c:v>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1-429E-9779-CDCD40A83EF6}"/>
            </c:ext>
          </c:extLst>
        </c:ser>
        <c:ser>
          <c:idx val="2"/>
          <c:order val="2"/>
          <c:tx>
            <c:strRef>
              <c:f>'BRMA Profile - West Lothian'!$A$144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West Lothian'!$B$141:$H$141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1-429E-9779-CDCD40A83EF6}"/>
            </c:ext>
          </c:extLst>
        </c:ser>
        <c:ser>
          <c:idx val="3"/>
          <c:order val="3"/>
          <c:tx>
            <c:strRef>
              <c:f>'BRMA Profile - West Lothian'!$A$145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West Lothian'!$B$141:$H$141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A1-429E-9779-CDCD40A83EF6}"/>
            </c:ext>
          </c:extLst>
        </c:ser>
        <c:ser>
          <c:idx val="4"/>
          <c:order val="4"/>
          <c:tx>
            <c:strRef>
              <c:f>'BRMA Profile - West Lothian'!$A$146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West Lothian'!$B$141:$H$141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A1-429E-9779-CDCD40A8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284224"/>
        <c:axId val="157285760"/>
      </c:barChart>
      <c:catAx>
        <c:axId val="1572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285760"/>
        <c:crosses val="autoZero"/>
        <c:auto val="1"/>
        <c:lblAlgn val="ctr"/>
        <c:lblOffset val="100"/>
        <c:noMultiLvlLbl val="0"/>
      </c:catAx>
      <c:valAx>
        <c:axId val="1572857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572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West Lothian'!$I$142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West Lothian'!$J$141:$P$141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2-45DD-B8E2-6E4638FBC82F}"/>
            </c:ext>
          </c:extLst>
        </c:ser>
        <c:ser>
          <c:idx val="1"/>
          <c:order val="1"/>
          <c:tx>
            <c:strRef>
              <c:f>'BRMA Profile - West Lothian'!$I$143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West Lothian'!$J$141:$P$141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2-45DD-B8E2-6E4638FBC82F}"/>
            </c:ext>
          </c:extLst>
        </c:ser>
        <c:ser>
          <c:idx val="2"/>
          <c:order val="2"/>
          <c:tx>
            <c:strRef>
              <c:f>'BRMA Profile - West Lothian'!$I$144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West Lothian'!$J$141:$P$141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2-45DD-B8E2-6E4638FBC82F}"/>
            </c:ext>
          </c:extLst>
        </c:ser>
        <c:ser>
          <c:idx val="3"/>
          <c:order val="3"/>
          <c:tx>
            <c:strRef>
              <c:f>'BRMA Profile - West Lothian'!$I$145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West Lothian'!$J$141:$P$141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32-45DD-B8E2-6E4638FBC82F}"/>
            </c:ext>
          </c:extLst>
        </c:ser>
        <c:ser>
          <c:idx val="4"/>
          <c:order val="4"/>
          <c:tx>
            <c:strRef>
              <c:f>'BRMA Profile - West Lothian'!$I$146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West Lothian'!$J$141:$P$141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32-45DD-B8E2-6E4638FBC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318144"/>
        <c:axId val="157328128"/>
      </c:barChart>
      <c:catAx>
        <c:axId val="1573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328128"/>
        <c:crosses val="autoZero"/>
        <c:auto val="1"/>
        <c:lblAlgn val="ctr"/>
        <c:lblOffset val="100"/>
        <c:noMultiLvlLbl val="0"/>
      </c:catAx>
      <c:valAx>
        <c:axId val="157328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73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West Lothian'!$A$122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West Lothian'!$B$117:$H$117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B-4862-9E16-78A4BBE41FE7}"/>
            </c:ext>
          </c:extLst>
        </c:ser>
        <c:ser>
          <c:idx val="0"/>
          <c:order val="1"/>
          <c:tx>
            <c:strRef>
              <c:f>'BRMA Profile - West Lothian'!$A$121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West Lothian'!$B$117:$H$117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B-4862-9E16-78A4BBE41FE7}"/>
            </c:ext>
          </c:extLst>
        </c:ser>
        <c:ser>
          <c:idx val="1"/>
          <c:order val="2"/>
          <c:tx>
            <c:strRef>
              <c:f>'BRMA Profile - West Lothian'!$A$120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West Lothian'!$B$117:$H$117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Lothian'!$B$120:$H$120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B-4862-9E16-78A4BBE41FE7}"/>
            </c:ext>
          </c:extLst>
        </c:ser>
        <c:ser>
          <c:idx val="2"/>
          <c:order val="3"/>
          <c:tx>
            <c:strRef>
              <c:f>'BRMA Profile - West Lothian'!$A$119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West Lothian'!$B$117:$H$117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Lothian'!$B$119:$H$119</c:f>
              <c:numCache>
                <c:formatCode>#,##0</c:formatCode>
                <c:ptCount val="7"/>
                <c:pt idx="0">
                  <c:v>428.18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B-4862-9E16-78A4BBE41FE7}"/>
            </c:ext>
          </c:extLst>
        </c:ser>
        <c:ser>
          <c:idx val="3"/>
          <c:order val="4"/>
          <c:tx>
            <c:strRef>
              <c:f>'BRMA Profile - West Lothian'!$A$118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West Lothian'!$B$117:$H$117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B-4862-9E16-78A4BBE4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80608"/>
        <c:axId val="157382144"/>
      </c:lineChart>
      <c:catAx>
        <c:axId val="1573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7382144"/>
        <c:crosses val="autoZero"/>
        <c:auto val="1"/>
        <c:lblAlgn val="ctr"/>
        <c:lblOffset val="100"/>
        <c:noMultiLvlLbl val="0"/>
      </c:catAx>
      <c:valAx>
        <c:axId val="157382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73806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West Lothian'!$I$122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West Lothian'!$J$117:$P$117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D-45CE-B883-8A4DDD3EAD82}"/>
            </c:ext>
          </c:extLst>
        </c:ser>
        <c:ser>
          <c:idx val="0"/>
          <c:order val="1"/>
          <c:tx>
            <c:strRef>
              <c:f>'BRMA Profile - West Lothian'!$I$121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West Lothian'!$J$117:$P$117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D-45CE-B883-8A4DDD3EAD82}"/>
            </c:ext>
          </c:extLst>
        </c:ser>
        <c:ser>
          <c:idx val="1"/>
          <c:order val="2"/>
          <c:tx>
            <c:strRef>
              <c:f>'BRMA Profile - West Lothian'!$I$120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West Lothian'!$J$117:$P$117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Lothian'!$J$120:$P$120</c:f>
              <c:numCache>
                <c:formatCode>#,##0</c:formatCode>
                <c:ptCount val="7"/>
                <c:pt idx="0">
                  <c:v>527.37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D-45CE-B883-8A4DDD3EAD82}"/>
            </c:ext>
          </c:extLst>
        </c:ser>
        <c:ser>
          <c:idx val="2"/>
          <c:order val="3"/>
          <c:tx>
            <c:strRef>
              <c:f>'BRMA Profile - West Lothian'!$I$119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West Lothian'!$J$117:$P$117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Lothian'!$J$119:$P$119</c:f>
              <c:numCache>
                <c:formatCode>#,##0</c:formatCode>
                <c:ptCount val="7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D-45CE-B883-8A4DDD3EAD82}"/>
            </c:ext>
          </c:extLst>
        </c:ser>
        <c:ser>
          <c:idx val="3"/>
          <c:order val="4"/>
          <c:tx>
            <c:strRef>
              <c:f>'BRMA Profile - West Lothian'!$I$118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West Lothian'!$J$117:$P$117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West Lothian'!$J$118:$P$118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D-45CE-B883-8A4DDD3E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96832"/>
        <c:axId val="157498368"/>
      </c:lineChart>
      <c:catAx>
        <c:axId val="15749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7498368"/>
        <c:crosses val="autoZero"/>
        <c:auto val="1"/>
        <c:lblAlgn val="ctr"/>
        <c:lblOffset val="100"/>
        <c:noMultiLvlLbl val="0"/>
      </c:catAx>
      <c:valAx>
        <c:axId val="15749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74968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759729301979"/>
          <c:y val="7.1875795640985993E-2"/>
          <c:w val="0.59166866418400643"/>
          <c:h val="0.74064018900491957"/>
        </c:manualLayout>
      </c:layout>
      <c:lineChart>
        <c:grouping val="standard"/>
        <c:varyColors val="0"/>
        <c:ser>
          <c:idx val="3"/>
          <c:order val="0"/>
          <c:tx>
            <c:strRef>
              <c:f>'Table 6, Chart 12'!$A$9</c:f>
              <c:strCache>
                <c:ptCount val="1"/>
                <c:pt idx="0">
                  <c:v>4 Bedroom Property</c:v>
                </c:pt>
              </c:strCache>
            </c:strRef>
          </c:tx>
          <c:spPr>
            <a:ln w="28575" cap="rnd" cmpd="sng" algn="ctr">
              <a:solidFill>
                <a:srgbClr val="002D54"/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rgbClr val="002D54"/>
                </a:solidFill>
                <a:prstDash val="solid"/>
                <a:round/>
              </a:ln>
              <a:effectLst/>
            </c:spPr>
          </c:marker>
          <c:cat>
            <c:numRef>
              <c:f>'Table 6, Chart 12'!$B$5:$O$5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'Table 6, Chart 12'!$B$9:$O$9</c:f>
              <c:numCache>
                <c:formatCode>#,##0</c:formatCode>
                <c:ptCount val="14"/>
                <c:pt idx="0">
                  <c:v>938.54442400000005</c:v>
                </c:pt>
                <c:pt idx="1">
                  <c:v>984.81766700000003</c:v>
                </c:pt>
                <c:pt idx="2">
                  <c:v>1010.021989</c:v>
                </c:pt>
                <c:pt idx="3">
                  <c:v>1091.8759869999999</c:v>
                </c:pt>
                <c:pt idx="4">
                  <c:v>1095.691548</c:v>
                </c:pt>
                <c:pt idx="5">
                  <c:v>1108.9220840000003</c:v>
                </c:pt>
                <c:pt idx="6">
                  <c:v>1103.5527009999998</c:v>
                </c:pt>
                <c:pt idx="7">
                  <c:v>1138.0679600000001</c:v>
                </c:pt>
                <c:pt idx="8">
                  <c:v>1236.639915</c:v>
                </c:pt>
                <c:pt idx="9">
                  <c:v>1315.8433730000002</c:v>
                </c:pt>
                <c:pt idx="10">
                  <c:v>1342.3093550000003</c:v>
                </c:pt>
                <c:pt idx="11">
                  <c:v>1358.3246680000002</c:v>
                </c:pt>
                <c:pt idx="12">
                  <c:v>1460.3545640000002</c:v>
                </c:pt>
                <c:pt idx="13">
                  <c:v>1656.2701930000001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5-4081-8D04-E15D9F8F4456}"/>
            </c:ext>
          </c:extLst>
        </c:ser>
        <c:ser>
          <c:idx val="2"/>
          <c:order val="1"/>
          <c:tx>
            <c:strRef>
              <c:f>'Table 6, Chart 12'!$A$8</c:f>
              <c:strCache>
                <c:ptCount val="1"/>
                <c:pt idx="0">
                  <c:v>3 Bedroom Property</c:v>
                </c:pt>
              </c:strCache>
            </c:strRef>
          </c:tx>
          <c:spPr>
            <a:ln w="28575" cap="rnd" cmpd="sng" algn="ctr">
              <a:solidFill>
                <a:srgbClr val="2B9C93"/>
              </a:solidFill>
              <a:prstDash val="solid"/>
              <a:round/>
            </a:ln>
            <a:effectLst/>
          </c:spPr>
          <c:marker>
            <c:spPr>
              <a:solidFill>
                <a:srgbClr val="2B9C93"/>
              </a:solidFill>
              <a:ln w="9525" cap="flat" cmpd="sng" algn="ctr">
                <a:solidFill>
                  <a:srgbClr val="2B9C93"/>
                </a:solidFill>
                <a:prstDash val="solid"/>
                <a:round/>
              </a:ln>
              <a:effectLst/>
            </c:spPr>
          </c:marker>
          <c:cat>
            <c:numRef>
              <c:f>'Table 6, Chart 12'!$B$5:$O$5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'Table 6, Chart 12'!$B$8:$O$8</c:f>
              <c:numCache>
                <c:formatCode>#,##0</c:formatCode>
                <c:ptCount val="14"/>
                <c:pt idx="0">
                  <c:v>673.58818900000017</c:v>
                </c:pt>
                <c:pt idx="1">
                  <c:v>692.92808300000002</c:v>
                </c:pt>
                <c:pt idx="2">
                  <c:v>703.61371999999983</c:v>
                </c:pt>
                <c:pt idx="3">
                  <c:v>717.40994100000012</c:v>
                </c:pt>
                <c:pt idx="4">
                  <c:v>737.10956699999986</c:v>
                </c:pt>
                <c:pt idx="5">
                  <c:v>758.85745999999995</c:v>
                </c:pt>
                <c:pt idx="6">
                  <c:v>776.40048899999999</c:v>
                </c:pt>
                <c:pt idx="7">
                  <c:v>788.04668800000002</c:v>
                </c:pt>
                <c:pt idx="8">
                  <c:v>826.91166400000009</c:v>
                </c:pt>
                <c:pt idx="9">
                  <c:v>826.13093499999991</c:v>
                </c:pt>
                <c:pt idx="10">
                  <c:v>843.9456990000001</c:v>
                </c:pt>
                <c:pt idx="11">
                  <c:v>843.70395200000019</c:v>
                </c:pt>
                <c:pt idx="12">
                  <c:v>905.80428700000004</c:v>
                </c:pt>
                <c:pt idx="13">
                  <c:v>1026.4881930000001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5-4081-8D04-E15D9F8F4456}"/>
            </c:ext>
          </c:extLst>
        </c:ser>
        <c:ser>
          <c:idx val="1"/>
          <c:order val="2"/>
          <c:tx>
            <c:strRef>
              <c:f>'Table 6, Chart 12'!$A$7</c:f>
              <c:strCache>
                <c:ptCount val="1"/>
                <c:pt idx="0">
                  <c:v>2 Bedroom Property</c:v>
                </c:pt>
              </c:strCache>
            </c:strRef>
          </c:tx>
          <c:spPr>
            <a:ln w="28575" cap="rnd" cmpd="sng" algn="ctr">
              <a:solidFill>
                <a:srgbClr val="6A2063"/>
              </a:solidFill>
              <a:prstDash val="solid"/>
              <a:round/>
            </a:ln>
            <a:effectLst/>
          </c:spPr>
          <c:marker>
            <c:spPr>
              <a:solidFill>
                <a:srgbClr val="6A2063"/>
              </a:solidFill>
              <a:ln w="9525" cap="flat" cmpd="sng" algn="ctr">
                <a:solidFill>
                  <a:srgbClr val="6A2063"/>
                </a:solidFill>
                <a:prstDash val="solid"/>
                <a:round/>
              </a:ln>
              <a:effectLst/>
            </c:spPr>
          </c:marker>
          <c:cat>
            <c:numRef>
              <c:f>'Table 6, Chart 12'!$B$5:$O$5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'Table 6, Chart 12'!$B$7:$O$7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5-4081-8D04-E15D9F8F4456}"/>
            </c:ext>
          </c:extLst>
        </c:ser>
        <c:ser>
          <c:idx val="0"/>
          <c:order val="3"/>
          <c:tx>
            <c:strRef>
              <c:f>'Table 6, Chart 12'!$A$6</c:f>
              <c:strCache>
                <c:ptCount val="1"/>
                <c:pt idx="0">
                  <c:v>1 Bedroom Property</c:v>
                </c:pt>
              </c:strCache>
            </c:strRef>
          </c:tx>
          <c:spPr>
            <a:ln w="28575" cap="rnd" cmpd="sng" algn="ctr">
              <a:solidFill>
                <a:srgbClr val="E5682A"/>
              </a:solidFill>
              <a:prstDash val="solid"/>
              <a:round/>
            </a:ln>
            <a:effectLst/>
          </c:spPr>
          <c:marker>
            <c:spPr>
              <a:solidFill>
                <a:srgbClr val="E5682A"/>
              </a:solidFill>
              <a:ln w="9525" cap="flat" cmpd="sng" algn="ctr">
                <a:solidFill>
                  <a:srgbClr val="E5682A"/>
                </a:solidFill>
                <a:prstDash val="solid"/>
                <a:round/>
              </a:ln>
              <a:effectLst/>
            </c:spPr>
          </c:marker>
          <c:cat>
            <c:numRef>
              <c:f>'Table 6, Chart 12'!$B$5:$O$5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'Table 6, Chart 12'!$B$6:$O$6</c:f>
              <c:numCache>
                <c:formatCode>#,##0</c:formatCode>
                <c:ptCount val="14"/>
                <c:pt idx="0">
                  <c:v>441.898821</c:v>
                </c:pt>
                <c:pt idx="1">
                  <c:v>450.62602299999998</c:v>
                </c:pt>
                <c:pt idx="2">
                  <c:v>448.76563499999997</c:v>
                </c:pt>
                <c:pt idx="3">
                  <c:v>456.93574099999989</c:v>
                </c:pt>
                <c:pt idx="4">
                  <c:v>479.53675600000003</c:v>
                </c:pt>
                <c:pt idx="5">
                  <c:v>497.85932700000001</c:v>
                </c:pt>
                <c:pt idx="6">
                  <c:v>503.24775600000009</c:v>
                </c:pt>
                <c:pt idx="7">
                  <c:v>514.98702200000002</c:v>
                </c:pt>
                <c:pt idx="8">
                  <c:v>520.13974000000007</c:v>
                </c:pt>
                <c:pt idx="9">
                  <c:v>532.47670100000005</c:v>
                </c:pt>
                <c:pt idx="10">
                  <c:v>542.18424599999992</c:v>
                </c:pt>
                <c:pt idx="11">
                  <c:v>545.67143099999998</c:v>
                </c:pt>
                <c:pt idx="12">
                  <c:v>579.94127900000001</c:v>
                </c:pt>
                <c:pt idx="13">
                  <c:v>647.9565530000001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5-4081-8D04-E15D9F8F4456}"/>
            </c:ext>
          </c:extLst>
        </c:ser>
        <c:ser>
          <c:idx val="4"/>
          <c:order val="4"/>
          <c:tx>
            <c:strRef>
              <c:f>'Table 6, Chart 12'!$A$10</c:f>
              <c:strCache>
                <c:ptCount val="1"/>
                <c:pt idx="0">
                  <c:v>1 Bedroom in Shared Property</c:v>
                </c:pt>
              </c:strCache>
            </c:strRef>
          </c:tx>
          <c:spPr>
            <a:ln w="28575" cap="rnd" cmpd="sng" algn="ctr">
              <a:solidFill>
                <a:srgbClr val="0B4C0B"/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rgbClr val="0B4C0B"/>
                </a:solidFill>
                <a:prstDash val="solid"/>
                <a:round/>
              </a:ln>
              <a:effectLst/>
            </c:spPr>
          </c:marker>
          <c:cat>
            <c:numRef>
              <c:f>'Table 6, Chart 12'!$B$5:$O$5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'Table 6, Chart 12'!$B$10:$O$10</c:f>
              <c:numCache>
                <c:formatCode>#,##0</c:formatCode>
                <c:ptCount val="14"/>
                <c:pt idx="0">
                  <c:v>305.4297302217243</c:v>
                </c:pt>
                <c:pt idx="1">
                  <c:v>298.9779499979125</c:v>
                </c:pt>
                <c:pt idx="2">
                  <c:v>305.91115143907308</c:v>
                </c:pt>
                <c:pt idx="3">
                  <c:v>318.23116434991289</c:v>
                </c:pt>
                <c:pt idx="4">
                  <c:v>329.84333394822391</c:v>
                </c:pt>
                <c:pt idx="5">
                  <c:v>344.21613786375616</c:v>
                </c:pt>
                <c:pt idx="6">
                  <c:v>356.40898685606948</c:v>
                </c:pt>
                <c:pt idx="7">
                  <c:v>363.31287119653456</c:v>
                </c:pt>
                <c:pt idx="8">
                  <c:v>375.67703426223511</c:v>
                </c:pt>
                <c:pt idx="9">
                  <c:v>390.17451524020845</c:v>
                </c:pt>
                <c:pt idx="10">
                  <c:v>400.10084859745234</c:v>
                </c:pt>
                <c:pt idx="11">
                  <c:v>398.31926622750711</c:v>
                </c:pt>
                <c:pt idx="12">
                  <c:v>425.91462511424936</c:v>
                </c:pt>
                <c:pt idx="13">
                  <c:v>490.07958442753784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5-4081-8D04-E15D9F8F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90624"/>
        <c:axId val="156892160"/>
      </c:lineChart>
      <c:catAx>
        <c:axId val="1568906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2160"/>
        <c:crosses val="autoZero"/>
        <c:auto val="1"/>
        <c:lblAlgn val="ctr"/>
        <c:lblOffset val="100"/>
        <c:noMultiLvlLbl val="0"/>
      </c:catAx>
      <c:valAx>
        <c:axId val="1568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£ monthly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06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16490443700467"/>
          <c:y val="0.13510936335450144"/>
          <c:w val="0.22619417325295588"/>
          <c:h val="0.69408187414204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32843107955494"/>
          <c:y val="0.1041837447086791"/>
          <c:w val="0.58458778599538819"/>
          <c:h val="0.71353219545186897"/>
        </c:manualLayout>
      </c:layout>
      <c:lineChart>
        <c:grouping val="standard"/>
        <c:varyColors val="0"/>
        <c:ser>
          <c:idx val="4"/>
          <c:order val="0"/>
          <c:tx>
            <c:strRef>
              <c:f>'Chart A1'!$A$8</c:f>
              <c:strCache>
                <c:ptCount val="1"/>
                <c:pt idx="0">
                  <c:v>Owner Occupier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'Chart A1'!$B$23:$V$23</c:f>
              <c:numCache>
                <c:formatCode>#,##0</c:formatCode>
                <c:ptCount val="21"/>
                <c:pt idx="0">
                  <c:v>1320000</c:v>
                </c:pt>
                <c:pt idx="1">
                  <c:v>1360000</c:v>
                </c:pt>
                <c:pt idx="2">
                  <c:v>1400000</c:v>
                </c:pt>
                <c:pt idx="3">
                  <c:v>1430000</c:v>
                </c:pt>
                <c:pt idx="4">
                  <c:v>1460000</c:v>
                </c:pt>
                <c:pt idx="5">
                  <c:v>1450000</c:v>
                </c:pt>
                <c:pt idx="6">
                  <c:v>1500000</c:v>
                </c:pt>
                <c:pt idx="7">
                  <c:v>1500000</c:v>
                </c:pt>
                <c:pt idx="8">
                  <c:v>1520000</c:v>
                </c:pt>
                <c:pt idx="9">
                  <c:v>1540000</c:v>
                </c:pt>
                <c:pt idx="10">
                  <c:v>1550000</c:v>
                </c:pt>
                <c:pt idx="11">
                  <c:v>1530000</c:v>
                </c:pt>
                <c:pt idx="12">
                  <c:v>1520000</c:v>
                </c:pt>
                <c:pt idx="13">
                  <c:v>1490000</c:v>
                </c:pt>
                <c:pt idx="14">
                  <c:v>1470000</c:v>
                </c:pt>
                <c:pt idx="15">
                  <c:v>1460000</c:v>
                </c:pt>
                <c:pt idx="16">
                  <c:v>1480000</c:v>
                </c:pt>
                <c:pt idx="17">
                  <c:v>1490000</c:v>
                </c:pt>
                <c:pt idx="18">
                  <c:v>1520000</c:v>
                </c:pt>
                <c:pt idx="19">
                  <c:v>1530000</c:v>
                </c:pt>
                <c:pt idx="20">
                  <c:v>1540000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67-4DEE-8618-F11C97474527}"/>
            </c:ext>
          </c:extLst>
        </c:ser>
        <c:ser>
          <c:idx val="2"/>
          <c:order val="1"/>
          <c:tx>
            <c:strRef>
              <c:f>'Chart A1'!$A$11</c:f>
              <c:strCache>
                <c:ptCount val="1"/>
                <c:pt idx="0">
                  <c:v>Social 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'Chart A1'!$B$7:$V$7</c:f>
              <c:numCache>
                <c:formatCode>0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 formatCode="General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'Chart A1'!$B$26:$V$26</c:f>
              <c:numCache>
                <c:formatCode>#,##0</c:formatCode>
                <c:ptCount val="21"/>
                <c:pt idx="0">
                  <c:v>690000</c:v>
                </c:pt>
                <c:pt idx="1">
                  <c:v>660000</c:v>
                </c:pt>
                <c:pt idx="2">
                  <c:v>620000</c:v>
                </c:pt>
                <c:pt idx="3">
                  <c:v>610000</c:v>
                </c:pt>
                <c:pt idx="4">
                  <c:v>590000</c:v>
                </c:pt>
                <c:pt idx="5">
                  <c:v>600000</c:v>
                </c:pt>
                <c:pt idx="6">
                  <c:v>560000</c:v>
                </c:pt>
                <c:pt idx="7">
                  <c:v>570000</c:v>
                </c:pt>
                <c:pt idx="8">
                  <c:v>540000</c:v>
                </c:pt>
                <c:pt idx="9">
                  <c:v>550000</c:v>
                </c:pt>
                <c:pt idx="10">
                  <c:v>520000</c:v>
                </c:pt>
                <c:pt idx="11">
                  <c:v>540000</c:v>
                </c:pt>
                <c:pt idx="12">
                  <c:v>550000</c:v>
                </c:pt>
                <c:pt idx="13">
                  <c:v>540000</c:v>
                </c:pt>
                <c:pt idx="14">
                  <c:v>560000</c:v>
                </c:pt>
                <c:pt idx="15">
                  <c:v>590000</c:v>
                </c:pt>
                <c:pt idx="16">
                  <c:v>570000</c:v>
                </c:pt>
                <c:pt idx="17">
                  <c:v>560000</c:v>
                </c:pt>
                <c:pt idx="18">
                  <c:v>550000</c:v>
                </c:pt>
                <c:pt idx="19">
                  <c:v>580000</c:v>
                </c:pt>
                <c:pt idx="20">
                  <c:v>590000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7-4DEE-8618-F11C97474527}"/>
            </c:ext>
          </c:extLst>
        </c:ser>
        <c:ser>
          <c:idx val="3"/>
          <c:order val="2"/>
          <c:tx>
            <c:strRef>
              <c:f>'Chart A1'!$A$14</c:f>
              <c:strCache>
                <c:ptCount val="1"/>
                <c:pt idx="0">
                  <c:v>Private Rented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'Chart A1'!$B$7:$V$7</c:f>
              <c:numCache>
                <c:formatCode>0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 formatCode="General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'Chart A1'!$B$29:$V$29</c:f>
              <c:numCache>
                <c:formatCode>#,##0</c:formatCode>
                <c:ptCount val="21"/>
                <c:pt idx="0">
                  <c:v>120000</c:v>
                </c:pt>
                <c:pt idx="1">
                  <c:v>120000</c:v>
                </c:pt>
                <c:pt idx="2">
                  <c:v>140000</c:v>
                </c:pt>
                <c:pt idx="3">
                  <c:v>140000</c:v>
                </c:pt>
                <c:pt idx="4">
                  <c:v>140000</c:v>
                </c:pt>
                <c:pt idx="5">
                  <c:v>160000</c:v>
                </c:pt>
                <c:pt idx="6">
                  <c:v>170000</c:v>
                </c:pt>
                <c:pt idx="7">
                  <c:v>180000</c:v>
                </c:pt>
                <c:pt idx="8">
                  <c:v>210000</c:v>
                </c:pt>
                <c:pt idx="9">
                  <c:v>210000</c:v>
                </c:pt>
                <c:pt idx="10">
                  <c:v>240000</c:v>
                </c:pt>
                <c:pt idx="11">
                  <c:v>260000</c:v>
                </c:pt>
                <c:pt idx="12">
                  <c:v>270000</c:v>
                </c:pt>
                <c:pt idx="13">
                  <c:v>320000</c:v>
                </c:pt>
                <c:pt idx="14">
                  <c:v>320000</c:v>
                </c:pt>
                <c:pt idx="15">
                  <c:v>330000</c:v>
                </c:pt>
                <c:pt idx="16">
                  <c:v>350000</c:v>
                </c:pt>
                <c:pt idx="17">
                  <c:v>370000</c:v>
                </c:pt>
                <c:pt idx="18">
                  <c:v>360000</c:v>
                </c:pt>
                <c:pt idx="19">
                  <c:v>340000</c:v>
                </c:pt>
                <c:pt idx="20">
                  <c:v>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7-4DEE-8618-F11C97474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693328"/>
        <c:axId val="1078690704"/>
      </c:lineChart>
      <c:catAx>
        <c:axId val="10786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90704"/>
        <c:crosses val="autoZero"/>
        <c:auto val="1"/>
        <c:lblAlgn val="ctr"/>
        <c:lblOffset val="100"/>
        <c:noMultiLvlLbl val="0"/>
      </c:catAx>
      <c:valAx>
        <c:axId val="1078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households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04657692928035"/>
          <c:y val="0.20379720211741209"/>
          <c:w val="0.20156575867205789"/>
          <c:h val="0.41780504975940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'Table C1, Chart C1'!$B$5</c:f>
              <c:strCache>
                <c:ptCount val="1"/>
                <c:pt idx="0">
                  <c:v>1 bedroom shared</c:v>
                </c:pt>
              </c:strCache>
            </c:strRef>
          </c:tx>
          <c:spPr>
            <a:solidFill>
              <a:srgbClr val="002D54"/>
            </a:solidFill>
            <a:ln>
              <a:noFill/>
            </a:ln>
            <a:effectLst/>
          </c:spPr>
          <c:invertIfNegative val="0"/>
          <c:cat>
            <c:strRef>
              <c:f>'Table C1, Chart C1'!$A$6:$A$24</c:f>
              <c:strCache>
                <c:ptCount val="19"/>
                <c:pt idx="0">
                  <c:v>Scotland</c:v>
                </c:pt>
                <c:pt idx="1">
                  <c:v>Aberdeen and Shire</c:v>
                </c:pt>
                <c:pt idx="2">
                  <c:v>Argyll and Bute</c:v>
                </c:pt>
                <c:pt idx="3">
                  <c:v>Ayrshires</c:v>
                </c:pt>
                <c:pt idx="4">
                  <c:v>Dumfries and Galloway</c:v>
                </c:pt>
                <c:pt idx="5">
                  <c:v>Dundee and Angus</c:v>
                </c:pt>
                <c:pt idx="6">
                  <c:v>East Dunbartonshire</c:v>
                </c:pt>
                <c:pt idx="7">
                  <c:v>Fife</c:v>
                </c:pt>
                <c:pt idx="8">
                  <c:v>Forth Valley</c:v>
                </c:pt>
                <c:pt idx="9">
                  <c:v>Greater Glasgow</c:v>
                </c:pt>
                <c:pt idx="10">
                  <c:v>Highland and Islands</c:v>
                </c:pt>
                <c:pt idx="11">
                  <c:v>Lothian</c:v>
                </c:pt>
                <c:pt idx="12">
                  <c:v>North Lanarkshire</c:v>
                </c:pt>
                <c:pt idx="13">
                  <c:v>Perth and Kinross</c:v>
                </c:pt>
                <c:pt idx="14">
                  <c:v>Renfrewshire / Inverclyde</c:v>
                </c:pt>
                <c:pt idx="15">
                  <c:v>Scottish Borders</c:v>
                </c:pt>
                <c:pt idx="16">
                  <c:v>South Lanarkshire</c:v>
                </c:pt>
                <c:pt idx="17">
                  <c:v>West Dunbartonshire</c:v>
                </c:pt>
                <c:pt idx="18">
                  <c:v>West Lothian</c:v>
                </c:pt>
              </c:strCache>
            </c:strRef>
          </c:cat>
          <c:val>
            <c:numRef>
              <c:f>'Table C1, Chart C1'!$B$6:$B$24</c:f>
              <c:numCache>
                <c:formatCode>#,##0</c:formatCode>
                <c:ptCount val="19"/>
                <c:pt idx="0">
                  <c:v>2673</c:v>
                </c:pt>
                <c:pt idx="1">
                  <c:v>264</c:v>
                </c:pt>
                <c:pt idx="2">
                  <c:v>40</c:v>
                </c:pt>
                <c:pt idx="3">
                  <c:v>93</c:v>
                </c:pt>
                <c:pt idx="4">
                  <c:v>83</c:v>
                </c:pt>
                <c:pt idx="5">
                  <c:v>237</c:v>
                </c:pt>
                <c:pt idx="6">
                  <c:v>11</c:v>
                </c:pt>
                <c:pt idx="7">
                  <c:v>162</c:v>
                </c:pt>
                <c:pt idx="8">
                  <c:v>200</c:v>
                </c:pt>
                <c:pt idx="9">
                  <c:v>510</c:v>
                </c:pt>
                <c:pt idx="10">
                  <c:v>217</c:v>
                </c:pt>
                <c:pt idx="11">
                  <c:v>439</c:v>
                </c:pt>
                <c:pt idx="12">
                  <c:v>58</c:v>
                </c:pt>
                <c:pt idx="13">
                  <c:v>60</c:v>
                </c:pt>
                <c:pt idx="14">
                  <c:v>57</c:v>
                </c:pt>
                <c:pt idx="15">
                  <c:v>50</c:v>
                </c:pt>
                <c:pt idx="16">
                  <c:v>63</c:v>
                </c:pt>
                <c:pt idx="17">
                  <c:v>31</c:v>
                </c:pt>
                <c:pt idx="18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8-47AD-85BE-EA4C18DB8AFB}"/>
            </c:ext>
          </c:extLst>
        </c:ser>
        <c:ser>
          <c:idx val="1"/>
          <c:order val="1"/>
          <c:tx>
            <c:strRef>
              <c:f>'Table C1, Chart C1'!$C$5</c:f>
              <c:strCache>
                <c:ptCount val="1"/>
                <c:pt idx="0">
                  <c:v>1 bedroom  </c:v>
                </c:pt>
              </c:strCache>
            </c:strRef>
          </c:tx>
          <c:spPr>
            <a:solidFill>
              <a:srgbClr val="2B9C93"/>
            </a:solidFill>
            <a:ln>
              <a:noFill/>
            </a:ln>
            <a:effectLst/>
          </c:spPr>
          <c:invertIfNegative val="0"/>
          <c:cat>
            <c:strRef>
              <c:f>'Table C1, Chart C1'!$A$6:$A$24</c:f>
              <c:strCache>
                <c:ptCount val="19"/>
                <c:pt idx="0">
                  <c:v>Scotland</c:v>
                </c:pt>
                <c:pt idx="1">
                  <c:v>Aberdeen and Shire</c:v>
                </c:pt>
                <c:pt idx="2">
                  <c:v>Argyll and Bute</c:v>
                </c:pt>
                <c:pt idx="3">
                  <c:v>Ayrshires</c:v>
                </c:pt>
                <c:pt idx="4">
                  <c:v>Dumfries and Galloway</c:v>
                </c:pt>
                <c:pt idx="5">
                  <c:v>Dundee and Angus</c:v>
                </c:pt>
                <c:pt idx="6">
                  <c:v>East Dunbartonshire</c:v>
                </c:pt>
                <c:pt idx="7">
                  <c:v>Fife</c:v>
                </c:pt>
                <c:pt idx="8">
                  <c:v>Forth Valley</c:v>
                </c:pt>
                <c:pt idx="9">
                  <c:v>Greater Glasgow</c:v>
                </c:pt>
                <c:pt idx="10">
                  <c:v>Highland and Islands</c:v>
                </c:pt>
                <c:pt idx="11">
                  <c:v>Lothian</c:v>
                </c:pt>
                <c:pt idx="12">
                  <c:v>North Lanarkshire</c:v>
                </c:pt>
                <c:pt idx="13">
                  <c:v>Perth and Kinross</c:v>
                </c:pt>
                <c:pt idx="14">
                  <c:v>Renfrewshire / Inverclyde</c:v>
                </c:pt>
                <c:pt idx="15">
                  <c:v>Scottish Borders</c:v>
                </c:pt>
                <c:pt idx="16">
                  <c:v>South Lanarkshire</c:v>
                </c:pt>
                <c:pt idx="17">
                  <c:v>West Dunbartonshire</c:v>
                </c:pt>
                <c:pt idx="18">
                  <c:v>West Lothian</c:v>
                </c:pt>
              </c:strCache>
            </c:strRef>
          </c:cat>
          <c:val>
            <c:numRef>
              <c:f>'Table C1, Chart C1'!$C$6:$C$24</c:f>
              <c:numCache>
                <c:formatCode>#,##0</c:formatCode>
                <c:ptCount val="19"/>
                <c:pt idx="0">
                  <c:v>10429</c:v>
                </c:pt>
                <c:pt idx="1">
                  <c:v>1272</c:v>
                </c:pt>
                <c:pt idx="2">
                  <c:v>82</c:v>
                </c:pt>
                <c:pt idx="3">
                  <c:v>704</c:v>
                </c:pt>
                <c:pt idx="4">
                  <c:v>250</c:v>
                </c:pt>
                <c:pt idx="5">
                  <c:v>551</c:v>
                </c:pt>
                <c:pt idx="6">
                  <c:v>108</c:v>
                </c:pt>
                <c:pt idx="7">
                  <c:v>279</c:v>
                </c:pt>
                <c:pt idx="8">
                  <c:v>295</c:v>
                </c:pt>
                <c:pt idx="9">
                  <c:v>2343</c:v>
                </c:pt>
                <c:pt idx="10">
                  <c:v>326</c:v>
                </c:pt>
                <c:pt idx="11">
                  <c:v>2156</c:v>
                </c:pt>
                <c:pt idx="12">
                  <c:v>245</c:v>
                </c:pt>
                <c:pt idx="13">
                  <c:v>349</c:v>
                </c:pt>
                <c:pt idx="14">
                  <c:v>614</c:v>
                </c:pt>
                <c:pt idx="15">
                  <c:v>165</c:v>
                </c:pt>
                <c:pt idx="16">
                  <c:v>406</c:v>
                </c:pt>
                <c:pt idx="17">
                  <c:v>93</c:v>
                </c:pt>
                <c:pt idx="18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8-47AD-85BE-EA4C18DB8AFB}"/>
            </c:ext>
          </c:extLst>
        </c:ser>
        <c:ser>
          <c:idx val="2"/>
          <c:order val="2"/>
          <c:tx>
            <c:strRef>
              <c:f>'Table C1, Chart C1'!$D$5</c:f>
              <c:strCache>
                <c:ptCount val="1"/>
                <c:pt idx="0">
                  <c:v>2 bedrooms</c:v>
                </c:pt>
              </c:strCache>
            </c:strRef>
          </c:tx>
          <c:spPr>
            <a:solidFill>
              <a:srgbClr val="6A2063"/>
            </a:solidFill>
            <a:ln>
              <a:noFill/>
            </a:ln>
            <a:effectLst/>
          </c:spPr>
          <c:invertIfNegative val="0"/>
          <c:cat>
            <c:strRef>
              <c:f>'Table C1, Chart C1'!$A$6:$A$24</c:f>
              <c:strCache>
                <c:ptCount val="19"/>
                <c:pt idx="0">
                  <c:v>Scotland</c:v>
                </c:pt>
                <c:pt idx="1">
                  <c:v>Aberdeen and Shire</c:v>
                </c:pt>
                <c:pt idx="2">
                  <c:v>Argyll and Bute</c:v>
                </c:pt>
                <c:pt idx="3">
                  <c:v>Ayrshires</c:v>
                </c:pt>
                <c:pt idx="4">
                  <c:v>Dumfries and Galloway</c:v>
                </c:pt>
                <c:pt idx="5">
                  <c:v>Dundee and Angus</c:v>
                </c:pt>
                <c:pt idx="6">
                  <c:v>East Dunbartonshire</c:v>
                </c:pt>
                <c:pt idx="7">
                  <c:v>Fife</c:v>
                </c:pt>
                <c:pt idx="8">
                  <c:v>Forth Valley</c:v>
                </c:pt>
                <c:pt idx="9">
                  <c:v>Greater Glasgow</c:v>
                </c:pt>
                <c:pt idx="10">
                  <c:v>Highland and Islands</c:v>
                </c:pt>
                <c:pt idx="11">
                  <c:v>Lothian</c:v>
                </c:pt>
                <c:pt idx="12">
                  <c:v>North Lanarkshire</c:v>
                </c:pt>
                <c:pt idx="13">
                  <c:v>Perth and Kinross</c:v>
                </c:pt>
                <c:pt idx="14">
                  <c:v>Renfrewshire / Inverclyde</c:v>
                </c:pt>
                <c:pt idx="15">
                  <c:v>Scottish Borders</c:v>
                </c:pt>
                <c:pt idx="16">
                  <c:v>South Lanarkshire</c:v>
                </c:pt>
                <c:pt idx="17">
                  <c:v>West Dunbartonshire</c:v>
                </c:pt>
                <c:pt idx="18">
                  <c:v>West Lothian</c:v>
                </c:pt>
              </c:strCache>
            </c:strRef>
          </c:cat>
          <c:val>
            <c:numRef>
              <c:f>'Table C1, Chart C1'!$D$6:$D$24</c:f>
              <c:numCache>
                <c:formatCode>#,##0</c:formatCode>
                <c:ptCount val="19"/>
                <c:pt idx="0">
                  <c:v>19727</c:v>
                </c:pt>
                <c:pt idx="1">
                  <c:v>1981</c:v>
                </c:pt>
                <c:pt idx="2">
                  <c:v>118</c:v>
                </c:pt>
                <c:pt idx="3">
                  <c:v>1206</c:v>
                </c:pt>
                <c:pt idx="4">
                  <c:v>529</c:v>
                </c:pt>
                <c:pt idx="5">
                  <c:v>965</c:v>
                </c:pt>
                <c:pt idx="6">
                  <c:v>201</c:v>
                </c:pt>
                <c:pt idx="7">
                  <c:v>858</c:v>
                </c:pt>
                <c:pt idx="8">
                  <c:v>834</c:v>
                </c:pt>
                <c:pt idx="9">
                  <c:v>3961</c:v>
                </c:pt>
                <c:pt idx="10">
                  <c:v>841</c:v>
                </c:pt>
                <c:pt idx="11">
                  <c:v>3779</c:v>
                </c:pt>
                <c:pt idx="12">
                  <c:v>724</c:v>
                </c:pt>
                <c:pt idx="13">
                  <c:v>589</c:v>
                </c:pt>
                <c:pt idx="14">
                  <c:v>973</c:v>
                </c:pt>
                <c:pt idx="15">
                  <c:v>212</c:v>
                </c:pt>
                <c:pt idx="16">
                  <c:v>998</c:v>
                </c:pt>
                <c:pt idx="17">
                  <c:v>197</c:v>
                </c:pt>
                <c:pt idx="18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8-47AD-85BE-EA4C18DB8AFB}"/>
            </c:ext>
          </c:extLst>
        </c:ser>
        <c:ser>
          <c:idx val="3"/>
          <c:order val="3"/>
          <c:tx>
            <c:strRef>
              <c:f>'Table C1, Chart C1'!$E$5</c:f>
              <c:strCache>
                <c:ptCount val="1"/>
                <c:pt idx="0">
                  <c:v>3 bedrooms</c:v>
                </c:pt>
              </c:strCache>
            </c:strRef>
          </c:tx>
          <c:spPr>
            <a:solidFill>
              <a:srgbClr val="E5682A"/>
            </a:solidFill>
            <a:ln>
              <a:noFill/>
            </a:ln>
            <a:effectLst/>
          </c:spPr>
          <c:invertIfNegative val="0"/>
          <c:cat>
            <c:strRef>
              <c:f>'Table C1, Chart C1'!$A$6:$A$24</c:f>
              <c:strCache>
                <c:ptCount val="19"/>
                <c:pt idx="0">
                  <c:v>Scotland</c:v>
                </c:pt>
                <c:pt idx="1">
                  <c:v>Aberdeen and Shire</c:v>
                </c:pt>
                <c:pt idx="2">
                  <c:v>Argyll and Bute</c:v>
                </c:pt>
                <c:pt idx="3">
                  <c:v>Ayrshires</c:v>
                </c:pt>
                <c:pt idx="4">
                  <c:v>Dumfries and Galloway</c:v>
                </c:pt>
                <c:pt idx="5">
                  <c:v>Dundee and Angus</c:v>
                </c:pt>
                <c:pt idx="6">
                  <c:v>East Dunbartonshire</c:v>
                </c:pt>
                <c:pt idx="7">
                  <c:v>Fife</c:v>
                </c:pt>
                <c:pt idx="8">
                  <c:v>Forth Valley</c:v>
                </c:pt>
                <c:pt idx="9">
                  <c:v>Greater Glasgow</c:v>
                </c:pt>
                <c:pt idx="10">
                  <c:v>Highland and Islands</c:v>
                </c:pt>
                <c:pt idx="11">
                  <c:v>Lothian</c:v>
                </c:pt>
                <c:pt idx="12">
                  <c:v>North Lanarkshire</c:v>
                </c:pt>
                <c:pt idx="13">
                  <c:v>Perth and Kinross</c:v>
                </c:pt>
                <c:pt idx="14">
                  <c:v>Renfrewshire / Inverclyde</c:v>
                </c:pt>
                <c:pt idx="15">
                  <c:v>Scottish Borders</c:v>
                </c:pt>
                <c:pt idx="16">
                  <c:v>South Lanarkshire</c:v>
                </c:pt>
                <c:pt idx="17">
                  <c:v>West Dunbartonshire</c:v>
                </c:pt>
                <c:pt idx="18">
                  <c:v>West Lothian</c:v>
                </c:pt>
              </c:strCache>
            </c:strRef>
          </c:cat>
          <c:val>
            <c:numRef>
              <c:f>'Table C1, Chart C1'!$E$6:$E$24</c:f>
              <c:numCache>
                <c:formatCode>#,##0</c:formatCode>
                <c:ptCount val="19"/>
                <c:pt idx="0">
                  <c:v>6793</c:v>
                </c:pt>
                <c:pt idx="1">
                  <c:v>594</c:v>
                </c:pt>
                <c:pt idx="2">
                  <c:v>61</c:v>
                </c:pt>
                <c:pt idx="3">
                  <c:v>487</c:v>
                </c:pt>
                <c:pt idx="4">
                  <c:v>240</c:v>
                </c:pt>
                <c:pt idx="5">
                  <c:v>319</c:v>
                </c:pt>
                <c:pt idx="6">
                  <c:v>93</c:v>
                </c:pt>
                <c:pt idx="7">
                  <c:v>395</c:v>
                </c:pt>
                <c:pt idx="8">
                  <c:v>298</c:v>
                </c:pt>
                <c:pt idx="9">
                  <c:v>1036</c:v>
                </c:pt>
                <c:pt idx="10">
                  <c:v>387</c:v>
                </c:pt>
                <c:pt idx="11">
                  <c:v>1140</c:v>
                </c:pt>
                <c:pt idx="12">
                  <c:v>318</c:v>
                </c:pt>
                <c:pt idx="13">
                  <c:v>197</c:v>
                </c:pt>
                <c:pt idx="14">
                  <c:v>362</c:v>
                </c:pt>
                <c:pt idx="15">
                  <c:v>139</c:v>
                </c:pt>
                <c:pt idx="16">
                  <c:v>364</c:v>
                </c:pt>
                <c:pt idx="17">
                  <c:v>61</c:v>
                </c:pt>
                <c:pt idx="18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8-47AD-85BE-EA4C18DB8AFB}"/>
            </c:ext>
          </c:extLst>
        </c:ser>
        <c:ser>
          <c:idx val="4"/>
          <c:order val="4"/>
          <c:tx>
            <c:strRef>
              <c:f>'Table C1, Chart C1'!$F$5</c:f>
              <c:strCache>
                <c:ptCount val="1"/>
                <c:pt idx="0">
                  <c:v>4 bedrooms</c:v>
                </c:pt>
              </c:strCache>
            </c:strRef>
          </c:tx>
          <c:spPr>
            <a:solidFill>
              <a:srgbClr val="0B4C0B"/>
            </a:solidFill>
            <a:ln>
              <a:noFill/>
            </a:ln>
            <a:effectLst/>
          </c:spPr>
          <c:invertIfNegative val="0"/>
          <c:cat>
            <c:strRef>
              <c:f>'Table C1, Chart C1'!$A$6:$A$24</c:f>
              <c:strCache>
                <c:ptCount val="19"/>
                <c:pt idx="0">
                  <c:v>Scotland</c:v>
                </c:pt>
                <c:pt idx="1">
                  <c:v>Aberdeen and Shire</c:v>
                </c:pt>
                <c:pt idx="2">
                  <c:v>Argyll and Bute</c:v>
                </c:pt>
                <c:pt idx="3">
                  <c:v>Ayrshires</c:v>
                </c:pt>
                <c:pt idx="4">
                  <c:v>Dumfries and Galloway</c:v>
                </c:pt>
                <c:pt idx="5">
                  <c:v>Dundee and Angus</c:v>
                </c:pt>
                <c:pt idx="6">
                  <c:v>East Dunbartonshire</c:v>
                </c:pt>
                <c:pt idx="7">
                  <c:v>Fife</c:v>
                </c:pt>
                <c:pt idx="8">
                  <c:v>Forth Valley</c:v>
                </c:pt>
                <c:pt idx="9">
                  <c:v>Greater Glasgow</c:v>
                </c:pt>
                <c:pt idx="10">
                  <c:v>Highland and Islands</c:v>
                </c:pt>
                <c:pt idx="11">
                  <c:v>Lothian</c:v>
                </c:pt>
                <c:pt idx="12">
                  <c:v>North Lanarkshire</c:v>
                </c:pt>
                <c:pt idx="13">
                  <c:v>Perth and Kinross</c:v>
                </c:pt>
                <c:pt idx="14">
                  <c:v>Renfrewshire / Inverclyde</c:v>
                </c:pt>
                <c:pt idx="15">
                  <c:v>Scottish Borders</c:v>
                </c:pt>
                <c:pt idx="16">
                  <c:v>South Lanarkshire</c:v>
                </c:pt>
                <c:pt idx="17">
                  <c:v>West Dunbartonshire</c:v>
                </c:pt>
                <c:pt idx="18">
                  <c:v>West Lothian</c:v>
                </c:pt>
              </c:strCache>
            </c:strRef>
          </c:cat>
          <c:val>
            <c:numRef>
              <c:f>'Table C1, Chart C1'!$F$6:$F$24</c:f>
              <c:numCache>
                <c:formatCode>#,##0</c:formatCode>
                <c:ptCount val="19"/>
                <c:pt idx="0">
                  <c:v>2171</c:v>
                </c:pt>
                <c:pt idx="1">
                  <c:v>264</c:v>
                </c:pt>
                <c:pt idx="2">
                  <c:v>13</c:v>
                </c:pt>
                <c:pt idx="3">
                  <c:v>102</c:v>
                </c:pt>
                <c:pt idx="4">
                  <c:v>39</c:v>
                </c:pt>
                <c:pt idx="5">
                  <c:v>111</c:v>
                </c:pt>
                <c:pt idx="6">
                  <c:v>49</c:v>
                </c:pt>
                <c:pt idx="7">
                  <c:v>121</c:v>
                </c:pt>
                <c:pt idx="8">
                  <c:v>87</c:v>
                </c:pt>
                <c:pt idx="9">
                  <c:v>274</c:v>
                </c:pt>
                <c:pt idx="10">
                  <c:v>104</c:v>
                </c:pt>
                <c:pt idx="11">
                  <c:v>583</c:v>
                </c:pt>
                <c:pt idx="12">
                  <c:v>52</c:v>
                </c:pt>
                <c:pt idx="13">
                  <c:v>79</c:v>
                </c:pt>
                <c:pt idx="14">
                  <c:v>57</c:v>
                </c:pt>
                <c:pt idx="15">
                  <c:v>33</c:v>
                </c:pt>
                <c:pt idx="16">
                  <c:v>90</c:v>
                </c:pt>
                <c:pt idx="17">
                  <c:v>13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8-47AD-85BE-EA4C18DB8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42368"/>
        <c:axId val="158052352"/>
      </c:barChart>
      <c:catAx>
        <c:axId val="15804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2352"/>
        <c:crosses val="autoZero"/>
        <c:auto val="1"/>
        <c:lblAlgn val="ctr"/>
        <c:lblOffset val="100"/>
        <c:noMultiLvlLbl val="0"/>
      </c:catAx>
      <c:valAx>
        <c:axId val="1580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23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29947604133113"/>
          <c:y val="0.1226424661214309"/>
          <c:w val="0.1705481076017914"/>
          <c:h val="0.44215602377593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98341066291855E-2"/>
          <c:y val="6.6680549228867056E-2"/>
          <c:w val="0.64015173727084496"/>
          <c:h val="0.795293811414069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C2'!$A$7</c:f>
              <c:strCache>
                <c:ptCount val="1"/>
                <c:pt idx="0">
                  <c:v>1 Bedroom </c:v>
                </c:pt>
              </c:strCache>
            </c:strRef>
          </c:tx>
          <c:spPr>
            <a:solidFill>
              <a:srgbClr val="002D54"/>
            </a:solidFill>
          </c:spPr>
          <c:invertIfNegative val="0"/>
          <c:cat>
            <c:numRef>
              <c:f>'Chart C2'!$B$6:$O$6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'Chart C2'!$B$7:$O$7</c:f>
              <c:numCache>
                <c:formatCode>#,##0</c:formatCode>
                <c:ptCount val="14"/>
                <c:pt idx="0">
                  <c:v>80</c:v>
                </c:pt>
                <c:pt idx="1">
                  <c:v>89</c:v>
                </c:pt>
                <c:pt idx="2">
                  <c:v>95</c:v>
                </c:pt>
                <c:pt idx="3">
                  <c:v>65</c:v>
                </c:pt>
                <c:pt idx="4">
                  <c:v>91</c:v>
                </c:pt>
                <c:pt idx="5">
                  <c:v>102</c:v>
                </c:pt>
                <c:pt idx="6">
                  <c:v>124</c:v>
                </c:pt>
                <c:pt idx="7">
                  <c:v>107</c:v>
                </c:pt>
                <c:pt idx="8">
                  <c:v>123</c:v>
                </c:pt>
                <c:pt idx="9">
                  <c:v>142</c:v>
                </c:pt>
                <c:pt idx="10">
                  <c:v>113</c:v>
                </c:pt>
                <c:pt idx="11">
                  <c:v>107</c:v>
                </c:pt>
                <c:pt idx="12" formatCode="General">
                  <c:v>112</c:v>
                </c:pt>
                <c:pt idx="13" formatCode="General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3-45E5-8BB3-325368CA7C1C}"/>
            </c:ext>
          </c:extLst>
        </c:ser>
        <c:ser>
          <c:idx val="1"/>
          <c:order val="1"/>
          <c:tx>
            <c:strRef>
              <c:f>'Chart C2'!$A$8</c:f>
              <c:strCache>
                <c:ptCount val="1"/>
                <c:pt idx="0">
                  <c:v>2 Bedrooms</c:v>
                </c:pt>
              </c:strCache>
            </c:strRef>
          </c:tx>
          <c:spPr>
            <a:solidFill>
              <a:srgbClr val="2B9C93"/>
            </a:solidFill>
          </c:spPr>
          <c:invertIfNegative val="0"/>
          <c:cat>
            <c:numRef>
              <c:f>'Chart C2'!$B$6:$O$6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'Chart C2'!$B$8:$O$8</c:f>
              <c:numCache>
                <c:formatCode>#,##0</c:formatCode>
                <c:ptCount val="14"/>
                <c:pt idx="0">
                  <c:v>142</c:v>
                </c:pt>
                <c:pt idx="1">
                  <c:v>143</c:v>
                </c:pt>
                <c:pt idx="2">
                  <c:v>172</c:v>
                </c:pt>
                <c:pt idx="3">
                  <c:v>151</c:v>
                </c:pt>
                <c:pt idx="4">
                  <c:v>140</c:v>
                </c:pt>
                <c:pt idx="5">
                  <c:v>178</c:v>
                </c:pt>
                <c:pt idx="6">
                  <c:v>173</c:v>
                </c:pt>
                <c:pt idx="7">
                  <c:v>180</c:v>
                </c:pt>
                <c:pt idx="8">
                  <c:v>199</c:v>
                </c:pt>
                <c:pt idx="9">
                  <c:v>213</c:v>
                </c:pt>
                <c:pt idx="10">
                  <c:v>164</c:v>
                </c:pt>
                <c:pt idx="11">
                  <c:v>193</c:v>
                </c:pt>
                <c:pt idx="12" formatCode="General">
                  <c:v>156</c:v>
                </c:pt>
                <c:pt idx="13" formatCode="General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3-45E5-8BB3-325368CA7C1C}"/>
            </c:ext>
          </c:extLst>
        </c:ser>
        <c:ser>
          <c:idx val="2"/>
          <c:order val="2"/>
          <c:tx>
            <c:strRef>
              <c:f>'Chart C2'!$A$9</c:f>
              <c:strCache>
                <c:ptCount val="1"/>
                <c:pt idx="0">
                  <c:v>3 Bedrooms</c:v>
                </c:pt>
              </c:strCache>
            </c:strRef>
          </c:tx>
          <c:spPr>
            <a:solidFill>
              <a:srgbClr val="6A2063"/>
            </a:solidFill>
          </c:spPr>
          <c:invertIfNegative val="0"/>
          <c:cat>
            <c:numRef>
              <c:f>'Chart C2'!$B$6:$O$6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'Chart C2'!$B$9:$O$9</c:f>
              <c:numCache>
                <c:formatCode>#,##0</c:formatCode>
                <c:ptCount val="14"/>
                <c:pt idx="0">
                  <c:v>69</c:v>
                </c:pt>
                <c:pt idx="1">
                  <c:v>87</c:v>
                </c:pt>
                <c:pt idx="2">
                  <c:v>102</c:v>
                </c:pt>
                <c:pt idx="3">
                  <c:v>83</c:v>
                </c:pt>
                <c:pt idx="4">
                  <c:v>82</c:v>
                </c:pt>
                <c:pt idx="5">
                  <c:v>98</c:v>
                </c:pt>
                <c:pt idx="6">
                  <c:v>85</c:v>
                </c:pt>
                <c:pt idx="7">
                  <c:v>76</c:v>
                </c:pt>
                <c:pt idx="8">
                  <c:v>82</c:v>
                </c:pt>
                <c:pt idx="9">
                  <c:v>96</c:v>
                </c:pt>
                <c:pt idx="10">
                  <c:v>70</c:v>
                </c:pt>
                <c:pt idx="11">
                  <c:v>82</c:v>
                </c:pt>
                <c:pt idx="12" formatCode="General">
                  <c:v>70</c:v>
                </c:pt>
                <c:pt idx="13" formatCode="General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3-45E5-8BB3-325368CA7C1C}"/>
            </c:ext>
          </c:extLst>
        </c:ser>
        <c:ser>
          <c:idx val="3"/>
          <c:order val="3"/>
          <c:tx>
            <c:strRef>
              <c:f>'Chart C2'!$A$10</c:f>
              <c:strCache>
                <c:ptCount val="1"/>
                <c:pt idx="0">
                  <c:v>4 Bedrooms</c:v>
                </c:pt>
              </c:strCache>
            </c:strRef>
          </c:tx>
          <c:spPr>
            <a:solidFill>
              <a:srgbClr val="E5682A"/>
            </a:solidFill>
          </c:spPr>
          <c:invertIfNegative val="0"/>
          <c:cat>
            <c:numRef>
              <c:f>'Chart C2'!$B$6:$O$6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'Chart C2'!$B$10:$O$10</c:f>
              <c:numCache>
                <c:formatCode>#,##0</c:formatCode>
                <c:ptCount val="14"/>
                <c:pt idx="0">
                  <c:v>32</c:v>
                </c:pt>
                <c:pt idx="1">
                  <c:v>46</c:v>
                </c:pt>
                <c:pt idx="2">
                  <c:v>51</c:v>
                </c:pt>
                <c:pt idx="3">
                  <c:v>60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19</c:v>
                </c:pt>
                <c:pt idx="8">
                  <c:v>26</c:v>
                </c:pt>
                <c:pt idx="9">
                  <c:v>16</c:v>
                </c:pt>
                <c:pt idx="10">
                  <c:v>20</c:v>
                </c:pt>
                <c:pt idx="11">
                  <c:v>15</c:v>
                </c:pt>
                <c:pt idx="12" formatCode="General">
                  <c:v>13</c:v>
                </c:pt>
                <c:pt idx="13" formatCode="General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3-45E5-8BB3-325368CA7C1C}"/>
            </c:ext>
          </c:extLst>
        </c:ser>
        <c:ser>
          <c:idx val="4"/>
          <c:order val="4"/>
          <c:tx>
            <c:strRef>
              <c:f>'Chart C2'!$A$11</c:f>
              <c:strCache>
                <c:ptCount val="1"/>
                <c:pt idx="0">
                  <c:v>1 Bedroom Shared</c:v>
                </c:pt>
              </c:strCache>
            </c:strRef>
          </c:tx>
          <c:spPr>
            <a:solidFill>
              <a:srgbClr val="0B4C0B"/>
            </a:solidFill>
          </c:spPr>
          <c:invertIfNegative val="0"/>
          <c:cat>
            <c:numRef>
              <c:f>'Chart C2'!$B$6:$O$6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'Chart C2'!$B$11:$O$11</c:f>
              <c:numCache>
                <c:formatCode>#,##0</c:formatCode>
                <c:ptCount val="14"/>
                <c:pt idx="0">
                  <c:v>10</c:v>
                </c:pt>
                <c:pt idx="1">
                  <c:v>17</c:v>
                </c:pt>
                <c:pt idx="2">
                  <c:v>38</c:v>
                </c:pt>
                <c:pt idx="3">
                  <c:v>70</c:v>
                </c:pt>
                <c:pt idx="4">
                  <c:v>68</c:v>
                </c:pt>
                <c:pt idx="5">
                  <c:v>81</c:v>
                </c:pt>
                <c:pt idx="6">
                  <c:v>46</c:v>
                </c:pt>
                <c:pt idx="7">
                  <c:v>45</c:v>
                </c:pt>
                <c:pt idx="8">
                  <c:v>32</c:v>
                </c:pt>
                <c:pt idx="9">
                  <c:v>46</c:v>
                </c:pt>
                <c:pt idx="10">
                  <c:v>31</c:v>
                </c:pt>
                <c:pt idx="11">
                  <c:v>34</c:v>
                </c:pt>
                <c:pt idx="12" formatCode="General">
                  <c:v>49</c:v>
                </c:pt>
                <c:pt idx="13" formatCode="General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3-45E5-8BB3-325368CA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26080"/>
        <c:axId val="158127616"/>
      </c:barChart>
      <c:catAx>
        <c:axId val="1581260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58127616"/>
        <c:crosses val="autoZero"/>
        <c:auto val="1"/>
        <c:lblAlgn val="ctr"/>
        <c:lblOffset val="100"/>
        <c:noMultiLvlLbl val="0"/>
      </c:catAx>
      <c:valAx>
        <c:axId val="158127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1581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'Chart C2'!$A$14</c:f>
              <c:strCache>
                <c:ptCount val="1"/>
                <c:pt idx="0">
                  <c:v>1 Bedroom </c:v>
                </c:pt>
              </c:strCache>
            </c:strRef>
          </c:tx>
          <c:spPr>
            <a:solidFill>
              <a:srgbClr val="002D54"/>
            </a:solidFill>
          </c:spPr>
          <c:invertIfNegative val="0"/>
          <c:cat>
            <c:numRef>
              <c:f>'Chart C2'!$B$13:$O$13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'Chart C2'!$B$14:$O$14</c:f>
              <c:numCache>
                <c:formatCode>0%</c:formatCode>
                <c:ptCount val="14"/>
                <c:pt idx="0">
                  <c:v>0.24024024024024024</c:v>
                </c:pt>
                <c:pt idx="1">
                  <c:v>0.23298429319371727</c:v>
                </c:pt>
                <c:pt idx="2">
                  <c:v>0.20742358078602621</c:v>
                </c:pt>
                <c:pt idx="3">
                  <c:v>0.15151515151515152</c:v>
                </c:pt>
                <c:pt idx="4">
                  <c:v>0.21822541966426859</c:v>
                </c:pt>
                <c:pt idx="5">
                  <c:v>0.20440881763527055</c:v>
                </c:pt>
                <c:pt idx="6">
                  <c:v>0.26271186440677968</c:v>
                </c:pt>
                <c:pt idx="7">
                  <c:v>0.25058548009367682</c:v>
                </c:pt>
                <c:pt idx="8">
                  <c:v>0.26623376623376621</c:v>
                </c:pt>
                <c:pt idx="9">
                  <c:v>0.27680311890838205</c:v>
                </c:pt>
                <c:pt idx="10">
                  <c:v>0.28391959798994976</c:v>
                </c:pt>
                <c:pt idx="11">
                  <c:v>0.24825986078886311</c:v>
                </c:pt>
                <c:pt idx="12">
                  <c:v>0.28000000000000003</c:v>
                </c:pt>
                <c:pt idx="13">
                  <c:v>0.20499999999999999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D34-BE8D-D07807E92520}"/>
            </c:ext>
          </c:extLst>
        </c:ser>
        <c:ser>
          <c:idx val="1"/>
          <c:order val="1"/>
          <c:tx>
            <c:strRef>
              <c:f>'Chart C2'!$A$15</c:f>
              <c:strCache>
                <c:ptCount val="1"/>
                <c:pt idx="0">
                  <c:v>2 Bedrooms</c:v>
                </c:pt>
              </c:strCache>
            </c:strRef>
          </c:tx>
          <c:spPr>
            <a:solidFill>
              <a:srgbClr val="2B9C93"/>
            </a:solidFill>
          </c:spPr>
          <c:invertIfNegative val="0"/>
          <c:cat>
            <c:numRef>
              <c:f>'Chart C2'!$B$13:$O$13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'Chart C2'!$B$15:$O$15</c:f>
              <c:numCache>
                <c:formatCode>0%</c:formatCode>
                <c:ptCount val="14"/>
                <c:pt idx="0">
                  <c:v>0.42642642642642642</c:v>
                </c:pt>
                <c:pt idx="1">
                  <c:v>0.37434554973821987</c:v>
                </c:pt>
                <c:pt idx="2">
                  <c:v>0.37554585152838427</c:v>
                </c:pt>
                <c:pt idx="3">
                  <c:v>0.351981351981352</c:v>
                </c:pt>
                <c:pt idx="4">
                  <c:v>0.33573141486810598</c:v>
                </c:pt>
                <c:pt idx="5">
                  <c:v>0.35671342685370744</c:v>
                </c:pt>
                <c:pt idx="6">
                  <c:v>0.36652542372881358</c:v>
                </c:pt>
                <c:pt idx="7">
                  <c:v>0.42154566744730682</c:v>
                </c:pt>
                <c:pt idx="8">
                  <c:v>0.43073593073593075</c:v>
                </c:pt>
                <c:pt idx="9">
                  <c:v>0.41520467836257308</c:v>
                </c:pt>
                <c:pt idx="10">
                  <c:v>0.4120603015075377</c:v>
                </c:pt>
                <c:pt idx="11">
                  <c:v>0.44779582366589327</c:v>
                </c:pt>
                <c:pt idx="12">
                  <c:v>0.39</c:v>
                </c:pt>
                <c:pt idx="13">
                  <c:v>0.29499999999999998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D34-BE8D-D07807E92520}"/>
            </c:ext>
          </c:extLst>
        </c:ser>
        <c:ser>
          <c:idx val="2"/>
          <c:order val="2"/>
          <c:tx>
            <c:strRef>
              <c:f>'Chart C2'!$A$16</c:f>
              <c:strCache>
                <c:ptCount val="1"/>
                <c:pt idx="0">
                  <c:v>3 Bedrooms</c:v>
                </c:pt>
              </c:strCache>
            </c:strRef>
          </c:tx>
          <c:spPr>
            <a:solidFill>
              <a:srgbClr val="6A2063"/>
            </a:solidFill>
          </c:spPr>
          <c:invertIfNegative val="0"/>
          <c:cat>
            <c:numRef>
              <c:f>'Chart C2'!$B$13:$O$13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'Chart C2'!$B$16:$O$16</c:f>
              <c:numCache>
                <c:formatCode>0%</c:formatCode>
                <c:ptCount val="14"/>
                <c:pt idx="0">
                  <c:v>0.2072072072072072</c:v>
                </c:pt>
                <c:pt idx="1">
                  <c:v>0.22774869109947643</c:v>
                </c:pt>
                <c:pt idx="2">
                  <c:v>0.22270742358078602</c:v>
                </c:pt>
                <c:pt idx="3">
                  <c:v>0.19347319347319347</c:v>
                </c:pt>
                <c:pt idx="4">
                  <c:v>0.19664268585131894</c:v>
                </c:pt>
                <c:pt idx="5">
                  <c:v>0.19639278557114201</c:v>
                </c:pt>
                <c:pt idx="6">
                  <c:v>0.18008474576271186</c:v>
                </c:pt>
                <c:pt idx="7">
                  <c:v>0.17798594847775176</c:v>
                </c:pt>
                <c:pt idx="8">
                  <c:v>0.1774891774891775</c:v>
                </c:pt>
                <c:pt idx="9">
                  <c:v>0.1871345029239766</c:v>
                </c:pt>
                <c:pt idx="10">
                  <c:v>0.17587939698492464</c:v>
                </c:pt>
                <c:pt idx="11">
                  <c:v>0.1902552204176334</c:v>
                </c:pt>
                <c:pt idx="12">
                  <c:v>0.17499999999999999</c:v>
                </c:pt>
                <c:pt idx="13">
                  <c:v>0.1525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3-4D34-BE8D-D07807E92520}"/>
            </c:ext>
          </c:extLst>
        </c:ser>
        <c:ser>
          <c:idx val="3"/>
          <c:order val="3"/>
          <c:tx>
            <c:strRef>
              <c:f>'Chart C2'!$A$17</c:f>
              <c:strCache>
                <c:ptCount val="1"/>
                <c:pt idx="0">
                  <c:v>4 Bedrooms</c:v>
                </c:pt>
              </c:strCache>
            </c:strRef>
          </c:tx>
          <c:spPr>
            <a:solidFill>
              <a:srgbClr val="E5682A"/>
            </a:solidFill>
          </c:spPr>
          <c:invertIfNegative val="0"/>
          <c:cat>
            <c:numRef>
              <c:f>'Chart C2'!$B$13:$O$13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'Chart C2'!$B$17:$O$17</c:f>
              <c:numCache>
                <c:formatCode>0%</c:formatCode>
                <c:ptCount val="14"/>
                <c:pt idx="0">
                  <c:v>9.6096096096096095E-2</c:v>
                </c:pt>
                <c:pt idx="1">
                  <c:v>0.12041884816753927</c:v>
                </c:pt>
                <c:pt idx="2">
                  <c:v>0.11135371179039301</c:v>
                </c:pt>
                <c:pt idx="3">
                  <c:v>0.13986013986013987</c:v>
                </c:pt>
                <c:pt idx="4">
                  <c:v>8.6330935251798566E-2</c:v>
                </c:pt>
                <c:pt idx="5">
                  <c:v>8.0160320641282562E-2</c:v>
                </c:pt>
                <c:pt idx="6">
                  <c:v>9.3220338983050849E-2</c:v>
                </c:pt>
                <c:pt idx="7">
                  <c:v>4.449648711943794E-2</c:v>
                </c:pt>
                <c:pt idx="8">
                  <c:v>5.627705627705628E-2</c:v>
                </c:pt>
                <c:pt idx="9">
                  <c:v>3.1189083820662766E-2</c:v>
                </c:pt>
                <c:pt idx="10">
                  <c:v>5.0251256281407038E-2</c:v>
                </c:pt>
                <c:pt idx="11">
                  <c:v>3.4802784222737818E-2</c:v>
                </c:pt>
                <c:pt idx="12">
                  <c:v>3.2500000000000001E-2</c:v>
                </c:pt>
                <c:pt idx="13">
                  <c:v>3.2500000000000001E-2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3-4D34-BE8D-D07807E92520}"/>
            </c:ext>
          </c:extLst>
        </c:ser>
        <c:ser>
          <c:idx val="4"/>
          <c:order val="4"/>
          <c:tx>
            <c:strRef>
              <c:f>'Chart C2'!$A$18</c:f>
              <c:strCache>
                <c:ptCount val="1"/>
                <c:pt idx="0">
                  <c:v>1 Bedroom Shared</c:v>
                </c:pt>
              </c:strCache>
            </c:strRef>
          </c:tx>
          <c:spPr>
            <a:solidFill>
              <a:srgbClr val="0B4C0B"/>
            </a:solidFill>
          </c:spPr>
          <c:invertIfNegative val="0"/>
          <c:cat>
            <c:numRef>
              <c:f>'Chart C2'!$B$13:$O$13</c:f>
              <c:numCache>
                <c:formatCode>0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'Chart C2'!$B$18:$O$18</c:f>
              <c:numCache>
                <c:formatCode>0%</c:formatCode>
                <c:ptCount val="14"/>
                <c:pt idx="0">
                  <c:v>3.003003003003003E-2</c:v>
                </c:pt>
                <c:pt idx="1">
                  <c:v>4.4502617801047119E-2</c:v>
                </c:pt>
                <c:pt idx="2">
                  <c:v>8.296943231441048E-2</c:v>
                </c:pt>
                <c:pt idx="3">
                  <c:v>0.16317016317016317</c:v>
                </c:pt>
                <c:pt idx="4">
                  <c:v>0.16306954436450841</c:v>
                </c:pt>
                <c:pt idx="5">
                  <c:v>0.16232464929859719</c:v>
                </c:pt>
                <c:pt idx="6">
                  <c:v>9.7457627118644072E-2</c:v>
                </c:pt>
                <c:pt idx="7">
                  <c:v>0.1053864168618267</c:v>
                </c:pt>
                <c:pt idx="8">
                  <c:v>6.9264069264069264E-2</c:v>
                </c:pt>
                <c:pt idx="9">
                  <c:v>8.9668615984405453E-2</c:v>
                </c:pt>
                <c:pt idx="10">
                  <c:v>7.7889447236180909E-2</c:v>
                </c:pt>
                <c:pt idx="11">
                  <c:v>7.8886310904872387E-2</c:v>
                </c:pt>
                <c:pt idx="12">
                  <c:v>0.1225</c:v>
                </c:pt>
                <c:pt idx="1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3-4D34-BE8D-D07807E9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75616"/>
        <c:axId val="158177152"/>
      </c:barChart>
      <c:catAx>
        <c:axId val="1581756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58177152"/>
        <c:crosses val="autoZero"/>
        <c:auto val="1"/>
        <c:lblAlgn val="ctr"/>
        <c:lblOffset val="100"/>
        <c:noMultiLvlLbl val="0"/>
      </c:catAx>
      <c:valAx>
        <c:axId val="158177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crossAx val="1581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A'!$B$14:$O$14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A'!$B$15:$O$15</c:f>
              <c:numCache>
                <c:formatCode>#,##0</c:formatCode>
                <c:ptCount val="14"/>
                <c:pt idx="0">
                  <c:v>500</c:v>
                </c:pt>
                <c:pt idx="1">
                  <c:v>500</c:v>
                </c:pt>
                <c:pt idx="2">
                  <c:v>520</c:v>
                </c:pt>
                <c:pt idx="3">
                  <c:v>550</c:v>
                </c:pt>
                <c:pt idx="4">
                  <c:v>625</c:v>
                </c:pt>
                <c:pt idx="5">
                  <c:v>625</c:v>
                </c:pt>
                <c:pt idx="6">
                  <c:v>510</c:v>
                </c:pt>
                <c:pt idx="7">
                  <c:v>450</c:v>
                </c:pt>
                <c:pt idx="8">
                  <c:v>425</c:v>
                </c:pt>
                <c:pt idx="9">
                  <c:v>425</c:v>
                </c:pt>
                <c:pt idx="10">
                  <c:v>400</c:v>
                </c:pt>
                <c:pt idx="11">
                  <c:v>400</c:v>
                </c:pt>
                <c:pt idx="12">
                  <c:v>425</c:v>
                </c:pt>
                <c:pt idx="13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412D-9946-027D450F977E}"/>
            </c:ext>
          </c:extLst>
        </c:ser>
        <c:ser>
          <c:idx val="1"/>
          <c:order val="1"/>
          <c:tx>
            <c:strRef>
              <c:f>'BRMA Profile - A'!$A$16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A'!$B$16:$O$16</c:f>
              <c:numCache>
                <c:formatCode>#,##0</c:formatCode>
                <c:ptCount val="14"/>
                <c:pt idx="0">
                  <c:v>525</c:v>
                </c:pt>
                <c:pt idx="1">
                  <c:v>550</c:v>
                </c:pt>
                <c:pt idx="2">
                  <c:v>550</c:v>
                </c:pt>
                <c:pt idx="3">
                  <c:v>600</c:v>
                </c:pt>
                <c:pt idx="4">
                  <c:v>650</c:v>
                </c:pt>
                <c:pt idx="5">
                  <c:v>675</c:v>
                </c:pt>
                <c:pt idx="6">
                  <c:v>550</c:v>
                </c:pt>
                <c:pt idx="7">
                  <c:v>500</c:v>
                </c:pt>
                <c:pt idx="8">
                  <c:v>470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412D-9946-027D450F977E}"/>
            </c:ext>
          </c:extLst>
        </c:ser>
        <c:ser>
          <c:idx val="2"/>
          <c:order val="2"/>
          <c:tx>
            <c:strRef>
              <c:f>'BRMA Profile - A'!$A$17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A'!$B$14:$O$14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A'!$B$17:$O$17</c:f>
              <c:numCache>
                <c:formatCode>#,##0</c:formatCode>
                <c:ptCount val="14"/>
                <c:pt idx="0">
                  <c:v>528.64</c:v>
                </c:pt>
                <c:pt idx="1">
                  <c:v>540.49</c:v>
                </c:pt>
                <c:pt idx="2">
                  <c:v>555.25</c:v>
                </c:pt>
                <c:pt idx="3">
                  <c:v>600.17999999999995</c:v>
                </c:pt>
                <c:pt idx="4">
                  <c:v>663.52</c:v>
                </c:pt>
                <c:pt idx="5">
                  <c:v>666.96</c:v>
                </c:pt>
                <c:pt idx="6">
                  <c:v>565.87</c:v>
                </c:pt>
                <c:pt idx="7">
                  <c:v>500.65</c:v>
                </c:pt>
                <c:pt idx="8">
                  <c:v>472.58</c:v>
                </c:pt>
                <c:pt idx="9">
                  <c:v>470.17</c:v>
                </c:pt>
                <c:pt idx="10">
                  <c:v>457.3</c:v>
                </c:pt>
                <c:pt idx="11">
                  <c:v>455.14</c:v>
                </c:pt>
                <c:pt idx="12">
                  <c:v>468.92</c:v>
                </c:pt>
                <c:pt idx="13">
                  <c:v>518.4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412D-9946-027D450F977E}"/>
            </c:ext>
          </c:extLst>
        </c:ser>
        <c:ser>
          <c:idx val="3"/>
          <c:order val="3"/>
          <c:tx>
            <c:strRef>
              <c:f>'BRMA Profile - A'!$A$18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A'!$B$14:$O$14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A'!$B$18:$O$18</c:f>
              <c:numCache>
                <c:formatCode>#,##0</c:formatCode>
                <c:ptCount val="14"/>
                <c:pt idx="0">
                  <c:v>575</c:v>
                </c:pt>
                <c:pt idx="1">
                  <c:v>575</c:v>
                </c:pt>
                <c:pt idx="2">
                  <c:v>600</c:v>
                </c:pt>
                <c:pt idx="3">
                  <c:v>650</c:v>
                </c:pt>
                <c:pt idx="4">
                  <c:v>725</c:v>
                </c:pt>
                <c:pt idx="5">
                  <c:v>700</c:v>
                </c:pt>
                <c:pt idx="6">
                  <c:v>600</c:v>
                </c:pt>
                <c:pt idx="7">
                  <c:v>550</c:v>
                </c:pt>
                <c:pt idx="8">
                  <c:v>500</c:v>
                </c:pt>
                <c:pt idx="9">
                  <c:v>500</c:v>
                </c:pt>
                <c:pt idx="10">
                  <c:v>495</c:v>
                </c:pt>
                <c:pt idx="11">
                  <c:v>495</c:v>
                </c:pt>
                <c:pt idx="12">
                  <c:v>500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8-412D-9946-027D450F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Argyll and Bute'!$A$31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Argyll and Bute'!$B$27:$H$27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2-4281-BF47-3EBB540E6F6C}"/>
            </c:ext>
          </c:extLst>
        </c:ser>
        <c:ser>
          <c:idx val="2"/>
          <c:order val="1"/>
          <c:tx>
            <c:strRef>
              <c:f>'BRMA Profile - Argyll and Bute'!$A$30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Argyll and Bute'!$B$27:$H$27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Bute'!$B$30:$H$30</c:f>
              <c:numCache>
                <c:formatCode>#,##0</c:formatCode>
                <c:ptCount val="7"/>
                <c:pt idx="0">
                  <c:v>700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2-4281-BF47-3EBB540E6F6C}"/>
            </c:ext>
          </c:extLst>
        </c:ser>
        <c:ser>
          <c:idx val="1"/>
          <c:order val="2"/>
          <c:tx>
            <c:strRef>
              <c:f>'BRMA Profile - Argyll and Bute'!$A$29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Argyll and Bute'!$B$27:$H$27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Bute'!$B$29:$H$29</c:f>
              <c:numCache>
                <c:formatCode>#,##0</c:formatCode>
                <c:ptCount val="7"/>
                <c:pt idx="0">
                  <c:v>642.58000000000004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2-4281-BF47-3EBB540E6F6C}"/>
            </c:ext>
          </c:extLst>
        </c:ser>
        <c:ser>
          <c:idx val="0"/>
          <c:order val="3"/>
          <c:tx>
            <c:strRef>
              <c:f>'BRMA Profile - Argyll and Bute'!$A$28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Argyll and Bute'!$B$27:$H$27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Bute'!$B$28:$H$28</c:f>
              <c:numCache>
                <c:formatCode>#,##0</c:formatCode>
                <c:ptCount val="7"/>
                <c:pt idx="0">
                  <c:v>650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2-4281-BF47-3EBB540E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92928"/>
        <c:axId val="57694848"/>
      </c:lineChart>
      <c:catAx>
        <c:axId val="576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694848"/>
        <c:crosses val="autoZero"/>
        <c:auto val="1"/>
        <c:lblAlgn val="ctr"/>
        <c:lblOffset val="100"/>
        <c:noMultiLvlLbl val="0"/>
      </c:catAx>
      <c:valAx>
        <c:axId val="576948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6929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A'!$B$36:$O$36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A'!$B$37:$O$37</c:f>
              <c:numCache>
                <c:formatCode>#,##0</c:formatCode>
                <c:ptCount val="14"/>
                <c:pt idx="0">
                  <c:v>590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795</c:v>
                </c:pt>
                <c:pt idx="5">
                  <c:v>795</c:v>
                </c:pt>
                <c:pt idx="6">
                  <c:v>675</c:v>
                </c:pt>
                <c:pt idx="7">
                  <c:v>600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B-40AD-8D77-7160F6E9A075}"/>
            </c:ext>
          </c:extLst>
        </c:ser>
        <c:ser>
          <c:idx val="1"/>
          <c:order val="1"/>
          <c:tx>
            <c:strRef>
              <c:f>'BRMA Profile - A'!$A$38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A'!$B$38:$O$38</c:f>
              <c:numCache>
                <c:formatCode>#,##0</c:formatCode>
                <c:ptCount val="14"/>
                <c:pt idx="0">
                  <c:v>650</c:v>
                </c:pt>
                <c:pt idx="1">
                  <c:v>695</c:v>
                </c:pt>
                <c:pt idx="2">
                  <c:v>700</c:v>
                </c:pt>
                <c:pt idx="3">
                  <c:v>800</c:v>
                </c:pt>
                <c:pt idx="4">
                  <c:v>875</c:v>
                </c:pt>
                <c:pt idx="5">
                  <c:v>875</c:v>
                </c:pt>
                <c:pt idx="6">
                  <c:v>750</c:v>
                </c:pt>
                <c:pt idx="7">
                  <c:v>650</c:v>
                </c:pt>
                <c:pt idx="8">
                  <c:v>650</c:v>
                </c:pt>
                <c:pt idx="9">
                  <c:v>640</c:v>
                </c:pt>
                <c:pt idx="10">
                  <c:v>625</c:v>
                </c:pt>
                <c:pt idx="11">
                  <c:v>625</c:v>
                </c:pt>
                <c:pt idx="12">
                  <c:v>650</c:v>
                </c:pt>
                <c:pt idx="13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B-40AD-8D77-7160F6E9A075}"/>
            </c:ext>
          </c:extLst>
        </c:ser>
        <c:ser>
          <c:idx val="2"/>
          <c:order val="2"/>
          <c:tx>
            <c:strRef>
              <c:f>'BRMA Profile - A'!$A$39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A'!$B$36:$O$36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A'!$B$39:$O$39</c:f>
              <c:numCache>
                <c:formatCode>#,##0</c:formatCode>
                <c:ptCount val="14"/>
                <c:pt idx="0">
                  <c:v>642.58000000000004</c:v>
                </c:pt>
                <c:pt idx="1">
                  <c:v>670.81</c:v>
                </c:pt>
                <c:pt idx="2">
                  <c:v>701.44</c:v>
                </c:pt>
                <c:pt idx="3">
                  <c:v>819.48</c:v>
                </c:pt>
                <c:pt idx="4">
                  <c:v>898.08</c:v>
                </c:pt>
                <c:pt idx="5">
                  <c:v>873.8</c:v>
                </c:pt>
                <c:pt idx="6">
                  <c:v>754.39</c:v>
                </c:pt>
                <c:pt idx="7">
                  <c:v>681.97</c:v>
                </c:pt>
                <c:pt idx="8">
                  <c:v>653.73</c:v>
                </c:pt>
                <c:pt idx="9">
                  <c:v>651.82000000000005</c:v>
                </c:pt>
                <c:pt idx="10">
                  <c:v>648.95000000000005</c:v>
                </c:pt>
                <c:pt idx="11">
                  <c:v>648.97</c:v>
                </c:pt>
                <c:pt idx="12">
                  <c:v>662.54</c:v>
                </c:pt>
                <c:pt idx="13">
                  <c:v>719.57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B-40AD-8D77-7160F6E9A075}"/>
            </c:ext>
          </c:extLst>
        </c:ser>
        <c:ser>
          <c:idx val="3"/>
          <c:order val="3"/>
          <c:tx>
            <c:strRef>
              <c:f>'BRMA Profile - A'!$A$40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A'!$B$36:$O$36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A'!$B$40:$O$40</c:f>
              <c:numCache>
                <c:formatCode>#,##0</c:formatCode>
                <c:ptCount val="14"/>
                <c:pt idx="0">
                  <c:v>700</c:v>
                </c:pt>
                <c:pt idx="1">
                  <c:v>750</c:v>
                </c:pt>
                <c:pt idx="2">
                  <c:v>775</c:v>
                </c:pt>
                <c:pt idx="3">
                  <c:v>900</c:v>
                </c:pt>
                <c:pt idx="4">
                  <c:v>1000</c:v>
                </c:pt>
                <c:pt idx="5">
                  <c:v>950</c:v>
                </c:pt>
                <c:pt idx="6">
                  <c:v>800</c:v>
                </c:pt>
                <c:pt idx="7">
                  <c:v>750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735</c:v>
                </c:pt>
                <c:pt idx="13">
                  <c:v>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B-40AD-8D77-7160F6E9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A'!$B$58:$O$58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A'!$B$59:$O$59</c:f>
              <c:numCache>
                <c:formatCode>#,##0</c:formatCode>
                <c:ptCount val="14"/>
                <c:pt idx="0">
                  <c:v>650</c:v>
                </c:pt>
                <c:pt idx="1">
                  <c:v>650</c:v>
                </c:pt>
                <c:pt idx="2">
                  <c:v>700</c:v>
                </c:pt>
                <c:pt idx="3">
                  <c:v>775</c:v>
                </c:pt>
                <c:pt idx="4">
                  <c:v>850</c:v>
                </c:pt>
                <c:pt idx="5">
                  <c:v>900</c:v>
                </c:pt>
                <c:pt idx="6">
                  <c:v>800</c:v>
                </c:pt>
                <c:pt idx="7">
                  <c:v>750</c:v>
                </c:pt>
                <c:pt idx="8">
                  <c:v>750</c:v>
                </c:pt>
                <c:pt idx="9">
                  <c:v>725</c:v>
                </c:pt>
                <c:pt idx="10">
                  <c:v>725</c:v>
                </c:pt>
                <c:pt idx="11">
                  <c:v>725</c:v>
                </c:pt>
                <c:pt idx="12">
                  <c:v>750</c:v>
                </c:pt>
                <c:pt idx="1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7-4A03-B82C-95F03D4AA71A}"/>
            </c:ext>
          </c:extLst>
        </c:ser>
        <c:ser>
          <c:idx val="1"/>
          <c:order val="1"/>
          <c:tx>
            <c:strRef>
              <c:f>'BRMA Profile - A'!$A$60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A'!$B$60:$O$60</c:f>
              <c:numCache>
                <c:formatCode>#,##0</c:formatCode>
                <c:ptCount val="14"/>
                <c:pt idx="0">
                  <c:v>750</c:v>
                </c:pt>
                <c:pt idx="1">
                  <c:v>750</c:v>
                </c:pt>
                <c:pt idx="2">
                  <c:v>825</c:v>
                </c:pt>
                <c:pt idx="3">
                  <c:v>950</c:v>
                </c:pt>
                <c:pt idx="4">
                  <c:v>1100</c:v>
                </c:pt>
                <c:pt idx="5">
                  <c:v>1100</c:v>
                </c:pt>
                <c:pt idx="6">
                  <c:v>900</c:v>
                </c:pt>
                <c:pt idx="7">
                  <c:v>850</c:v>
                </c:pt>
                <c:pt idx="8">
                  <c:v>850</c:v>
                </c:pt>
                <c:pt idx="9">
                  <c:v>850</c:v>
                </c:pt>
                <c:pt idx="10">
                  <c:v>850</c:v>
                </c:pt>
                <c:pt idx="11">
                  <c:v>825</c:v>
                </c:pt>
                <c:pt idx="12">
                  <c:v>895</c:v>
                </c:pt>
                <c:pt idx="13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7-4A03-B82C-95F03D4AA71A}"/>
            </c:ext>
          </c:extLst>
        </c:ser>
        <c:ser>
          <c:idx val="2"/>
          <c:order val="2"/>
          <c:tx>
            <c:strRef>
              <c:f>'BRMA Profile - A'!$A$61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A'!$B$58:$O$58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A'!$B$61:$O$61</c:f>
              <c:numCache>
                <c:formatCode>#,##0</c:formatCode>
                <c:ptCount val="14"/>
                <c:pt idx="0">
                  <c:v>743.67</c:v>
                </c:pt>
                <c:pt idx="1">
                  <c:v>752.95</c:v>
                </c:pt>
                <c:pt idx="2">
                  <c:v>827.09</c:v>
                </c:pt>
                <c:pt idx="3">
                  <c:v>1019.32</c:v>
                </c:pt>
                <c:pt idx="4">
                  <c:v>1089.01</c:v>
                </c:pt>
                <c:pt idx="5">
                  <c:v>1072.46</c:v>
                </c:pt>
                <c:pt idx="6">
                  <c:v>930.15</c:v>
                </c:pt>
                <c:pt idx="7">
                  <c:v>865.75</c:v>
                </c:pt>
                <c:pt idx="8">
                  <c:v>885.03</c:v>
                </c:pt>
                <c:pt idx="9">
                  <c:v>888.83</c:v>
                </c:pt>
                <c:pt idx="10">
                  <c:v>885.67</c:v>
                </c:pt>
                <c:pt idx="11">
                  <c:v>867.3</c:v>
                </c:pt>
                <c:pt idx="12">
                  <c:v>931.28</c:v>
                </c:pt>
                <c:pt idx="13">
                  <c:v>1019.72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7-4A03-B82C-95F03D4AA71A}"/>
            </c:ext>
          </c:extLst>
        </c:ser>
        <c:ser>
          <c:idx val="3"/>
          <c:order val="3"/>
          <c:tx>
            <c:strRef>
              <c:f>'BRMA Profile - A'!$A$62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A'!$B$58:$O$58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A'!$B$62:$O$62</c:f>
              <c:numCache>
                <c:formatCode>#,##0</c:formatCode>
                <c:ptCount val="14"/>
                <c:pt idx="0">
                  <c:v>850</c:v>
                </c:pt>
                <c:pt idx="1">
                  <c:v>875</c:v>
                </c:pt>
                <c:pt idx="2">
                  <c:v>950</c:v>
                </c:pt>
                <c:pt idx="3">
                  <c:v>1200</c:v>
                </c:pt>
                <c:pt idx="4">
                  <c:v>1300</c:v>
                </c:pt>
                <c:pt idx="5">
                  <c:v>1250</c:v>
                </c:pt>
                <c:pt idx="6">
                  <c:v>1050</c:v>
                </c:pt>
                <c:pt idx="7">
                  <c:v>950</c:v>
                </c:pt>
                <c:pt idx="8">
                  <c:v>995</c:v>
                </c:pt>
                <c:pt idx="9">
                  <c:v>995</c:v>
                </c:pt>
                <c:pt idx="10">
                  <c:v>995</c:v>
                </c:pt>
                <c:pt idx="11">
                  <c:v>995</c:v>
                </c:pt>
                <c:pt idx="12">
                  <c:v>1095</c:v>
                </c:pt>
                <c:pt idx="1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7-4A03-B82C-95F03D4A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A'!$B$80:$O$80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A'!$B$81:$O$81</c:f>
              <c:numCache>
                <c:formatCode>#,##0</c:formatCode>
                <c:ptCount val="14"/>
                <c:pt idx="0">
                  <c:v>850</c:v>
                </c:pt>
                <c:pt idx="1">
                  <c:v>850</c:v>
                </c:pt>
                <c:pt idx="2">
                  <c:v>900</c:v>
                </c:pt>
                <c:pt idx="3">
                  <c:v>1100</c:v>
                </c:pt>
                <c:pt idx="4">
                  <c:v>1200</c:v>
                </c:pt>
                <c:pt idx="5">
                  <c:v>1250</c:v>
                </c:pt>
                <c:pt idx="6">
                  <c:v>1000</c:v>
                </c:pt>
                <c:pt idx="7">
                  <c:v>950</c:v>
                </c:pt>
                <c:pt idx="8">
                  <c:v>1000</c:v>
                </c:pt>
                <c:pt idx="9">
                  <c:v>1000</c:v>
                </c:pt>
                <c:pt idx="10">
                  <c:v>985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1-410D-A867-9E877AFAEA30}"/>
            </c:ext>
          </c:extLst>
        </c:ser>
        <c:ser>
          <c:idx val="1"/>
          <c:order val="1"/>
          <c:tx>
            <c:strRef>
              <c:f>'BRMA Profile - A'!$A$82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A'!$B$82:$O$82</c:f>
              <c:numCache>
                <c:formatCode>#,##0</c:formatCode>
                <c:ptCount val="14"/>
                <c:pt idx="0">
                  <c:v>950</c:v>
                </c:pt>
                <c:pt idx="1">
                  <c:v>995</c:v>
                </c:pt>
                <c:pt idx="2">
                  <c:v>1100</c:v>
                </c:pt>
                <c:pt idx="3">
                  <c:v>1400</c:v>
                </c:pt>
                <c:pt idx="4">
                  <c:v>1550</c:v>
                </c:pt>
                <c:pt idx="5">
                  <c:v>1450</c:v>
                </c:pt>
                <c:pt idx="6">
                  <c:v>1200</c:v>
                </c:pt>
                <c:pt idx="7">
                  <c:v>1100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1300</c:v>
                </c:pt>
                <c:pt idx="13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1-410D-A867-9E877AFAEA30}"/>
            </c:ext>
          </c:extLst>
        </c:ser>
        <c:ser>
          <c:idx val="2"/>
          <c:order val="2"/>
          <c:tx>
            <c:strRef>
              <c:f>'BRMA Profile - A'!$A$83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A'!$B$80:$O$80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A'!$B$83:$O$83</c:f>
              <c:numCache>
                <c:formatCode>#,##0</c:formatCode>
                <c:ptCount val="14"/>
                <c:pt idx="0">
                  <c:v>943.66</c:v>
                </c:pt>
                <c:pt idx="1">
                  <c:v>1017.76</c:v>
                </c:pt>
                <c:pt idx="2">
                  <c:v>1105.08</c:v>
                </c:pt>
                <c:pt idx="3">
                  <c:v>1484.07</c:v>
                </c:pt>
                <c:pt idx="4">
                  <c:v>1564.74</c:v>
                </c:pt>
                <c:pt idx="5">
                  <c:v>1492.52</c:v>
                </c:pt>
                <c:pt idx="6">
                  <c:v>1291.33</c:v>
                </c:pt>
                <c:pt idx="7">
                  <c:v>1168.92</c:v>
                </c:pt>
                <c:pt idx="8">
                  <c:v>1249.02</c:v>
                </c:pt>
                <c:pt idx="9">
                  <c:v>1305.73</c:v>
                </c:pt>
                <c:pt idx="10">
                  <c:v>1230.8599999999999</c:v>
                </c:pt>
                <c:pt idx="11">
                  <c:v>1319.13</c:v>
                </c:pt>
                <c:pt idx="12">
                  <c:v>1371.1</c:v>
                </c:pt>
                <c:pt idx="13">
                  <c:v>1492.86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1-410D-A867-9E877AFAEA30}"/>
            </c:ext>
          </c:extLst>
        </c:ser>
        <c:ser>
          <c:idx val="3"/>
          <c:order val="3"/>
          <c:tx>
            <c:strRef>
              <c:f>'BRMA Profile - A'!$A$84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A'!$B$80:$O$80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A'!$B$84:$O$84</c:f>
              <c:numCache>
                <c:formatCode>#,##0</c:formatCode>
                <c:ptCount val="14"/>
                <c:pt idx="0">
                  <c:v>1000</c:v>
                </c:pt>
                <c:pt idx="1">
                  <c:v>1200</c:v>
                </c:pt>
                <c:pt idx="2">
                  <c:v>1300</c:v>
                </c:pt>
                <c:pt idx="3">
                  <c:v>1800</c:v>
                </c:pt>
                <c:pt idx="4">
                  <c:v>1850</c:v>
                </c:pt>
                <c:pt idx="5">
                  <c:v>1700</c:v>
                </c:pt>
                <c:pt idx="6">
                  <c:v>1500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21-410D-A867-9E877AFA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A'!$B$102:$O$102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A'!$B$103:$O$103</c:f>
              <c:numCache>
                <c:formatCode>#,##0</c:formatCode>
                <c:ptCount val="14"/>
                <c:pt idx="0">
                  <c:v>286</c:v>
                </c:pt>
                <c:pt idx="1">
                  <c:v>285</c:v>
                </c:pt>
                <c:pt idx="2">
                  <c:v>300</c:v>
                </c:pt>
                <c:pt idx="3">
                  <c:v>316.33</c:v>
                </c:pt>
                <c:pt idx="4">
                  <c:v>345</c:v>
                </c:pt>
                <c:pt idx="5">
                  <c:v>375</c:v>
                </c:pt>
                <c:pt idx="6">
                  <c:v>350</c:v>
                </c:pt>
                <c:pt idx="7">
                  <c:v>320</c:v>
                </c:pt>
                <c:pt idx="8">
                  <c:v>300</c:v>
                </c:pt>
                <c:pt idx="9">
                  <c:v>320</c:v>
                </c:pt>
                <c:pt idx="10">
                  <c:v>305</c:v>
                </c:pt>
                <c:pt idx="11">
                  <c:v>307.5</c:v>
                </c:pt>
                <c:pt idx="12">
                  <c:v>300</c:v>
                </c:pt>
                <c:pt idx="13">
                  <c:v>312.89999999999998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7-4A2A-8F11-640130F208FC}"/>
            </c:ext>
          </c:extLst>
        </c:ser>
        <c:ser>
          <c:idx val="1"/>
          <c:order val="1"/>
          <c:tx>
            <c:strRef>
              <c:f>'BRMA Profile - A'!$A$104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A'!$B$104:$O$104</c:f>
              <c:numCache>
                <c:formatCode>#,##0</c:formatCode>
                <c:ptCount val="14"/>
                <c:pt idx="0">
                  <c:v>335</c:v>
                </c:pt>
                <c:pt idx="1">
                  <c:v>325</c:v>
                </c:pt>
                <c:pt idx="2">
                  <c:v>340</c:v>
                </c:pt>
                <c:pt idx="3">
                  <c:v>350</c:v>
                </c:pt>
                <c:pt idx="4">
                  <c:v>400</c:v>
                </c:pt>
                <c:pt idx="5">
                  <c:v>407.5</c:v>
                </c:pt>
                <c:pt idx="6">
                  <c:v>400</c:v>
                </c:pt>
                <c:pt idx="7">
                  <c:v>350</c:v>
                </c:pt>
                <c:pt idx="8">
                  <c:v>350</c:v>
                </c:pt>
                <c:pt idx="9">
                  <c:v>359.52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7-4A2A-8F11-640130F208FC}"/>
            </c:ext>
          </c:extLst>
        </c:ser>
        <c:ser>
          <c:idx val="2"/>
          <c:order val="2"/>
          <c:tx>
            <c:strRef>
              <c:f>'BRMA Profile - A'!$A$105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A'!$B$102:$O$102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A'!$B$105:$O$105</c:f>
              <c:numCache>
                <c:formatCode>#,##0</c:formatCode>
                <c:ptCount val="14"/>
                <c:pt idx="0">
                  <c:v>328.42</c:v>
                </c:pt>
                <c:pt idx="1">
                  <c:v>322.86</c:v>
                </c:pt>
                <c:pt idx="2">
                  <c:v>338.34</c:v>
                </c:pt>
                <c:pt idx="3">
                  <c:v>365.66</c:v>
                </c:pt>
                <c:pt idx="4">
                  <c:v>401.77</c:v>
                </c:pt>
                <c:pt idx="5">
                  <c:v>433.46</c:v>
                </c:pt>
                <c:pt idx="6">
                  <c:v>404.11</c:v>
                </c:pt>
                <c:pt idx="7">
                  <c:v>358.31</c:v>
                </c:pt>
                <c:pt idx="8">
                  <c:v>354.17</c:v>
                </c:pt>
                <c:pt idx="9">
                  <c:v>359.12</c:v>
                </c:pt>
                <c:pt idx="10">
                  <c:v>360.06</c:v>
                </c:pt>
                <c:pt idx="11">
                  <c:v>360.78</c:v>
                </c:pt>
                <c:pt idx="12">
                  <c:v>361.05</c:v>
                </c:pt>
                <c:pt idx="13">
                  <c:v>384.81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7-4A2A-8F11-640130F208FC}"/>
            </c:ext>
          </c:extLst>
        </c:ser>
        <c:ser>
          <c:idx val="3"/>
          <c:order val="3"/>
          <c:tx>
            <c:strRef>
              <c:f>'BRMA Profile - A'!$A$106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A'!$B$102:$O$102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A'!$B$106:$O$106</c:f>
              <c:numCache>
                <c:formatCode>#,##0</c:formatCode>
                <c:ptCount val="14"/>
                <c:pt idx="0">
                  <c:v>360</c:v>
                </c:pt>
                <c:pt idx="1">
                  <c:v>355</c:v>
                </c:pt>
                <c:pt idx="2">
                  <c:v>375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450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425</c:v>
                </c:pt>
                <c:pt idx="11">
                  <c:v>407.5</c:v>
                </c:pt>
                <c:pt idx="12">
                  <c:v>402.98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7-4A2A-8F11-640130F20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A'!$A$125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A'!$C$124:$P$124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A'!$C$125:$P$125</c:f>
              <c:numCache>
                <c:formatCode>#,##0</c:formatCode>
                <c:ptCount val="14"/>
                <c:pt idx="0">
                  <c:v>541</c:v>
                </c:pt>
                <c:pt idx="1">
                  <c:v>691</c:v>
                </c:pt>
                <c:pt idx="2">
                  <c:v>690</c:v>
                </c:pt>
                <c:pt idx="3">
                  <c:v>534</c:v>
                </c:pt>
                <c:pt idx="4">
                  <c:v>561</c:v>
                </c:pt>
                <c:pt idx="5">
                  <c:v>596</c:v>
                </c:pt>
                <c:pt idx="6">
                  <c:v>738</c:v>
                </c:pt>
                <c:pt idx="7">
                  <c:v>756</c:v>
                </c:pt>
                <c:pt idx="8">
                  <c:v>837</c:v>
                </c:pt>
                <c:pt idx="9">
                  <c:v>881</c:v>
                </c:pt>
                <c:pt idx="10">
                  <c:v>980</c:v>
                </c:pt>
                <c:pt idx="11">
                  <c:v>1027</c:v>
                </c:pt>
                <c:pt idx="12">
                  <c:v>1135</c:v>
                </c:pt>
                <c:pt idx="13">
                  <c:v>1272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B-41B7-B918-7F6662B6298F}"/>
            </c:ext>
          </c:extLst>
        </c:ser>
        <c:ser>
          <c:idx val="1"/>
          <c:order val="1"/>
          <c:tx>
            <c:strRef>
              <c:f>'BRMA Profile - A'!$A$126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A'!$C$124:$P$124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A'!$C$126:$P$126</c:f>
              <c:numCache>
                <c:formatCode>#,##0</c:formatCode>
                <c:ptCount val="14"/>
                <c:pt idx="0">
                  <c:v>557</c:v>
                </c:pt>
                <c:pt idx="1">
                  <c:v>870</c:v>
                </c:pt>
                <c:pt idx="2">
                  <c:v>1062</c:v>
                </c:pt>
                <c:pt idx="3">
                  <c:v>967</c:v>
                </c:pt>
                <c:pt idx="4">
                  <c:v>1025</c:v>
                </c:pt>
                <c:pt idx="5">
                  <c:v>1009</c:v>
                </c:pt>
                <c:pt idx="6">
                  <c:v>1271</c:v>
                </c:pt>
                <c:pt idx="7">
                  <c:v>1448</c:v>
                </c:pt>
                <c:pt idx="8">
                  <c:v>1600</c:v>
                </c:pt>
                <c:pt idx="9">
                  <c:v>1675</c:v>
                </c:pt>
                <c:pt idx="10">
                  <c:v>1712</c:v>
                </c:pt>
                <c:pt idx="11">
                  <c:v>1888</c:v>
                </c:pt>
                <c:pt idx="12">
                  <c:v>1879</c:v>
                </c:pt>
                <c:pt idx="13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B-41B7-B918-7F6662B6298F}"/>
            </c:ext>
          </c:extLst>
        </c:ser>
        <c:ser>
          <c:idx val="2"/>
          <c:order val="2"/>
          <c:tx>
            <c:strRef>
              <c:f>'BRMA Profile - A'!$A$127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A'!$C$124:$P$124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A'!$C$127:$P$127</c:f>
              <c:numCache>
                <c:formatCode>#,##0</c:formatCode>
                <c:ptCount val="14"/>
                <c:pt idx="0">
                  <c:v>226</c:v>
                </c:pt>
                <c:pt idx="1">
                  <c:v>364</c:v>
                </c:pt>
                <c:pt idx="2">
                  <c:v>486</c:v>
                </c:pt>
                <c:pt idx="3">
                  <c:v>448</c:v>
                </c:pt>
                <c:pt idx="4">
                  <c:v>422</c:v>
                </c:pt>
                <c:pt idx="5">
                  <c:v>428</c:v>
                </c:pt>
                <c:pt idx="6">
                  <c:v>412</c:v>
                </c:pt>
                <c:pt idx="7">
                  <c:v>446</c:v>
                </c:pt>
                <c:pt idx="8">
                  <c:v>473</c:v>
                </c:pt>
                <c:pt idx="9">
                  <c:v>545</c:v>
                </c:pt>
                <c:pt idx="10">
                  <c:v>542</c:v>
                </c:pt>
                <c:pt idx="11">
                  <c:v>495</c:v>
                </c:pt>
                <c:pt idx="12">
                  <c:v>505</c:v>
                </c:pt>
                <c:pt idx="13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B-41B7-B918-7F6662B6298F}"/>
            </c:ext>
          </c:extLst>
        </c:ser>
        <c:ser>
          <c:idx val="3"/>
          <c:order val="3"/>
          <c:tx>
            <c:strRef>
              <c:f>'BRMA Profile - A'!$A$128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A'!$C$124:$P$124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A'!$C$128:$P$128</c:f>
              <c:numCache>
                <c:formatCode>#,##0</c:formatCode>
                <c:ptCount val="14"/>
                <c:pt idx="0">
                  <c:v>123</c:v>
                </c:pt>
                <c:pt idx="1">
                  <c:v>174</c:v>
                </c:pt>
                <c:pt idx="2">
                  <c:v>239</c:v>
                </c:pt>
                <c:pt idx="3">
                  <c:v>324</c:v>
                </c:pt>
                <c:pt idx="4">
                  <c:v>293</c:v>
                </c:pt>
                <c:pt idx="5">
                  <c:v>281</c:v>
                </c:pt>
                <c:pt idx="6">
                  <c:v>275</c:v>
                </c:pt>
                <c:pt idx="7">
                  <c:v>213</c:v>
                </c:pt>
                <c:pt idx="8">
                  <c:v>263</c:v>
                </c:pt>
                <c:pt idx="9">
                  <c:v>263</c:v>
                </c:pt>
                <c:pt idx="10">
                  <c:v>245</c:v>
                </c:pt>
                <c:pt idx="11">
                  <c:v>191</c:v>
                </c:pt>
                <c:pt idx="12">
                  <c:v>178</c:v>
                </c:pt>
                <c:pt idx="13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B-41B7-B918-7F6662B6298F}"/>
            </c:ext>
          </c:extLst>
        </c:ser>
        <c:ser>
          <c:idx val="4"/>
          <c:order val="4"/>
          <c:tx>
            <c:strRef>
              <c:f>'BRMA Profile - A'!$A$129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A'!$C$124:$P$124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A'!$C$129:$P$129</c:f>
              <c:numCache>
                <c:formatCode>#,##0</c:formatCode>
                <c:ptCount val="14"/>
                <c:pt idx="0">
                  <c:v>134</c:v>
                </c:pt>
                <c:pt idx="1">
                  <c:v>192</c:v>
                </c:pt>
                <c:pt idx="2">
                  <c:v>232</c:v>
                </c:pt>
                <c:pt idx="3">
                  <c:v>142</c:v>
                </c:pt>
                <c:pt idx="4">
                  <c:v>148</c:v>
                </c:pt>
                <c:pt idx="5">
                  <c:v>138</c:v>
                </c:pt>
                <c:pt idx="6">
                  <c:v>104</c:v>
                </c:pt>
                <c:pt idx="7">
                  <c:v>98</c:v>
                </c:pt>
                <c:pt idx="8">
                  <c:v>140</c:v>
                </c:pt>
                <c:pt idx="9">
                  <c:v>254</c:v>
                </c:pt>
                <c:pt idx="10">
                  <c:v>248</c:v>
                </c:pt>
                <c:pt idx="11">
                  <c:v>240</c:v>
                </c:pt>
                <c:pt idx="12">
                  <c:v>220</c:v>
                </c:pt>
                <c:pt idx="13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B-41B7-B918-7F6662B6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A'!$A$6:$C$6</c:f>
              <c:strCache>
                <c:ptCount val="3"/>
                <c:pt idx="0">
                  <c:v>Aberdeen and Shire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A'!$B$36:$O$36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A'!$B$39:$O$39</c:f>
              <c:numCache>
                <c:formatCode>#,##0</c:formatCode>
                <c:ptCount val="14"/>
                <c:pt idx="0">
                  <c:v>642.58000000000004</c:v>
                </c:pt>
                <c:pt idx="1">
                  <c:v>670.81</c:v>
                </c:pt>
                <c:pt idx="2">
                  <c:v>701.44</c:v>
                </c:pt>
                <c:pt idx="3">
                  <c:v>819.48</c:v>
                </c:pt>
                <c:pt idx="4">
                  <c:v>898.08</c:v>
                </c:pt>
                <c:pt idx="5">
                  <c:v>873.8</c:v>
                </c:pt>
                <c:pt idx="6">
                  <c:v>754.39</c:v>
                </c:pt>
                <c:pt idx="7">
                  <c:v>681.97</c:v>
                </c:pt>
                <c:pt idx="8">
                  <c:v>653.73</c:v>
                </c:pt>
                <c:pt idx="9">
                  <c:v>651.82000000000005</c:v>
                </c:pt>
                <c:pt idx="10">
                  <c:v>648.95000000000005</c:v>
                </c:pt>
                <c:pt idx="11">
                  <c:v>648.97</c:v>
                </c:pt>
                <c:pt idx="12">
                  <c:v>662.54</c:v>
                </c:pt>
                <c:pt idx="13">
                  <c:v>719.57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E-4E0E-AA80-981D78DD9EE8}"/>
            </c:ext>
          </c:extLst>
        </c:ser>
        <c:ser>
          <c:idx val="1"/>
          <c:order val="1"/>
          <c:tx>
            <c:strRef>
              <c:f>'BRMA Profile - A'!$A$147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A'!$B$36:$O$36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A'!$B$147:$O$147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E-4E0E-AA80-981D78DD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B'!$A$15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B'!$B$14:$O$14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B'!$B$15:$O$15</c:f>
              <c:numCache>
                <c:formatCode>#,##0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350</c:v>
                </c:pt>
                <c:pt idx="3">
                  <c:v>350</c:v>
                </c:pt>
                <c:pt idx="4">
                  <c:v>360</c:v>
                </c:pt>
                <c:pt idx="5">
                  <c:v>350</c:v>
                </c:pt>
                <c:pt idx="6">
                  <c:v>350.5</c:v>
                </c:pt>
                <c:pt idx="7">
                  <c:v>375</c:v>
                </c:pt>
                <c:pt idx="8">
                  <c:v>375</c:v>
                </c:pt>
                <c:pt idx="9">
                  <c:v>368</c:v>
                </c:pt>
                <c:pt idx="10">
                  <c:v>365</c:v>
                </c:pt>
                <c:pt idx="11">
                  <c:v>395</c:v>
                </c:pt>
                <c:pt idx="12">
                  <c:v>375</c:v>
                </c:pt>
                <c:pt idx="13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1DD-A2DD-9D676641245F}"/>
            </c:ext>
          </c:extLst>
        </c:ser>
        <c:ser>
          <c:idx val="1"/>
          <c:order val="1"/>
          <c:tx>
            <c:strRef>
              <c:f>'BRMA Profile - B'!$A$16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B'!$B$14:$O$14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B'!$B$16:$O$16</c:f>
              <c:numCache>
                <c:formatCode>#,##0</c:formatCode>
                <c:ptCount val="14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400</c:v>
                </c:pt>
                <c:pt idx="4">
                  <c:v>395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425</c:v>
                </c:pt>
                <c:pt idx="12">
                  <c:v>450</c:v>
                </c:pt>
                <c:pt idx="13">
                  <c:v>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1DD-A2DD-9D676641245F}"/>
            </c:ext>
          </c:extLst>
        </c:ser>
        <c:ser>
          <c:idx val="2"/>
          <c:order val="2"/>
          <c:tx>
            <c:strRef>
              <c:f>'BRMA Profile - B'!$A$17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B'!$B$14:$O$14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B'!$B$17:$O$17</c:f>
              <c:numCache>
                <c:formatCode>#,##0</c:formatCode>
                <c:ptCount val="14"/>
                <c:pt idx="0">
                  <c:v>382.06</c:v>
                </c:pt>
                <c:pt idx="1">
                  <c:v>369.11</c:v>
                </c:pt>
                <c:pt idx="2">
                  <c:v>383.07</c:v>
                </c:pt>
                <c:pt idx="3">
                  <c:v>398.82</c:v>
                </c:pt>
                <c:pt idx="4">
                  <c:v>395.47</c:v>
                </c:pt>
                <c:pt idx="5">
                  <c:v>398.16</c:v>
                </c:pt>
                <c:pt idx="6">
                  <c:v>412.33</c:v>
                </c:pt>
                <c:pt idx="7">
                  <c:v>417.15</c:v>
                </c:pt>
                <c:pt idx="8">
                  <c:v>424.27</c:v>
                </c:pt>
                <c:pt idx="9">
                  <c:v>416.81</c:v>
                </c:pt>
                <c:pt idx="10">
                  <c:v>439.61</c:v>
                </c:pt>
                <c:pt idx="11">
                  <c:v>440.14</c:v>
                </c:pt>
                <c:pt idx="12">
                  <c:v>454.06</c:v>
                </c:pt>
                <c:pt idx="13">
                  <c:v>531.54999999999995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1DD-A2DD-9D676641245F}"/>
            </c:ext>
          </c:extLst>
        </c:ser>
        <c:ser>
          <c:idx val="3"/>
          <c:order val="3"/>
          <c:tx>
            <c:strRef>
              <c:f>'BRMA Profile - B'!$A$18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B'!$B$14:$O$14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B'!$B$18:$O$18</c:f>
              <c:numCache>
                <c:formatCode>#,##0</c:formatCode>
                <c:ptCount val="14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440</c:v>
                </c:pt>
                <c:pt idx="4">
                  <c:v>425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460</c:v>
                </c:pt>
                <c:pt idx="9">
                  <c:v>460</c:v>
                </c:pt>
                <c:pt idx="10">
                  <c:v>490</c:v>
                </c:pt>
                <c:pt idx="11">
                  <c:v>495</c:v>
                </c:pt>
                <c:pt idx="12">
                  <c:v>520</c:v>
                </c:pt>
                <c:pt idx="1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1DD-A2DD-9D6766412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B'!$A$37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B'!$B$36:$O$36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B'!$B$37:$O$37</c:f>
              <c:numCache>
                <c:formatCode>#,##0</c:formatCode>
                <c:ptCount val="14"/>
                <c:pt idx="0">
                  <c:v>450</c:v>
                </c:pt>
                <c:pt idx="1">
                  <c:v>425</c:v>
                </c:pt>
                <c:pt idx="2">
                  <c:v>450</c:v>
                </c:pt>
                <c:pt idx="3">
                  <c:v>450</c:v>
                </c:pt>
                <c:pt idx="4">
                  <c:v>425</c:v>
                </c:pt>
                <c:pt idx="5">
                  <c:v>450</c:v>
                </c:pt>
                <c:pt idx="6">
                  <c:v>460</c:v>
                </c:pt>
                <c:pt idx="7">
                  <c:v>450</c:v>
                </c:pt>
                <c:pt idx="8">
                  <c:v>475</c:v>
                </c:pt>
                <c:pt idx="9">
                  <c:v>495</c:v>
                </c:pt>
                <c:pt idx="10">
                  <c:v>500</c:v>
                </c:pt>
                <c:pt idx="11">
                  <c:v>525</c:v>
                </c:pt>
                <c:pt idx="12">
                  <c:v>525</c:v>
                </c:pt>
                <c:pt idx="13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D-416B-9364-FE09C64E4479}"/>
            </c:ext>
          </c:extLst>
        </c:ser>
        <c:ser>
          <c:idx val="1"/>
          <c:order val="1"/>
          <c:tx>
            <c:strRef>
              <c:f>'BRMA Profile - B'!$A$38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B'!$B$36:$O$36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B'!$B$38:$O$38</c:f>
              <c:numCache>
                <c:formatCode>#,##0</c:formatCode>
                <c:ptCount val="14"/>
                <c:pt idx="0">
                  <c:v>495</c:v>
                </c:pt>
                <c:pt idx="1">
                  <c:v>495</c:v>
                </c:pt>
                <c:pt idx="2">
                  <c:v>495</c:v>
                </c:pt>
                <c:pt idx="3">
                  <c:v>495</c:v>
                </c:pt>
                <c:pt idx="4">
                  <c:v>495</c:v>
                </c:pt>
                <c:pt idx="5">
                  <c:v>495</c:v>
                </c:pt>
                <c:pt idx="6">
                  <c:v>500</c:v>
                </c:pt>
                <c:pt idx="7">
                  <c:v>500</c:v>
                </c:pt>
                <c:pt idx="8">
                  <c:v>525</c:v>
                </c:pt>
                <c:pt idx="9">
                  <c:v>550</c:v>
                </c:pt>
                <c:pt idx="10">
                  <c:v>550</c:v>
                </c:pt>
                <c:pt idx="11">
                  <c:v>565</c:v>
                </c:pt>
                <c:pt idx="12">
                  <c:v>597.5</c:v>
                </c:pt>
                <c:pt idx="1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D-416B-9364-FE09C64E4479}"/>
            </c:ext>
          </c:extLst>
        </c:ser>
        <c:ser>
          <c:idx val="2"/>
          <c:order val="2"/>
          <c:tx>
            <c:strRef>
              <c:f>'BRMA Profile - B'!$A$39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B'!$B$36:$O$36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B'!$B$39:$O$39</c:f>
              <c:numCache>
                <c:formatCode>#,##0</c:formatCode>
                <c:ptCount val="14"/>
                <c:pt idx="0">
                  <c:v>503.03</c:v>
                </c:pt>
                <c:pt idx="1">
                  <c:v>499.54</c:v>
                </c:pt>
                <c:pt idx="2">
                  <c:v>508.31</c:v>
                </c:pt>
                <c:pt idx="3">
                  <c:v>502.51</c:v>
                </c:pt>
                <c:pt idx="4">
                  <c:v>495.44</c:v>
                </c:pt>
                <c:pt idx="5">
                  <c:v>508.79</c:v>
                </c:pt>
                <c:pt idx="6">
                  <c:v>524.75</c:v>
                </c:pt>
                <c:pt idx="7">
                  <c:v>515.92999999999995</c:v>
                </c:pt>
                <c:pt idx="8">
                  <c:v>536.21</c:v>
                </c:pt>
                <c:pt idx="9">
                  <c:v>557.11</c:v>
                </c:pt>
                <c:pt idx="10">
                  <c:v>577.13</c:v>
                </c:pt>
                <c:pt idx="11">
                  <c:v>582.54999999999995</c:v>
                </c:pt>
                <c:pt idx="12">
                  <c:v>611.83000000000004</c:v>
                </c:pt>
                <c:pt idx="13">
                  <c:v>723.42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D-416B-9364-FE09C64E4479}"/>
            </c:ext>
          </c:extLst>
        </c:ser>
        <c:ser>
          <c:idx val="3"/>
          <c:order val="3"/>
          <c:tx>
            <c:strRef>
              <c:f>'BRMA Profile - B'!$A$40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B'!$B$36:$O$36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B'!$B$40:$O$40</c:f>
              <c:numCache>
                <c:formatCode>#,##0</c:formatCode>
                <c:ptCount val="1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575</c:v>
                </c:pt>
                <c:pt idx="7">
                  <c:v>550</c:v>
                </c:pt>
                <c:pt idx="8">
                  <c:v>595</c:v>
                </c:pt>
                <c:pt idx="9">
                  <c:v>600</c:v>
                </c:pt>
                <c:pt idx="10">
                  <c:v>625</c:v>
                </c:pt>
                <c:pt idx="11">
                  <c:v>625</c:v>
                </c:pt>
                <c:pt idx="12">
                  <c:v>650</c:v>
                </c:pt>
                <c:pt idx="1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D-416B-9364-FE09C64E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B'!$A$59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B'!$B$58:$O$58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B'!$B$59:$O$59</c:f>
              <c:numCache>
                <c:formatCode>#,##0</c:formatCode>
                <c:ptCount val="14"/>
                <c:pt idx="0">
                  <c:v>500</c:v>
                </c:pt>
                <c:pt idx="1">
                  <c:v>495</c:v>
                </c:pt>
                <c:pt idx="2">
                  <c:v>550</c:v>
                </c:pt>
                <c:pt idx="3">
                  <c:v>500</c:v>
                </c:pt>
                <c:pt idx="4">
                  <c:v>500</c:v>
                </c:pt>
                <c:pt idx="5">
                  <c:v>510</c:v>
                </c:pt>
                <c:pt idx="6">
                  <c:v>550</c:v>
                </c:pt>
                <c:pt idx="7">
                  <c:v>525</c:v>
                </c:pt>
                <c:pt idx="8">
                  <c:v>550</c:v>
                </c:pt>
                <c:pt idx="9">
                  <c:v>537.5</c:v>
                </c:pt>
                <c:pt idx="10">
                  <c:v>575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1-44CB-967E-F0135DCE0E1F}"/>
            </c:ext>
          </c:extLst>
        </c:ser>
        <c:ser>
          <c:idx val="1"/>
          <c:order val="1"/>
          <c:tx>
            <c:strRef>
              <c:f>'BRMA Profile - B'!$A$60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B'!$B$58:$O$58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B'!$B$60:$O$60</c:f>
              <c:numCache>
                <c:formatCode>#,##0</c:formatCode>
                <c:ptCount val="14"/>
                <c:pt idx="0">
                  <c:v>575</c:v>
                </c:pt>
                <c:pt idx="1">
                  <c:v>595</c:v>
                </c:pt>
                <c:pt idx="2">
                  <c:v>650</c:v>
                </c:pt>
                <c:pt idx="3">
                  <c:v>600</c:v>
                </c:pt>
                <c:pt idx="4">
                  <c:v>650</c:v>
                </c:pt>
                <c:pt idx="5">
                  <c:v>595</c:v>
                </c:pt>
                <c:pt idx="6">
                  <c:v>650</c:v>
                </c:pt>
                <c:pt idx="7">
                  <c:v>597.5</c:v>
                </c:pt>
                <c:pt idx="8">
                  <c:v>650</c:v>
                </c:pt>
                <c:pt idx="9">
                  <c:v>600</c:v>
                </c:pt>
                <c:pt idx="10">
                  <c:v>695</c:v>
                </c:pt>
                <c:pt idx="11">
                  <c:v>600</c:v>
                </c:pt>
                <c:pt idx="12">
                  <c:v>737.5</c:v>
                </c:pt>
                <c:pt idx="1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1-44CB-967E-F0135DCE0E1F}"/>
            </c:ext>
          </c:extLst>
        </c:ser>
        <c:ser>
          <c:idx val="2"/>
          <c:order val="2"/>
          <c:tx>
            <c:strRef>
              <c:f>'BRMA Profile - B'!$A$61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B'!$B$58:$O$58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B'!$B$61:$O$61</c:f>
              <c:numCache>
                <c:formatCode>#,##0</c:formatCode>
                <c:ptCount val="14"/>
                <c:pt idx="0">
                  <c:v>637.54</c:v>
                </c:pt>
                <c:pt idx="1">
                  <c:v>627.45000000000005</c:v>
                </c:pt>
                <c:pt idx="2">
                  <c:v>678.87</c:v>
                </c:pt>
                <c:pt idx="3">
                  <c:v>624.94000000000005</c:v>
                </c:pt>
                <c:pt idx="4">
                  <c:v>639.6</c:v>
                </c:pt>
                <c:pt idx="5">
                  <c:v>612.35</c:v>
                </c:pt>
                <c:pt idx="6">
                  <c:v>665.89</c:v>
                </c:pt>
                <c:pt idx="7">
                  <c:v>651.62</c:v>
                </c:pt>
                <c:pt idx="8">
                  <c:v>706.34</c:v>
                </c:pt>
                <c:pt idx="9">
                  <c:v>654.01</c:v>
                </c:pt>
                <c:pt idx="10">
                  <c:v>740.64</c:v>
                </c:pt>
                <c:pt idx="11">
                  <c:v>659.37</c:v>
                </c:pt>
                <c:pt idx="12">
                  <c:v>834.36</c:v>
                </c:pt>
                <c:pt idx="13">
                  <c:v>909.18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1-44CB-967E-F0135DCE0E1F}"/>
            </c:ext>
          </c:extLst>
        </c:ser>
        <c:ser>
          <c:idx val="3"/>
          <c:order val="3"/>
          <c:tx>
            <c:strRef>
              <c:f>'BRMA Profile - B'!$A$62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B'!$B$58:$O$58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B'!$B$62:$O$62</c:f>
              <c:numCache>
                <c:formatCode>#,##0</c:formatCode>
                <c:ptCount val="14"/>
                <c:pt idx="0">
                  <c:v>750</c:v>
                </c:pt>
                <c:pt idx="1">
                  <c:v>750</c:v>
                </c:pt>
                <c:pt idx="2">
                  <c:v>775</c:v>
                </c:pt>
                <c:pt idx="3">
                  <c:v>745</c:v>
                </c:pt>
                <c:pt idx="4">
                  <c:v>750</c:v>
                </c:pt>
                <c:pt idx="5">
                  <c:v>675</c:v>
                </c:pt>
                <c:pt idx="6">
                  <c:v>750</c:v>
                </c:pt>
                <c:pt idx="7">
                  <c:v>750</c:v>
                </c:pt>
                <c:pt idx="8">
                  <c:v>850</c:v>
                </c:pt>
                <c:pt idx="9">
                  <c:v>772.5</c:v>
                </c:pt>
                <c:pt idx="10">
                  <c:v>875</c:v>
                </c:pt>
                <c:pt idx="11">
                  <c:v>700</c:v>
                </c:pt>
                <c:pt idx="12">
                  <c:v>1000</c:v>
                </c:pt>
                <c:pt idx="13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1-44CB-967E-F0135DCE0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B'!$A$81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B'!$B$80:$O$80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B'!$B$81:$O$81</c:f>
              <c:numCache>
                <c:formatCode>#,##0</c:formatCode>
                <c:ptCount val="14"/>
                <c:pt idx="0">
                  <c:v>750</c:v>
                </c:pt>
                <c:pt idx="1">
                  <c:v>725</c:v>
                </c:pt>
                <c:pt idx="2">
                  <c:v>725</c:v>
                </c:pt>
                <c:pt idx="3">
                  <c:v>722.5</c:v>
                </c:pt>
                <c:pt idx="4">
                  <c:v>772.5</c:v>
                </c:pt>
                <c:pt idx="5">
                  <c:v>850</c:v>
                </c:pt>
                <c:pt idx="6">
                  <c:v>795</c:v>
                </c:pt>
                <c:pt idx="7">
                  <c:v>700</c:v>
                </c:pt>
                <c:pt idx="8">
                  <c:v>750</c:v>
                </c:pt>
                <c:pt idx="9">
                  <c:v>825</c:v>
                </c:pt>
                <c:pt idx="10">
                  <c:v>900</c:v>
                </c:pt>
                <c:pt idx="11">
                  <c:v>750</c:v>
                </c:pt>
                <c:pt idx="12">
                  <c:v>1300</c:v>
                </c:pt>
                <c:pt idx="1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E-4D7D-BF17-490B1C458AB3}"/>
            </c:ext>
          </c:extLst>
        </c:ser>
        <c:ser>
          <c:idx val="1"/>
          <c:order val="1"/>
          <c:tx>
            <c:strRef>
              <c:f>'BRMA Profile - B'!$A$82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B'!$B$80:$O$80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B'!$B$82:$O$82</c:f>
              <c:numCache>
                <c:formatCode>#,##0</c:formatCode>
                <c:ptCount val="14"/>
                <c:pt idx="0">
                  <c:v>850</c:v>
                </c:pt>
                <c:pt idx="1">
                  <c:v>800</c:v>
                </c:pt>
                <c:pt idx="2">
                  <c:v>800</c:v>
                </c:pt>
                <c:pt idx="3">
                  <c:v>850</c:v>
                </c:pt>
                <c:pt idx="4">
                  <c:v>895</c:v>
                </c:pt>
                <c:pt idx="5">
                  <c:v>900</c:v>
                </c:pt>
                <c:pt idx="6">
                  <c:v>900</c:v>
                </c:pt>
                <c:pt idx="7">
                  <c:v>925</c:v>
                </c:pt>
                <c:pt idx="8">
                  <c:v>897.5</c:v>
                </c:pt>
                <c:pt idx="9">
                  <c:v>1022.5</c:v>
                </c:pt>
                <c:pt idx="10">
                  <c:v>1125</c:v>
                </c:pt>
                <c:pt idx="11">
                  <c:v>1000</c:v>
                </c:pt>
                <c:pt idx="12">
                  <c:v>1300</c:v>
                </c:pt>
                <c:pt idx="13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E-4D7D-BF17-490B1C458AB3}"/>
            </c:ext>
          </c:extLst>
        </c:ser>
        <c:ser>
          <c:idx val="2"/>
          <c:order val="2"/>
          <c:tx>
            <c:strRef>
              <c:f>'BRMA Profile - B'!$A$83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B'!$B$80:$O$80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B'!$B$83:$O$83</c:f>
              <c:numCache>
                <c:formatCode>#,##0</c:formatCode>
                <c:ptCount val="14"/>
                <c:pt idx="0">
                  <c:v>923.91</c:v>
                </c:pt>
                <c:pt idx="1">
                  <c:v>834.13</c:v>
                </c:pt>
                <c:pt idx="2">
                  <c:v>877.55</c:v>
                </c:pt>
                <c:pt idx="3">
                  <c:v>921.83</c:v>
                </c:pt>
                <c:pt idx="4">
                  <c:v>908.89</c:v>
                </c:pt>
                <c:pt idx="5">
                  <c:v>946.5</c:v>
                </c:pt>
                <c:pt idx="6">
                  <c:v>988.57</c:v>
                </c:pt>
                <c:pt idx="7">
                  <c:v>980.26</c:v>
                </c:pt>
                <c:pt idx="8">
                  <c:v>945.38</c:v>
                </c:pt>
                <c:pt idx="9">
                  <c:v>966.56</c:v>
                </c:pt>
                <c:pt idx="10">
                  <c:v>1124.75</c:v>
                </c:pt>
                <c:pt idx="11">
                  <c:v>1062.67</c:v>
                </c:pt>
                <c:pt idx="12">
                  <c:v>1357.31</c:v>
                </c:pt>
                <c:pt idx="13">
                  <c:v>1305.3800000000001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E-4D7D-BF17-490B1C458AB3}"/>
            </c:ext>
          </c:extLst>
        </c:ser>
        <c:ser>
          <c:idx val="3"/>
          <c:order val="3"/>
          <c:tx>
            <c:strRef>
              <c:f>'BRMA Profile - B'!$A$84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B'!$B$80:$O$80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B'!$B$84:$O$84</c:f>
              <c:numCache>
                <c:formatCode>#,##0</c:formatCode>
                <c:ptCount val="14"/>
                <c:pt idx="0">
                  <c:v>1175</c:v>
                </c:pt>
                <c:pt idx="1">
                  <c:v>995</c:v>
                </c:pt>
                <c:pt idx="2">
                  <c:v>950</c:v>
                </c:pt>
                <c:pt idx="3">
                  <c:v>1197.5</c:v>
                </c:pt>
                <c:pt idx="4">
                  <c:v>997.5</c:v>
                </c:pt>
                <c:pt idx="5">
                  <c:v>995</c:v>
                </c:pt>
                <c:pt idx="6">
                  <c:v>1200</c:v>
                </c:pt>
                <c:pt idx="7">
                  <c:v>1250</c:v>
                </c:pt>
                <c:pt idx="8">
                  <c:v>1150</c:v>
                </c:pt>
                <c:pt idx="9">
                  <c:v>1100</c:v>
                </c:pt>
                <c:pt idx="10">
                  <c:v>1225</c:v>
                </c:pt>
                <c:pt idx="11">
                  <c:v>1400</c:v>
                </c:pt>
                <c:pt idx="12">
                  <c:v>1600</c:v>
                </c:pt>
                <c:pt idx="13">
                  <c:v>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E-4D7D-BF17-490B1C458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Argyll and Bute'!$A$53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Argyll and Bute'!$B$49:$H$49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2-416B-A506-1246358D3780}"/>
            </c:ext>
          </c:extLst>
        </c:ser>
        <c:ser>
          <c:idx val="1"/>
          <c:order val="1"/>
          <c:tx>
            <c:strRef>
              <c:f>'BRMA Profile - Argyll and Bute'!$A$52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Argyll and Bute'!$B$49:$H$49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2-416B-A506-1246358D3780}"/>
            </c:ext>
          </c:extLst>
        </c:ser>
        <c:ser>
          <c:idx val="2"/>
          <c:order val="2"/>
          <c:tx>
            <c:strRef>
              <c:f>'BRMA Profile - Argyll and Bute'!$A$51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Argyll and Bute'!$B$49:$H$49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2-416B-A506-1246358D3780}"/>
            </c:ext>
          </c:extLst>
        </c:ser>
        <c:ser>
          <c:idx val="3"/>
          <c:order val="3"/>
          <c:tx>
            <c:strRef>
              <c:f>'BRMA Profile - Argyll and Bute'!$A$50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Argyll and Bute'!$B$49:$H$49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2-416B-A506-1246358D3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9008"/>
        <c:axId val="69340544"/>
      </c:lineChart>
      <c:catAx>
        <c:axId val="693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9340544"/>
        <c:crosses val="autoZero"/>
        <c:auto val="1"/>
        <c:lblAlgn val="ctr"/>
        <c:lblOffset val="100"/>
        <c:noMultiLvlLbl val="0"/>
      </c:catAx>
      <c:valAx>
        <c:axId val="6934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93390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B'!$A$103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B'!$B$102:$O$102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B'!$B$103:$O$103</c:f>
              <c:numCache>
                <c:formatCode>#,##0</c:formatCode>
                <c:ptCount val="14"/>
                <c:pt idx="0">
                  <c:v>300</c:v>
                </c:pt>
                <c:pt idx="1">
                  <c:v>284</c:v>
                </c:pt>
                <c:pt idx="2">
                  <c:v>260</c:v>
                </c:pt>
                <c:pt idx="3">
                  <c:v>228.33</c:v>
                </c:pt>
                <c:pt idx="4">
                  <c:v>273.33</c:v>
                </c:pt>
                <c:pt idx="5">
                  <c:v>275</c:v>
                </c:pt>
                <c:pt idx="6">
                  <c:v>275</c:v>
                </c:pt>
                <c:pt idx="7">
                  <c:v>255</c:v>
                </c:pt>
                <c:pt idx="8">
                  <c:v>275</c:v>
                </c:pt>
                <c:pt idx="9">
                  <c:v>305</c:v>
                </c:pt>
                <c:pt idx="10">
                  <c:v>295</c:v>
                </c:pt>
                <c:pt idx="11">
                  <c:v>335</c:v>
                </c:pt>
                <c:pt idx="12">
                  <c:v>325</c:v>
                </c:pt>
                <c:pt idx="13">
                  <c:v>346.67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D-4FD9-8897-65A74E797B45}"/>
            </c:ext>
          </c:extLst>
        </c:ser>
        <c:ser>
          <c:idx val="1"/>
          <c:order val="1"/>
          <c:tx>
            <c:strRef>
              <c:f>'BRMA Profile - B'!$A$104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B'!$B$102:$O$102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B'!$B$104:$O$104</c:f>
              <c:numCache>
                <c:formatCode>#,##0</c:formatCode>
                <c:ptCount val="14"/>
                <c:pt idx="0">
                  <c:v>320.33</c:v>
                </c:pt>
                <c:pt idx="1">
                  <c:v>324</c:v>
                </c:pt>
                <c:pt idx="2">
                  <c:v>281.66000000000003</c:v>
                </c:pt>
                <c:pt idx="3">
                  <c:v>301.67</c:v>
                </c:pt>
                <c:pt idx="4">
                  <c:v>303.33</c:v>
                </c:pt>
                <c:pt idx="5">
                  <c:v>325</c:v>
                </c:pt>
                <c:pt idx="6">
                  <c:v>316.07</c:v>
                </c:pt>
                <c:pt idx="7">
                  <c:v>294.35000000000002</c:v>
                </c:pt>
                <c:pt idx="8">
                  <c:v>304.68</c:v>
                </c:pt>
                <c:pt idx="9">
                  <c:v>350.63</c:v>
                </c:pt>
                <c:pt idx="10">
                  <c:v>325</c:v>
                </c:pt>
                <c:pt idx="11">
                  <c:v>367.26</c:v>
                </c:pt>
                <c:pt idx="12">
                  <c:v>375</c:v>
                </c:pt>
                <c:pt idx="13">
                  <c:v>397.5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D-4FD9-8897-65A74E797B45}"/>
            </c:ext>
          </c:extLst>
        </c:ser>
        <c:ser>
          <c:idx val="2"/>
          <c:order val="2"/>
          <c:tx>
            <c:strRef>
              <c:f>'BRMA Profile - B'!$A$105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B'!$B$102:$O$102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B'!$B$105:$O$105</c:f>
              <c:numCache>
                <c:formatCode>#,##0</c:formatCode>
                <c:ptCount val="14"/>
                <c:pt idx="0">
                  <c:v>315.60000000000002</c:v>
                </c:pt>
                <c:pt idx="1">
                  <c:v>318.41000000000003</c:v>
                </c:pt>
                <c:pt idx="2">
                  <c:v>274.73</c:v>
                </c:pt>
                <c:pt idx="3">
                  <c:v>280.18</c:v>
                </c:pt>
                <c:pt idx="4">
                  <c:v>305.91000000000003</c:v>
                </c:pt>
                <c:pt idx="5">
                  <c:v>319.23</c:v>
                </c:pt>
                <c:pt idx="6">
                  <c:v>301.85000000000002</c:v>
                </c:pt>
                <c:pt idx="7">
                  <c:v>300.83</c:v>
                </c:pt>
                <c:pt idx="8">
                  <c:v>320.14</c:v>
                </c:pt>
                <c:pt idx="9">
                  <c:v>373.89</c:v>
                </c:pt>
                <c:pt idx="10">
                  <c:v>335.84</c:v>
                </c:pt>
                <c:pt idx="11">
                  <c:v>381.17</c:v>
                </c:pt>
                <c:pt idx="12">
                  <c:v>389.39</c:v>
                </c:pt>
                <c:pt idx="13">
                  <c:v>418.84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D-4FD9-8897-65A74E797B45}"/>
            </c:ext>
          </c:extLst>
        </c:ser>
        <c:ser>
          <c:idx val="3"/>
          <c:order val="3"/>
          <c:tx>
            <c:strRef>
              <c:f>'BRMA Profile - B'!$A$106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B'!$B$102:$O$102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B'!$B$106:$O$106</c:f>
              <c:numCache>
                <c:formatCode>#,##0</c:formatCode>
                <c:ptCount val="14"/>
                <c:pt idx="0">
                  <c:v>333</c:v>
                </c:pt>
                <c:pt idx="1">
                  <c:v>340</c:v>
                </c:pt>
                <c:pt idx="2">
                  <c:v>325</c:v>
                </c:pt>
                <c:pt idx="3">
                  <c:v>325</c:v>
                </c:pt>
                <c:pt idx="4">
                  <c:v>334.52</c:v>
                </c:pt>
                <c:pt idx="5">
                  <c:v>347.62</c:v>
                </c:pt>
                <c:pt idx="6">
                  <c:v>325</c:v>
                </c:pt>
                <c:pt idx="7">
                  <c:v>345</c:v>
                </c:pt>
                <c:pt idx="8">
                  <c:v>367.5</c:v>
                </c:pt>
                <c:pt idx="9">
                  <c:v>375</c:v>
                </c:pt>
                <c:pt idx="10">
                  <c:v>365</c:v>
                </c:pt>
                <c:pt idx="11">
                  <c:v>425</c:v>
                </c:pt>
                <c:pt idx="12">
                  <c:v>440</c:v>
                </c:pt>
                <c:pt idx="13">
                  <c:v>477.5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AD-4FD9-8897-65A74E797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B'!$A$125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B'!$C$124:$P$124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B'!$C$125:$P$125</c:f>
              <c:numCache>
                <c:formatCode>#,##0</c:formatCode>
                <c:ptCount val="14"/>
                <c:pt idx="0">
                  <c:v>80</c:v>
                </c:pt>
                <c:pt idx="1">
                  <c:v>89</c:v>
                </c:pt>
                <c:pt idx="2">
                  <c:v>95</c:v>
                </c:pt>
                <c:pt idx="3">
                  <c:v>65</c:v>
                </c:pt>
                <c:pt idx="4">
                  <c:v>91</c:v>
                </c:pt>
                <c:pt idx="5">
                  <c:v>102</c:v>
                </c:pt>
                <c:pt idx="6">
                  <c:v>124</c:v>
                </c:pt>
                <c:pt idx="7">
                  <c:v>107</c:v>
                </c:pt>
                <c:pt idx="8">
                  <c:v>123</c:v>
                </c:pt>
                <c:pt idx="9">
                  <c:v>142</c:v>
                </c:pt>
                <c:pt idx="10">
                  <c:v>113</c:v>
                </c:pt>
                <c:pt idx="11">
                  <c:v>107</c:v>
                </c:pt>
                <c:pt idx="12">
                  <c:v>112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D-4D3C-B532-90EC4F8A72E9}"/>
            </c:ext>
          </c:extLst>
        </c:ser>
        <c:ser>
          <c:idx val="1"/>
          <c:order val="1"/>
          <c:tx>
            <c:strRef>
              <c:f>'BRMA Profile - B'!$A$126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B'!$C$124:$P$124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B'!$C$126:$P$126</c:f>
              <c:numCache>
                <c:formatCode>#,##0</c:formatCode>
                <c:ptCount val="14"/>
                <c:pt idx="0">
                  <c:v>142</c:v>
                </c:pt>
                <c:pt idx="1">
                  <c:v>143</c:v>
                </c:pt>
                <c:pt idx="2">
                  <c:v>172</c:v>
                </c:pt>
                <c:pt idx="3">
                  <c:v>151</c:v>
                </c:pt>
                <c:pt idx="4">
                  <c:v>140</c:v>
                </c:pt>
                <c:pt idx="5">
                  <c:v>178</c:v>
                </c:pt>
                <c:pt idx="6">
                  <c:v>173</c:v>
                </c:pt>
                <c:pt idx="7">
                  <c:v>180</c:v>
                </c:pt>
                <c:pt idx="8">
                  <c:v>199</c:v>
                </c:pt>
                <c:pt idx="9">
                  <c:v>213</c:v>
                </c:pt>
                <c:pt idx="10">
                  <c:v>164</c:v>
                </c:pt>
                <c:pt idx="11">
                  <c:v>193</c:v>
                </c:pt>
                <c:pt idx="12">
                  <c:v>156</c:v>
                </c:pt>
                <c:pt idx="1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D-4D3C-B532-90EC4F8A72E9}"/>
            </c:ext>
          </c:extLst>
        </c:ser>
        <c:ser>
          <c:idx val="2"/>
          <c:order val="2"/>
          <c:tx>
            <c:strRef>
              <c:f>'BRMA Profile - B'!$A$127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B'!$C$124:$P$124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B'!$C$127:$P$127</c:f>
              <c:numCache>
                <c:formatCode>#,##0</c:formatCode>
                <c:ptCount val="14"/>
                <c:pt idx="0">
                  <c:v>69</c:v>
                </c:pt>
                <c:pt idx="1">
                  <c:v>87</c:v>
                </c:pt>
                <c:pt idx="2">
                  <c:v>102</c:v>
                </c:pt>
                <c:pt idx="3">
                  <c:v>83</c:v>
                </c:pt>
                <c:pt idx="4">
                  <c:v>82</c:v>
                </c:pt>
                <c:pt idx="5">
                  <c:v>98</c:v>
                </c:pt>
                <c:pt idx="6">
                  <c:v>85</c:v>
                </c:pt>
                <c:pt idx="7">
                  <c:v>76</c:v>
                </c:pt>
                <c:pt idx="8">
                  <c:v>82</c:v>
                </c:pt>
                <c:pt idx="9">
                  <c:v>96</c:v>
                </c:pt>
                <c:pt idx="10">
                  <c:v>70</c:v>
                </c:pt>
                <c:pt idx="11">
                  <c:v>82</c:v>
                </c:pt>
                <c:pt idx="12">
                  <c:v>70</c:v>
                </c:pt>
                <c:pt idx="1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D-4D3C-B532-90EC4F8A72E9}"/>
            </c:ext>
          </c:extLst>
        </c:ser>
        <c:ser>
          <c:idx val="3"/>
          <c:order val="3"/>
          <c:tx>
            <c:strRef>
              <c:f>'BRMA Profile - B'!$A$128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B'!$C$124:$P$124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B'!$C$128:$P$128</c:f>
              <c:numCache>
                <c:formatCode>#,##0</c:formatCode>
                <c:ptCount val="14"/>
                <c:pt idx="0">
                  <c:v>32</c:v>
                </c:pt>
                <c:pt idx="1">
                  <c:v>46</c:v>
                </c:pt>
                <c:pt idx="2">
                  <c:v>51</c:v>
                </c:pt>
                <c:pt idx="3">
                  <c:v>60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19</c:v>
                </c:pt>
                <c:pt idx="8">
                  <c:v>26</c:v>
                </c:pt>
                <c:pt idx="9">
                  <c:v>16</c:v>
                </c:pt>
                <c:pt idx="10">
                  <c:v>20</c:v>
                </c:pt>
                <c:pt idx="11">
                  <c:v>15</c:v>
                </c:pt>
                <c:pt idx="12">
                  <c:v>13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FD-4D3C-B532-90EC4F8A72E9}"/>
            </c:ext>
          </c:extLst>
        </c:ser>
        <c:ser>
          <c:idx val="4"/>
          <c:order val="4"/>
          <c:tx>
            <c:strRef>
              <c:f>'BRMA Profile - B'!$A$129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B'!$C$124:$P$124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B'!$C$129:$P$129</c:f>
              <c:numCache>
                <c:formatCode>#,##0</c:formatCode>
                <c:ptCount val="14"/>
                <c:pt idx="0">
                  <c:v>10</c:v>
                </c:pt>
                <c:pt idx="1">
                  <c:v>17</c:v>
                </c:pt>
                <c:pt idx="2">
                  <c:v>38</c:v>
                </c:pt>
                <c:pt idx="3">
                  <c:v>70</c:v>
                </c:pt>
                <c:pt idx="4">
                  <c:v>68</c:v>
                </c:pt>
                <c:pt idx="5">
                  <c:v>81</c:v>
                </c:pt>
                <c:pt idx="6">
                  <c:v>46</c:v>
                </c:pt>
                <c:pt idx="7">
                  <c:v>45</c:v>
                </c:pt>
                <c:pt idx="8">
                  <c:v>32</c:v>
                </c:pt>
                <c:pt idx="9">
                  <c:v>46</c:v>
                </c:pt>
                <c:pt idx="10">
                  <c:v>31</c:v>
                </c:pt>
                <c:pt idx="11">
                  <c:v>34</c:v>
                </c:pt>
                <c:pt idx="12">
                  <c:v>49</c:v>
                </c:pt>
                <c:pt idx="1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FD-4D3C-B532-90EC4F8A7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B'!$A$6:$C$6</c:f>
              <c:strCache>
                <c:ptCount val="3"/>
                <c:pt idx="0">
                  <c:v>Argyll and Bute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B'!$B$36:$O$36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B'!$B$39:$O$39</c:f>
              <c:numCache>
                <c:formatCode>#,##0</c:formatCode>
                <c:ptCount val="14"/>
                <c:pt idx="0">
                  <c:v>503.03</c:v>
                </c:pt>
                <c:pt idx="1">
                  <c:v>499.54</c:v>
                </c:pt>
                <c:pt idx="2">
                  <c:v>508.31</c:v>
                </c:pt>
                <c:pt idx="3">
                  <c:v>502.51</c:v>
                </c:pt>
                <c:pt idx="4">
                  <c:v>495.44</c:v>
                </c:pt>
                <c:pt idx="5">
                  <c:v>508.79</c:v>
                </c:pt>
                <c:pt idx="6">
                  <c:v>524.75</c:v>
                </c:pt>
                <c:pt idx="7">
                  <c:v>515.92999999999995</c:v>
                </c:pt>
                <c:pt idx="8">
                  <c:v>536.21</c:v>
                </c:pt>
                <c:pt idx="9">
                  <c:v>557.11</c:v>
                </c:pt>
                <c:pt idx="10">
                  <c:v>577.13</c:v>
                </c:pt>
                <c:pt idx="11">
                  <c:v>582.54999999999995</c:v>
                </c:pt>
                <c:pt idx="12">
                  <c:v>611.83000000000004</c:v>
                </c:pt>
                <c:pt idx="13">
                  <c:v>723.42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B-414C-B92B-6B106DAFF05A}"/>
            </c:ext>
          </c:extLst>
        </c:ser>
        <c:ser>
          <c:idx val="1"/>
          <c:order val="1"/>
          <c:tx>
            <c:strRef>
              <c:f>'BRMA Profile - B'!$A$147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B'!$B$36:$O$36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B'!$B$147:$O$147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B-414C-B92B-6B106DAF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C'!$A$15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C'!$B$14:$O$14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C'!$B$15:$O$15</c:f>
              <c:numCache>
                <c:formatCode>#,##0</c:formatCode>
                <c:ptCount val="14"/>
                <c:pt idx="0">
                  <c:v>350</c:v>
                </c:pt>
                <c:pt idx="1">
                  <c:v>350</c:v>
                </c:pt>
                <c:pt idx="2">
                  <c:v>330</c:v>
                </c:pt>
                <c:pt idx="3">
                  <c:v>325</c:v>
                </c:pt>
                <c:pt idx="4">
                  <c:v>325</c:v>
                </c:pt>
                <c:pt idx="5">
                  <c:v>325</c:v>
                </c:pt>
                <c:pt idx="6">
                  <c:v>327.5</c:v>
                </c:pt>
                <c:pt idx="7">
                  <c:v>350</c:v>
                </c:pt>
                <c:pt idx="8">
                  <c:v>348.81</c:v>
                </c:pt>
                <c:pt idx="9">
                  <c:v>325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8-401B-A133-2A6BCC597CF3}"/>
            </c:ext>
          </c:extLst>
        </c:ser>
        <c:ser>
          <c:idx val="1"/>
          <c:order val="1"/>
          <c:tx>
            <c:strRef>
              <c:f>'BRMA Profile - C'!$A$16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C'!$B$14:$O$14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C'!$B$16:$O$16</c:f>
              <c:numCache>
                <c:formatCode>#,##0</c:formatCode>
                <c:ptCount val="14"/>
                <c:pt idx="0">
                  <c:v>375</c:v>
                </c:pt>
                <c:pt idx="1">
                  <c:v>375</c:v>
                </c:pt>
                <c:pt idx="2">
                  <c:v>350</c:v>
                </c:pt>
                <c:pt idx="3">
                  <c:v>360</c:v>
                </c:pt>
                <c:pt idx="4">
                  <c:v>360</c:v>
                </c:pt>
                <c:pt idx="5">
                  <c:v>350</c:v>
                </c:pt>
                <c:pt idx="6">
                  <c:v>350</c:v>
                </c:pt>
                <c:pt idx="7">
                  <c:v>365</c:v>
                </c:pt>
                <c:pt idx="8">
                  <c:v>360</c:v>
                </c:pt>
                <c:pt idx="9">
                  <c:v>375</c:v>
                </c:pt>
                <c:pt idx="10">
                  <c:v>375</c:v>
                </c:pt>
                <c:pt idx="11">
                  <c:v>395</c:v>
                </c:pt>
                <c:pt idx="12">
                  <c:v>395</c:v>
                </c:pt>
                <c:pt idx="1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8-401B-A133-2A6BCC597CF3}"/>
            </c:ext>
          </c:extLst>
        </c:ser>
        <c:ser>
          <c:idx val="2"/>
          <c:order val="2"/>
          <c:tx>
            <c:strRef>
              <c:f>'BRMA Profile - C'!$A$17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C'!$B$14:$O$14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C'!$B$17:$O$17</c:f>
              <c:numCache>
                <c:formatCode>#,##0</c:formatCode>
                <c:ptCount val="14"/>
                <c:pt idx="0">
                  <c:v>375.42</c:v>
                </c:pt>
                <c:pt idx="1">
                  <c:v>378.48</c:v>
                </c:pt>
                <c:pt idx="2">
                  <c:v>365.01</c:v>
                </c:pt>
                <c:pt idx="3">
                  <c:v>369.38</c:v>
                </c:pt>
                <c:pt idx="4">
                  <c:v>364.83</c:v>
                </c:pt>
                <c:pt idx="5">
                  <c:v>362.86</c:v>
                </c:pt>
                <c:pt idx="6">
                  <c:v>366.26</c:v>
                </c:pt>
                <c:pt idx="7">
                  <c:v>369.97</c:v>
                </c:pt>
                <c:pt idx="8">
                  <c:v>370.39</c:v>
                </c:pt>
                <c:pt idx="9">
                  <c:v>370.11</c:v>
                </c:pt>
                <c:pt idx="10">
                  <c:v>375.8</c:v>
                </c:pt>
                <c:pt idx="11">
                  <c:v>403.94</c:v>
                </c:pt>
                <c:pt idx="12">
                  <c:v>404.89</c:v>
                </c:pt>
                <c:pt idx="13">
                  <c:v>426.21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8-401B-A133-2A6BCC597CF3}"/>
            </c:ext>
          </c:extLst>
        </c:ser>
        <c:ser>
          <c:idx val="3"/>
          <c:order val="3"/>
          <c:tx>
            <c:strRef>
              <c:f>'BRMA Profile - C'!$A$18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C'!$B$14:$O$14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C'!$B$18:$O$18</c:f>
              <c:numCache>
                <c:formatCode>#,##0</c:formatCode>
                <c:ptCount val="14"/>
                <c:pt idx="0">
                  <c:v>400</c:v>
                </c:pt>
                <c:pt idx="1">
                  <c:v>400</c:v>
                </c:pt>
                <c:pt idx="2">
                  <c:v>395</c:v>
                </c:pt>
                <c:pt idx="3">
                  <c:v>400</c:v>
                </c:pt>
                <c:pt idx="4">
                  <c:v>395</c:v>
                </c:pt>
                <c:pt idx="5">
                  <c:v>395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440</c:v>
                </c:pt>
                <c:pt idx="12">
                  <c:v>440</c:v>
                </c:pt>
                <c:pt idx="13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8-401B-A133-2A6BCC597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C'!$A$37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C'!$B$36:$O$36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C'!$B$37:$O$37</c:f>
              <c:numCache>
                <c:formatCode>#,##0</c:formatCode>
                <c:ptCount val="14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420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435</c:v>
                </c:pt>
                <c:pt idx="12">
                  <c:v>425</c:v>
                </c:pt>
                <c:pt idx="13">
                  <c:v>450.5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0-43AE-B53A-6A6F8D3D8612}"/>
            </c:ext>
          </c:extLst>
        </c:ser>
        <c:ser>
          <c:idx val="1"/>
          <c:order val="1"/>
          <c:tx>
            <c:strRef>
              <c:f>'BRMA Profile - C'!$A$38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C'!$B$36:$O$36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C'!$B$38:$O$38</c:f>
              <c:numCache>
                <c:formatCode>#,##0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460</c:v>
                </c:pt>
                <c:pt idx="9">
                  <c:v>450</c:v>
                </c:pt>
                <c:pt idx="10">
                  <c:v>450</c:v>
                </c:pt>
                <c:pt idx="11">
                  <c:v>475</c:v>
                </c:pt>
                <c:pt idx="12">
                  <c:v>475</c:v>
                </c:pt>
                <c:pt idx="1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0-43AE-B53A-6A6F8D3D8612}"/>
            </c:ext>
          </c:extLst>
        </c:ser>
        <c:ser>
          <c:idx val="2"/>
          <c:order val="2"/>
          <c:tx>
            <c:strRef>
              <c:f>'BRMA Profile - C'!$A$39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C'!$B$36:$O$36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C'!$B$39:$O$39</c:f>
              <c:numCache>
                <c:formatCode>#,##0</c:formatCode>
                <c:ptCount val="14"/>
                <c:pt idx="0">
                  <c:v>464.47</c:v>
                </c:pt>
                <c:pt idx="1">
                  <c:v>469.47</c:v>
                </c:pt>
                <c:pt idx="2">
                  <c:v>459.24</c:v>
                </c:pt>
                <c:pt idx="3">
                  <c:v>469.51</c:v>
                </c:pt>
                <c:pt idx="4">
                  <c:v>460.9</c:v>
                </c:pt>
                <c:pt idx="5">
                  <c:v>460.63</c:v>
                </c:pt>
                <c:pt idx="6">
                  <c:v>463.38</c:v>
                </c:pt>
                <c:pt idx="7">
                  <c:v>466.59</c:v>
                </c:pt>
                <c:pt idx="8">
                  <c:v>475.01</c:v>
                </c:pt>
                <c:pt idx="9">
                  <c:v>471.45</c:v>
                </c:pt>
                <c:pt idx="10">
                  <c:v>468.57</c:v>
                </c:pt>
                <c:pt idx="11">
                  <c:v>500.48</c:v>
                </c:pt>
                <c:pt idx="12">
                  <c:v>492.74</c:v>
                </c:pt>
                <c:pt idx="13">
                  <c:v>545.66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50-43AE-B53A-6A6F8D3D8612}"/>
            </c:ext>
          </c:extLst>
        </c:ser>
        <c:ser>
          <c:idx val="3"/>
          <c:order val="3"/>
          <c:tx>
            <c:strRef>
              <c:f>'BRMA Profile - C'!$A$40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C'!$B$36:$O$36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C'!$B$40:$O$40</c:f>
              <c:numCache>
                <c:formatCode>#,##0</c:formatCode>
                <c:ptCount val="14"/>
                <c:pt idx="0">
                  <c:v>495</c:v>
                </c:pt>
                <c:pt idx="1">
                  <c:v>500</c:v>
                </c:pt>
                <c:pt idx="2">
                  <c:v>495</c:v>
                </c:pt>
                <c:pt idx="3">
                  <c:v>500</c:v>
                </c:pt>
                <c:pt idx="4">
                  <c:v>497.5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525</c:v>
                </c:pt>
                <c:pt idx="9">
                  <c:v>525</c:v>
                </c:pt>
                <c:pt idx="10">
                  <c:v>500</c:v>
                </c:pt>
                <c:pt idx="11">
                  <c:v>550</c:v>
                </c:pt>
                <c:pt idx="12">
                  <c:v>550</c:v>
                </c:pt>
                <c:pt idx="1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0-43AE-B53A-6A6F8D3D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C'!$A$59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C'!$B$58:$O$58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C'!$B$59:$O$59</c:f>
              <c:numCache>
                <c:formatCode>#,##0</c:formatCode>
                <c:ptCount val="14"/>
                <c:pt idx="0">
                  <c:v>475</c:v>
                </c:pt>
                <c:pt idx="1">
                  <c:v>495</c:v>
                </c:pt>
                <c:pt idx="2">
                  <c:v>495</c:v>
                </c:pt>
                <c:pt idx="3">
                  <c:v>495</c:v>
                </c:pt>
                <c:pt idx="4">
                  <c:v>495</c:v>
                </c:pt>
                <c:pt idx="5">
                  <c:v>490</c:v>
                </c:pt>
                <c:pt idx="6">
                  <c:v>495</c:v>
                </c:pt>
                <c:pt idx="7">
                  <c:v>495</c:v>
                </c:pt>
                <c:pt idx="8">
                  <c:v>495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495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5-4E7C-B04F-3D7EBC8AA205}"/>
            </c:ext>
          </c:extLst>
        </c:ser>
        <c:ser>
          <c:idx val="1"/>
          <c:order val="1"/>
          <c:tx>
            <c:strRef>
              <c:f>'BRMA Profile - C'!$A$60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C'!$B$58:$O$58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C'!$B$60:$O$60</c:f>
              <c:numCache>
                <c:formatCode>#,##0</c:formatCode>
                <c:ptCount val="14"/>
                <c:pt idx="0">
                  <c:v>545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525</c:v>
                </c:pt>
                <c:pt idx="6">
                  <c:v>550</c:v>
                </c:pt>
                <c:pt idx="7">
                  <c:v>550</c:v>
                </c:pt>
                <c:pt idx="8">
                  <c:v>575</c:v>
                </c:pt>
                <c:pt idx="9">
                  <c:v>550</c:v>
                </c:pt>
                <c:pt idx="10">
                  <c:v>550</c:v>
                </c:pt>
                <c:pt idx="11">
                  <c:v>575</c:v>
                </c:pt>
                <c:pt idx="12">
                  <c:v>570</c:v>
                </c:pt>
                <c:pt idx="13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5-4E7C-B04F-3D7EBC8AA205}"/>
            </c:ext>
          </c:extLst>
        </c:ser>
        <c:ser>
          <c:idx val="2"/>
          <c:order val="2"/>
          <c:tx>
            <c:strRef>
              <c:f>'BRMA Profile - C'!$A$61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C'!$B$58:$O$58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C'!$B$61:$O$61</c:f>
              <c:numCache>
                <c:formatCode>#,##0</c:formatCode>
                <c:ptCount val="14"/>
                <c:pt idx="0">
                  <c:v>556.1</c:v>
                </c:pt>
                <c:pt idx="1">
                  <c:v>569.88</c:v>
                </c:pt>
                <c:pt idx="2">
                  <c:v>576.09</c:v>
                </c:pt>
                <c:pt idx="3">
                  <c:v>574.91</c:v>
                </c:pt>
                <c:pt idx="4">
                  <c:v>568.83000000000004</c:v>
                </c:pt>
                <c:pt idx="5">
                  <c:v>568.07000000000005</c:v>
                </c:pt>
                <c:pt idx="6">
                  <c:v>578.84</c:v>
                </c:pt>
                <c:pt idx="7">
                  <c:v>589.54999999999995</c:v>
                </c:pt>
                <c:pt idx="8">
                  <c:v>607.63</c:v>
                </c:pt>
                <c:pt idx="9">
                  <c:v>583.35</c:v>
                </c:pt>
                <c:pt idx="10">
                  <c:v>596.96</c:v>
                </c:pt>
                <c:pt idx="11">
                  <c:v>607.91</c:v>
                </c:pt>
                <c:pt idx="12">
                  <c:v>605.83000000000004</c:v>
                </c:pt>
                <c:pt idx="13">
                  <c:v>686.63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5-4E7C-B04F-3D7EBC8AA205}"/>
            </c:ext>
          </c:extLst>
        </c:ser>
        <c:ser>
          <c:idx val="3"/>
          <c:order val="3"/>
          <c:tx>
            <c:strRef>
              <c:f>'BRMA Profile - C'!$A$62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C'!$B$58:$O$58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C'!$B$62:$O$62</c:f>
              <c:numCache>
                <c:formatCode>#,##0</c:formatCode>
                <c:ptCount val="14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650</c:v>
                </c:pt>
                <c:pt idx="4">
                  <c:v>625</c:v>
                </c:pt>
                <c:pt idx="5">
                  <c:v>642.5</c:v>
                </c:pt>
                <c:pt idx="6">
                  <c:v>650</c:v>
                </c:pt>
                <c:pt idx="7">
                  <c:v>640</c:v>
                </c:pt>
                <c:pt idx="8">
                  <c:v>650</c:v>
                </c:pt>
                <c:pt idx="9">
                  <c:v>630</c:v>
                </c:pt>
                <c:pt idx="10">
                  <c:v>650</c:v>
                </c:pt>
                <c:pt idx="11">
                  <c:v>650</c:v>
                </c:pt>
                <c:pt idx="12">
                  <c:v>650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55-4E7C-B04F-3D7EBC8AA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C'!$A$81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C'!$B$80:$O$80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C'!$B$81:$O$81</c:f>
              <c:numCache>
                <c:formatCode>#,##0</c:formatCode>
                <c:ptCount val="14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677.5</c:v>
                </c:pt>
                <c:pt idx="4">
                  <c:v>675</c:v>
                </c:pt>
                <c:pt idx="5">
                  <c:v>695</c:v>
                </c:pt>
                <c:pt idx="6">
                  <c:v>695</c:v>
                </c:pt>
                <c:pt idx="7">
                  <c:v>700</c:v>
                </c:pt>
                <c:pt idx="8">
                  <c:v>695</c:v>
                </c:pt>
                <c:pt idx="9">
                  <c:v>650</c:v>
                </c:pt>
                <c:pt idx="10">
                  <c:v>625</c:v>
                </c:pt>
                <c:pt idx="11">
                  <c:v>750</c:v>
                </c:pt>
                <c:pt idx="12">
                  <c:v>650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44C-90F2-23AECFD7F888}"/>
            </c:ext>
          </c:extLst>
        </c:ser>
        <c:ser>
          <c:idx val="1"/>
          <c:order val="1"/>
          <c:tx>
            <c:strRef>
              <c:f>'BRMA Profile - C'!$A$82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C'!$B$80:$O$80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C'!$B$82:$O$82</c:f>
              <c:numCache>
                <c:formatCode>#,##0</c:formatCode>
                <c:ptCount val="14"/>
                <c:pt idx="0">
                  <c:v>725</c:v>
                </c:pt>
                <c:pt idx="1">
                  <c:v>750</c:v>
                </c:pt>
                <c:pt idx="2">
                  <c:v>750</c:v>
                </c:pt>
                <c:pt idx="3">
                  <c:v>795</c:v>
                </c:pt>
                <c:pt idx="4">
                  <c:v>750</c:v>
                </c:pt>
                <c:pt idx="5">
                  <c:v>850</c:v>
                </c:pt>
                <c:pt idx="6">
                  <c:v>800</c:v>
                </c:pt>
                <c:pt idx="7">
                  <c:v>895</c:v>
                </c:pt>
                <c:pt idx="8">
                  <c:v>850</c:v>
                </c:pt>
                <c:pt idx="9">
                  <c:v>825</c:v>
                </c:pt>
                <c:pt idx="10">
                  <c:v>850</c:v>
                </c:pt>
                <c:pt idx="11">
                  <c:v>907.5</c:v>
                </c:pt>
                <c:pt idx="12">
                  <c:v>875</c:v>
                </c:pt>
                <c:pt idx="13">
                  <c:v>999.5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44C-90F2-23AECFD7F888}"/>
            </c:ext>
          </c:extLst>
        </c:ser>
        <c:ser>
          <c:idx val="2"/>
          <c:order val="2"/>
          <c:tx>
            <c:strRef>
              <c:f>'BRMA Profile - C'!$A$83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C'!$B$80:$O$80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C'!$B$83:$O$83</c:f>
              <c:numCache>
                <c:formatCode>#,##0</c:formatCode>
                <c:ptCount val="14"/>
                <c:pt idx="0">
                  <c:v>758.06</c:v>
                </c:pt>
                <c:pt idx="1">
                  <c:v>788.66</c:v>
                </c:pt>
                <c:pt idx="2">
                  <c:v>816.47</c:v>
                </c:pt>
                <c:pt idx="3">
                  <c:v>834.36</c:v>
                </c:pt>
                <c:pt idx="4">
                  <c:v>840.12</c:v>
                </c:pt>
                <c:pt idx="5">
                  <c:v>871.69</c:v>
                </c:pt>
                <c:pt idx="6">
                  <c:v>907.52</c:v>
                </c:pt>
                <c:pt idx="7">
                  <c:v>906.8</c:v>
                </c:pt>
                <c:pt idx="8">
                  <c:v>903.47</c:v>
                </c:pt>
                <c:pt idx="9">
                  <c:v>847.64</c:v>
                </c:pt>
                <c:pt idx="10">
                  <c:v>906</c:v>
                </c:pt>
                <c:pt idx="11">
                  <c:v>994.08</c:v>
                </c:pt>
                <c:pt idx="12">
                  <c:v>903.42</c:v>
                </c:pt>
                <c:pt idx="13">
                  <c:v>1093.95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F-444C-90F2-23AECFD7F888}"/>
            </c:ext>
          </c:extLst>
        </c:ser>
        <c:ser>
          <c:idx val="3"/>
          <c:order val="3"/>
          <c:tx>
            <c:strRef>
              <c:f>'BRMA Profile - C'!$A$84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C'!$B$80:$O$80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C'!$B$84:$O$84</c:f>
              <c:numCache>
                <c:formatCode>#,##0</c:formatCode>
                <c:ptCount val="14"/>
                <c:pt idx="0">
                  <c:v>850</c:v>
                </c:pt>
                <c:pt idx="1">
                  <c:v>875</c:v>
                </c:pt>
                <c:pt idx="2">
                  <c:v>900</c:v>
                </c:pt>
                <c:pt idx="3">
                  <c:v>900</c:v>
                </c:pt>
                <c:pt idx="4">
                  <c:v>1000</c:v>
                </c:pt>
                <c:pt idx="5">
                  <c:v>995</c:v>
                </c:pt>
                <c:pt idx="6">
                  <c:v>975</c:v>
                </c:pt>
                <c:pt idx="7">
                  <c:v>1050</c:v>
                </c:pt>
                <c:pt idx="8">
                  <c:v>1100</c:v>
                </c:pt>
                <c:pt idx="9">
                  <c:v>950</c:v>
                </c:pt>
                <c:pt idx="10">
                  <c:v>1000</c:v>
                </c:pt>
                <c:pt idx="11">
                  <c:v>1172.5</c:v>
                </c:pt>
                <c:pt idx="12">
                  <c:v>1100</c:v>
                </c:pt>
                <c:pt idx="13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F-444C-90F2-23AECFD7F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C'!$A$103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C'!$B$102:$O$102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C'!$B$103:$O$103</c:f>
              <c:numCache>
                <c:formatCode>#,##0</c:formatCode>
                <c:ptCount val="14"/>
                <c:pt idx="0">
                  <c:v>280</c:v>
                </c:pt>
                <c:pt idx="1">
                  <c:v>274</c:v>
                </c:pt>
                <c:pt idx="2">
                  <c:v>273</c:v>
                </c:pt>
                <c:pt idx="3">
                  <c:v>260</c:v>
                </c:pt>
                <c:pt idx="4">
                  <c:v>260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315</c:v>
                </c:pt>
                <c:pt idx="9">
                  <c:v>325</c:v>
                </c:pt>
                <c:pt idx="10">
                  <c:v>272.62</c:v>
                </c:pt>
                <c:pt idx="11">
                  <c:v>315</c:v>
                </c:pt>
                <c:pt idx="12">
                  <c:v>325</c:v>
                </c:pt>
                <c:pt idx="13">
                  <c:v>347.61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E-4253-ACD0-B56F6C327E1D}"/>
            </c:ext>
          </c:extLst>
        </c:ser>
        <c:ser>
          <c:idx val="1"/>
          <c:order val="1"/>
          <c:tx>
            <c:strRef>
              <c:f>'BRMA Profile - C'!$A$104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C'!$B$102:$O$102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C'!$B$104:$O$104</c:f>
              <c:numCache>
                <c:formatCode>#,##0</c:formatCode>
                <c:ptCount val="14"/>
                <c:pt idx="0">
                  <c:v>300</c:v>
                </c:pt>
                <c:pt idx="1">
                  <c:v>298</c:v>
                </c:pt>
                <c:pt idx="2">
                  <c:v>300</c:v>
                </c:pt>
                <c:pt idx="3">
                  <c:v>286.5</c:v>
                </c:pt>
                <c:pt idx="4">
                  <c:v>276.66000000000003</c:v>
                </c:pt>
                <c:pt idx="5">
                  <c:v>300</c:v>
                </c:pt>
                <c:pt idx="6">
                  <c:v>325.89</c:v>
                </c:pt>
                <c:pt idx="7">
                  <c:v>337.79</c:v>
                </c:pt>
                <c:pt idx="8">
                  <c:v>359.52</c:v>
                </c:pt>
                <c:pt idx="9">
                  <c:v>359.52</c:v>
                </c:pt>
                <c:pt idx="10">
                  <c:v>359.52</c:v>
                </c:pt>
                <c:pt idx="11">
                  <c:v>359.52</c:v>
                </c:pt>
                <c:pt idx="12">
                  <c:v>391.07</c:v>
                </c:pt>
                <c:pt idx="13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E-4253-ACD0-B56F6C327E1D}"/>
            </c:ext>
          </c:extLst>
        </c:ser>
        <c:ser>
          <c:idx val="2"/>
          <c:order val="2"/>
          <c:tx>
            <c:strRef>
              <c:f>'BRMA Profile - C'!$A$105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C'!$B$102:$O$102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C'!$B$105:$O$105</c:f>
              <c:numCache>
                <c:formatCode>#,##0</c:formatCode>
                <c:ptCount val="14"/>
                <c:pt idx="0">
                  <c:v>301.7</c:v>
                </c:pt>
                <c:pt idx="1">
                  <c:v>300.68</c:v>
                </c:pt>
                <c:pt idx="2">
                  <c:v>301.73</c:v>
                </c:pt>
                <c:pt idx="3">
                  <c:v>301.14999999999998</c:v>
                </c:pt>
                <c:pt idx="4">
                  <c:v>289.5</c:v>
                </c:pt>
                <c:pt idx="5">
                  <c:v>304.35000000000002</c:v>
                </c:pt>
                <c:pt idx="6">
                  <c:v>335.13</c:v>
                </c:pt>
                <c:pt idx="7">
                  <c:v>338.11</c:v>
                </c:pt>
                <c:pt idx="8">
                  <c:v>358.67</c:v>
                </c:pt>
                <c:pt idx="9">
                  <c:v>368.88</c:v>
                </c:pt>
                <c:pt idx="10">
                  <c:v>357.54</c:v>
                </c:pt>
                <c:pt idx="11">
                  <c:v>383.59</c:v>
                </c:pt>
                <c:pt idx="12">
                  <c:v>399.59</c:v>
                </c:pt>
                <c:pt idx="13">
                  <c:v>423.34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E-4253-ACD0-B56F6C327E1D}"/>
            </c:ext>
          </c:extLst>
        </c:ser>
        <c:ser>
          <c:idx val="3"/>
          <c:order val="3"/>
          <c:tx>
            <c:strRef>
              <c:f>'BRMA Profile - C'!$A$106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C'!$B$102:$O$102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C'!$B$106:$O$106</c:f>
              <c:numCache>
                <c:formatCode>#,##0</c:formatCode>
                <c:ptCount val="14"/>
                <c:pt idx="0">
                  <c:v>324</c:v>
                </c:pt>
                <c:pt idx="1">
                  <c:v>324</c:v>
                </c:pt>
                <c:pt idx="2">
                  <c:v>325</c:v>
                </c:pt>
                <c:pt idx="3">
                  <c:v>325</c:v>
                </c:pt>
                <c:pt idx="4">
                  <c:v>315</c:v>
                </c:pt>
                <c:pt idx="5">
                  <c:v>333</c:v>
                </c:pt>
                <c:pt idx="6">
                  <c:v>359.52</c:v>
                </c:pt>
                <c:pt idx="7">
                  <c:v>359.52</c:v>
                </c:pt>
                <c:pt idx="8">
                  <c:v>402.97</c:v>
                </c:pt>
                <c:pt idx="9">
                  <c:v>418.21</c:v>
                </c:pt>
                <c:pt idx="10">
                  <c:v>421.43</c:v>
                </c:pt>
                <c:pt idx="11">
                  <c:v>457.44</c:v>
                </c:pt>
                <c:pt idx="12">
                  <c:v>464.88</c:v>
                </c:pt>
                <c:pt idx="1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AE-4253-ACD0-B56F6C32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C'!$A$125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C'!$C$124:$P$124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C'!$C$125:$P$125</c:f>
              <c:numCache>
                <c:formatCode>#,##0</c:formatCode>
                <c:ptCount val="14"/>
                <c:pt idx="0">
                  <c:v>359</c:v>
                </c:pt>
                <c:pt idx="1">
                  <c:v>354</c:v>
                </c:pt>
                <c:pt idx="2">
                  <c:v>284</c:v>
                </c:pt>
                <c:pt idx="3">
                  <c:v>201</c:v>
                </c:pt>
                <c:pt idx="4">
                  <c:v>206</c:v>
                </c:pt>
                <c:pt idx="5">
                  <c:v>286</c:v>
                </c:pt>
                <c:pt idx="6">
                  <c:v>288</c:v>
                </c:pt>
                <c:pt idx="7">
                  <c:v>351</c:v>
                </c:pt>
                <c:pt idx="8">
                  <c:v>348</c:v>
                </c:pt>
                <c:pt idx="9">
                  <c:v>456</c:v>
                </c:pt>
                <c:pt idx="10">
                  <c:v>367</c:v>
                </c:pt>
                <c:pt idx="11">
                  <c:v>503</c:v>
                </c:pt>
                <c:pt idx="12">
                  <c:v>685</c:v>
                </c:pt>
                <c:pt idx="13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0-4523-8C52-638EF56639DE}"/>
            </c:ext>
          </c:extLst>
        </c:ser>
        <c:ser>
          <c:idx val="1"/>
          <c:order val="1"/>
          <c:tx>
            <c:strRef>
              <c:f>'BRMA Profile - C'!$A$126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C'!$C$124:$P$124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C'!$C$126:$P$126</c:f>
              <c:numCache>
                <c:formatCode>#,##0</c:formatCode>
                <c:ptCount val="14"/>
                <c:pt idx="0">
                  <c:v>759</c:v>
                </c:pt>
                <c:pt idx="1">
                  <c:v>737</c:v>
                </c:pt>
                <c:pt idx="2">
                  <c:v>607</c:v>
                </c:pt>
                <c:pt idx="3">
                  <c:v>592</c:v>
                </c:pt>
                <c:pt idx="4">
                  <c:v>604</c:v>
                </c:pt>
                <c:pt idx="5">
                  <c:v>681</c:v>
                </c:pt>
                <c:pt idx="6">
                  <c:v>716</c:v>
                </c:pt>
                <c:pt idx="7">
                  <c:v>786</c:v>
                </c:pt>
                <c:pt idx="8">
                  <c:v>795</c:v>
                </c:pt>
                <c:pt idx="9">
                  <c:v>870</c:v>
                </c:pt>
                <c:pt idx="10">
                  <c:v>667</c:v>
                </c:pt>
                <c:pt idx="11">
                  <c:v>785</c:v>
                </c:pt>
                <c:pt idx="12">
                  <c:v>1177</c:v>
                </c:pt>
                <c:pt idx="13">
                  <c:v>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0-4523-8C52-638EF56639DE}"/>
            </c:ext>
          </c:extLst>
        </c:ser>
        <c:ser>
          <c:idx val="2"/>
          <c:order val="2"/>
          <c:tx>
            <c:strRef>
              <c:f>'BRMA Profile - C'!$A$127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C'!$C$124:$P$124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C'!$C$127:$P$127</c:f>
              <c:numCache>
                <c:formatCode>#,##0</c:formatCode>
                <c:ptCount val="14"/>
                <c:pt idx="0">
                  <c:v>390</c:v>
                </c:pt>
                <c:pt idx="1">
                  <c:v>417</c:v>
                </c:pt>
                <c:pt idx="2">
                  <c:v>328</c:v>
                </c:pt>
                <c:pt idx="3">
                  <c:v>347</c:v>
                </c:pt>
                <c:pt idx="4">
                  <c:v>346</c:v>
                </c:pt>
                <c:pt idx="5">
                  <c:v>380</c:v>
                </c:pt>
                <c:pt idx="6">
                  <c:v>341</c:v>
                </c:pt>
                <c:pt idx="7">
                  <c:v>317</c:v>
                </c:pt>
                <c:pt idx="8">
                  <c:v>327</c:v>
                </c:pt>
                <c:pt idx="9">
                  <c:v>434</c:v>
                </c:pt>
                <c:pt idx="10">
                  <c:v>438</c:v>
                </c:pt>
                <c:pt idx="11">
                  <c:v>405</c:v>
                </c:pt>
                <c:pt idx="12">
                  <c:v>470</c:v>
                </c:pt>
                <c:pt idx="13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0-4523-8C52-638EF56639DE}"/>
            </c:ext>
          </c:extLst>
        </c:ser>
        <c:ser>
          <c:idx val="3"/>
          <c:order val="3"/>
          <c:tx>
            <c:strRef>
              <c:f>'BRMA Profile - C'!$A$128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C'!$C$124:$P$124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C'!$C$128:$P$128</c:f>
              <c:numCache>
                <c:formatCode>#,##0</c:formatCode>
                <c:ptCount val="14"/>
                <c:pt idx="0">
                  <c:v>119</c:v>
                </c:pt>
                <c:pt idx="1">
                  <c:v>136</c:v>
                </c:pt>
                <c:pt idx="2">
                  <c:v>108</c:v>
                </c:pt>
                <c:pt idx="3">
                  <c:v>136</c:v>
                </c:pt>
                <c:pt idx="4">
                  <c:v>115</c:v>
                </c:pt>
                <c:pt idx="5">
                  <c:v>106</c:v>
                </c:pt>
                <c:pt idx="6">
                  <c:v>101</c:v>
                </c:pt>
                <c:pt idx="7">
                  <c:v>97</c:v>
                </c:pt>
                <c:pt idx="8">
                  <c:v>101</c:v>
                </c:pt>
                <c:pt idx="9">
                  <c:v>110</c:v>
                </c:pt>
                <c:pt idx="10">
                  <c:v>99</c:v>
                </c:pt>
                <c:pt idx="11">
                  <c:v>76</c:v>
                </c:pt>
                <c:pt idx="12">
                  <c:v>86</c:v>
                </c:pt>
                <c:pt idx="1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0-4523-8C52-638EF56639DE}"/>
            </c:ext>
          </c:extLst>
        </c:ser>
        <c:ser>
          <c:idx val="4"/>
          <c:order val="4"/>
          <c:tx>
            <c:strRef>
              <c:f>'BRMA Profile - C'!$A$129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C'!$C$124:$P$124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C'!$C$129:$P$129</c:f>
              <c:numCache>
                <c:formatCode>#,##0</c:formatCode>
                <c:ptCount val="14"/>
                <c:pt idx="0">
                  <c:v>38</c:v>
                </c:pt>
                <c:pt idx="1">
                  <c:v>67</c:v>
                </c:pt>
                <c:pt idx="2">
                  <c:v>97</c:v>
                </c:pt>
                <c:pt idx="3">
                  <c:v>120</c:v>
                </c:pt>
                <c:pt idx="4">
                  <c:v>107</c:v>
                </c:pt>
                <c:pt idx="5">
                  <c:v>139</c:v>
                </c:pt>
                <c:pt idx="6">
                  <c:v>115</c:v>
                </c:pt>
                <c:pt idx="7">
                  <c:v>146</c:v>
                </c:pt>
                <c:pt idx="8">
                  <c:v>125</c:v>
                </c:pt>
                <c:pt idx="9">
                  <c:v>124</c:v>
                </c:pt>
                <c:pt idx="10">
                  <c:v>79</c:v>
                </c:pt>
                <c:pt idx="11">
                  <c:v>128</c:v>
                </c:pt>
                <c:pt idx="12">
                  <c:v>115</c:v>
                </c:pt>
                <c:pt idx="1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70-4523-8C52-638EF566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C'!$A$6:$C$6</c:f>
              <c:strCache>
                <c:ptCount val="3"/>
                <c:pt idx="0">
                  <c:v>Ayrshires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C'!$B$36:$O$36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C'!$B$39:$O$39</c:f>
              <c:numCache>
                <c:formatCode>#,##0</c:formatCode>
                <c:ptCount val="14"/>
                <c:pt idx="0">
                  <c:v>464.47</c:v>
                </c:pt>
                <c:pt idx="1">
                  <c:v>469.47</c:v>
                </c:pt>
                <c:pt idx="2">
                  <c:v>459.24</c:v>
                </c:pt>
                <c:pt idx="3">
                  <c:v>469.51</c:v>
                </c:pt>
                <c:pt idx="4">
                  <c:v>460.9</c:v>
                </c:pt>
                <c:pt idx="5">
                  <c:v>460.63</c:v>
                </c:pt>
                <c:pt idx="6">
                  <c:v>463.38</c:v>
                </c:pt>
                <c:pt idx="7">
                  <c:v>466.59</c:v>
                </c:pt>
                <c:pt idx="8">
                  <c:v>475.01</c:v>
                </c:pt>
                <c:pt idx="9">
                  <c:v>471.45</c:v>
                </c:pt>
                <c:pt idx="10">
                  <c:v>468.57</c:v>
                </c:pt>
                <c:pt idx="11">
                  <c:v>500.48</c:v>
                </c:pt>
                <c:pt idx="12">
                  <c:v>492.74</c:v>
                </c:pt>
                <c:pt idx="13">
                  <c:v>545.66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5-4664-8C45-492B533DB27A}"/>
            </c:ext>
          </c:extLst>
        </c:ser>
        <c:ser>
          <c:idx val="1"/>
          <c:order val="1"/>
          <c:tx>
            <c:strRef>
              <c:f>'BRMA Profile - C'!$A$147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C'!$B$36:$O$36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C'!$B$147:$O$147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5-4664-8C45-492B533D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Argyll and Bute'!$A$75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Argyll and Bute'!$B$71:$H$71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C-4726-B076-D5CB53A39BC1}"/>
            </c:ext>
          </c:extLst>
        </c:ser>
        <c:ser>
          <c:idx val="1"/>
          <c:order val="1"/>
          <c:tx>
            <c:strRef>
              <c:f>'BRMA Profile - Argyll and Bute'!$A$74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Argyll and Bute'!$B$71:$H$71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C-4726-B076-D5CB53A39BC1}"/>
            </c:ext>
          </c:extLst>
        </c:ser>
        <c:ser>
          <c:idx val="2"/>
          <c:order val="2"/>
          <c:tx>
            <c:strRef>
              <c:f>'BRMA Profile - Argyll and Bute'!$A$73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Argyll and Bute'!$B$71:$H$71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C-4726-B076-D5CB53A39BC1}"/>
            </c:ext>
          </c:extLst>
        </c:ser>
        <c:ser>
          <c:idx val="3"/>
          <c:order val="3"/>
          <c:tx>
            <c:strRef>
              <c:f>'BRMA Profile - Argyll and Bute'!$A$72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Argyll and Bute'!$B$71:$H$71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C-4726-B076-D5CB53A39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3024"/>
        <c:axId val="69472640"/>
      </c:lineChart>
      <c:catAx>
        <c:axId val="693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9472640"/>
        <c:crosses val="autoZero"/>
        <c:auto val="1"/>
        <c:lblAlgn val="ctr"/>
        <c:lblOffset val="100"/>
        <c:noMultiLvlLbl val="0"/>
      </c:catAx>
      <c:valAx>
        <c:axId val="6947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93930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D'!$B$14:$O$14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D'!$B$15:$O$15</c:f>
              <c:numCache>
                <c:formatCode>#,##0</c:formatCode>
                <c:ptCount val="14"/>
                <c:pt idx="0">
                  <c:v>325</c:v>
                </c:pt>
                <c:pt idx="1">
                  <c:v>340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369.35</c:v>
                </c:pt>
                <c:pt idx="7">
                  <c:v>350</c:v>
                </c:pt>
                <c:pt idx="8">
                  <c:v>360</c:v>
                </c:pt>
                <c:pt idx="9">
                  <c:v>369.35</c:v>
                </c:pt>
                <c:pt idx="10">
                  <c:v>368.33</c:v>
                </c:pt>
                <c:pt idx="11">
                  <c:v>385</c:v>
                </c:pt>
                <c:pt idx="12">
                  <c:v>369.35</c:v>
                </c:pt>
                <c:pt idx="1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C-4A71-9107-4A315D7FA8C9}"/>
            </c:ext>
          </c:extLst>
        </c:ser>
        <c:ser>
          <c:idx val="1"/>
          <c:order val="1"/>
          <c:tx>
            <c:strRef>
              <c:f>'BRMA Profile - D'!$A$16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D'!$B$16:$O$16</c:f>
              <c:numCache>
                <c:formatCode>#,##0</c:formatCode>
                <c:ptCount val="14"/>
                <c:pt idx="0">
                  <c:v>360</c:v>
                </c:pt>
                <c:pt idx="1">
                  <c:v>375</c:v>
                </c:pt>
                <c:pt idx="2">
                  <c:v>370</c:v>
                </c:pt>
                <c:pt idx="3">
                  <c:v>375</c:v>
                </c:pt>
                <c:pt idx="4">
                  <c:v>375</c:v>
                </c:pt>
                <c:pt idx="5">
                  <c:v>375</c:v>
                </c:pt>
                <c:pt idx="6">
                  <c:v>380</c:v>
                </c:pt>
                <c:pt idx="7">
                  <c:v>390</c:v>
                </c:pt>
                <c:pt idx="8">
                  <c:v>395</c:v>
                </c:pt>
                <c:pt idx="9">
                  <c:v>395</c:v>
                </c:pt>
                <c:pt idx="10">
                  <c:v>390</c:v>
                </c:pt>
                <c:pt idx="11">
                  <c:v>400</c:v>
                </c:pt>
                <c:pt idx="12">
                  <c:v>390</c:v>
                </c:pt>
                <c:pt idx="1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C-4A71-9107-4A315D7FA8C9}"/>
            </c:ext>
          </c:extLst>
        </c:ser>
        <c:ser>
          <c:idx val="2"/>
          <c:order val="2"/>
          <c:tx>
            <c:strRef>
              <c:f>'BRMA Profile - D'!$A$17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D'!$B$14:$O$14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D'!$B$17:$O$17</c:f>
              <c:numCache>
                <c:formatCode>#,##0</c:formatCode>
                <c:ptCount val="14"/>
                <c:pt idx="0">
                  <c:v>358.94</c:v>
                </c:pt>
                <c:pt idx="1">
                  <c:v>367.22</c:v>
                </c:pt>
                <c:pt idx="2">
                  <c:v>366.47</c:v>
                </c:pt>
                <c:pt idx="3">
                  <c:v>374.15</c:v>
                </c:pt>
                <c:pt idx="4">
                  <c:v>369.27</c:v>
                </c:pt>
                <c:pt idx="5">
                  <c:v>373.39</c:v>
                </c:pt>
                <c:pt idx="6">
                  <c:v>384.25</c:v>
                </c:pt>
                <c:pt idx="7">
                  <c:v>383.46</c:v>
                </c:pt>
                <c:pt idx="8">
                  <c:v>388.91</c:v>
                </c:pt>
                <c:pt idx="9">
                  <c:v>404.29</c:v>
                </c:pt>
                <c:pt idx="10">
                  <c:v>395.07</c:v>
                </c:pt>
                <c:pt idx="11">
                  <c:v>405.58</c:v>
                </c:pt>
                <c:pt idx="12">
                  <c:v>398.48</c:v>
                </c:pt>
                <c:pt idx="13">
                  <c:v>424.26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C-4A71-9107-4A315D7FA8C9}"/>
            </c:ext>
          </c:extLst>
        </c:ser>
        <c:ser>
          <c:idx val="3"/>
          <c:order val="3"/>
          <c:tx>
            <c:strRef>
              <c:f>'BRMA Profile - D'!$A$18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D'!$B$14:$O$14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D'!$B$18:$O$18</c:f>
              <c:numCache>
                <c:formatCode>#,##0</c:formatCode>
                <c:ptCount val="14"/>
                <c:pt idx="0">
                  <c:v>390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390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415</c:v>
                </c:pt>
                <c:pt idx="9">
                  <c:v>420</c:v>
                </c:pt>
                <c:pt idx="10">
                  <c:v>400</c:v>
                </c:pt>
                <c:pt idx="11">
                  <c:v>425</c:v>
                </c:pt>
                <c:pt idx="12">
                  <c:v>420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C-4A71-9107-4A315D7F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D'!$B$36:$O$36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D'!$B$37:$O$37</c:f>
              <c:numCache>
                <c:formatCode>#,##0</c:formatCode>
                <c:ptCount val="14"/>
                <c:pt idx="0">
                  <c:v>400</c:v>
                </c:pt>
                <c:pt idx="1">
                  <c:v>420</c:v>
                </c:pt>
                <c:pt idx="2">
                  <c:v>420</c:v>
                </c:pt>
                <c:pt idx="3">
                  <c:v>425</c:v>
                </c:pt>
                <c:pt idx="4">
                  <c:v>410</c:v>
                </c:pt>
                <c:pt idx="5">
                  <c:v>420</c:v>
                </c:pt>
                <c:pt idx="6">
                  <c:v>420</c:v>
                </c:pt>
                <c:pt idx="7">
                  <c:v>425</c:v>
                </c:pt>
                <c:pt idx="8">
                  <c:v>425</c:v>
                </c:pt>
                <c:pt idx="9">
                  <c:v>435</c:v>
                </c:pt>
                <c:pt idx="10">
                  <c:v>434.5</c:v>
                </c:pt>
                <c:pt idx="11">
                  <c:v>450</c:v>
                </c:pt>
                <c:pt idx="12">
                  <c:v>430</c:v>
                </c:pt>
                <c:pt idx="13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D-49B2-94D3-50B42CCBE8A0}"/>
            </c:ext>
          </c:extLst>
        </c:ser>
        <c:ser>
          <c:idx val="1"/>
          <c:order val="1"/>
          <c:tx>
            <c:strRef>
              <c:f>'BRMA Profile - D'!$A$38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D'!$B$38:$O$38</c:f>
              <c:numCache>
                <c:formatCode>#,##0</c:formatCode>
                <c:ptCount val="14"/>
                <c:pt idx="0">
                  <c:v>430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457.5</c:v>
                </c:pt>
                <c:pt idx="9">
                  <c:v>465</c:v>
                </c:pt>
                <c:pt idx="10">
                  <c:v>475</c:v>
                </c:pt>
                <c:pt idx="11">
                  <c:v>475</c:v>
                </c:pt>
                <c:pt idx="12">
                  <c:v>470</c:v>
                </c:pt>
                <c:pt idx="13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D-49B2-94D3-50B42CCBE8A0}"/>
            </c:ext>
          </c:extLst>
        </c:ser>
        <c:ser>
          <c:idx val="2"/>
          <c:order val="2"/>
          <c:tx>
            <c:strRef>
              <c:f>'BRMA Profile - D'!$A$39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D'!$B$36:$O$36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D'!$B$39:$O$39</c:f>
              <c:numCache>
                <c:formatCode>#,##0</c:formatCode>
                <c:ptCount val="14"/>
                <c:pt idx="0">
                  <c:v>435.12</c:v>
                </c:pt>
                <c:pt idx="1">
                  <c:v>444.21</c:v>
                </c:pt>
                <c:pt idx="2">
                  <c:v>443.75</c:v>
                </c:pt>
                <c:pt idx="3">
                  <c:v>444.46</c:v>
                </c:pt>
                <c:pt idx="4">
                  <c:v>442.14</c:v>
                </c:pt>
                <c:pt idx="5">
                  <c:v>446.25</c:v>
                </c:pt>
                <c:pt idx="6">
                  <c:v>446.89</c:v>
                </c:pt>
                <c:pt idx="7">
                  <c:v>453.39</c:v>
                </c:pt>
                <c:pt idx="8">
                  <c:v>461.46</c:v>
                </c:pt>
                <c:pt idx="9">
                  <c:v>475.5</c:v>
                </c:pt>
                <c:pt idx="10">
                  <c:v>476.04</c:v>
                </c:pt>
                <c:pt idx="11">
                  <c:v>476.62</c:v>
                </c:pt>
                <c:pt idx="12">
                  <c:v>479.64</c:v>
                </c:pt>
                <c:pt idx="13">
                  <c:v>486.64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D-49B2-94D3-50B42CCBE8A0}"/>
            </c:ext>
          </c:extLst>
        </c:ser>
        <c:ser>
          <c:idx val="3"/>
          <c:order val="3"/>
          <c:tx>
            <c:strRef>
              <c:f>'BRMA Profile - D'!$A$40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D'!$B$36:$O$36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D'!$B$40:$O$40</c:f>
              <c:numCache>
                <c:formatCode>#,##0</c:formatCode>
                <c:ptCount val="14"/>
                <c:pt idx="0">
                  <c:v>475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475</c:v>
                </c:pt>
                <c:pt idx="8">
                  <c:v>495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D-49B2-94D3-50B42CCB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D'!$B$58:$O$58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D'!$B$59:$O$59</c:f>
              <c:numCache>
                <c:formatCode>#,##0</c:formatCode>
                <c:ptCount val="14"/>
                <c:pt idx="0">
                  <c:v>440</c:v>
                </c:pt>
                <c:pt idx="1">
                  <c:v>450</c:v>
                </c:pt>
                <c:pt idx="2">
                  <c:v>450</c:v>
                </c:pt>
                <c:pt idx="3">
                  <c:v>475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460</c:v>
                </c:pt>
                <c:pt idx="8">
                  <c:v>480</c:v>
                </c:pt>
                <c:pt idx="9">
                  <c:v>495</c:v>
                </c:pt>
                <c:pt idx="10">
                  <c:v>490</c:v>
                </c:pt>
                <c:pt idx="11">
                  <c:v>480</c:v>
                </c:pt>
                <c:pt idx="12">
                  <c:v>480</c:v>
                </c:pt>
                <c:pt idx="13">
                  <c:v>485.45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C37-BC6A-AEB1D9693087}"/>
            </c:ext>
          </c:extLst>
        </c:ser>
        <c:ser>
          <c:idx val="1"/>
          <c:order val="1"/>
          <c:tx>
            <c:strRef>
              <c:f>'BRMA Profile - D'!$A$60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D'!$B$60:$O$60</c:f>
              <c:numCache>
                <c:formatCode>#,##0</c:formatCode>
                <c:ptCount val="14"/>
                <c:pt idx="0">
                  <c:v>485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525</c:v>
                </c:pt>
                <c:pt idx="9">
                  <c:v>525</c:v>
                </c:pt>
                <c:pt idx="10">
                  <c:v>525</c:v>
                </c:pt>
                <c:pt idx="11">
                  <c:v>525</c:v>
                </c:pt>
                <c:pt idx="12">
                  <c:v>525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C37-BC6A-AEB1D9693087}"/>
            </c:ext>
          </c:extLst>
        </c:ser>
        <c:ser>
          <c:idx val="2"/>
          <c:order val="2"/>
          <c:tx>
            <c:strRef>
              <c:f>'BRMA Profile - D'!$A$61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D'!$B$58:$O$58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D'!$B$61:$O$61</c:f>
              <c:numCache>
                <c:formatCode>#,##0</c:formatCode>
                <c:ptCount val="14"/>
                <c:pt idx="0">
                  <c:v>499.63</c:v>
                </c:pt>
                <c:pt idx="1">
                  <c:v>509.58</c:v>
                </c:pt>
                <c:pt idx="2">
                  <c:v>507.7</c:v>
                </c:pt>
                <c:pt idx="3">
                  <c:v>508.44</c:v>
                </c:pt>
                <c:pt idx="4">
                  <c:v>511.86</c:v>
                </c:pt>
                <c:pt idx="5">
                  <c:v>505.94</c:v>
                </c:pt>
                <c:pt idx="6">
                  <c:v>513.91</c:v>
                </c:pt>
                <c:pt idx="7">
                  <c:v>526.20000000000005</c:v>
                </c:pt>
                <c:pt idx="8">
                  <c:v>546.11</c:v>
                </c:pt>
                <c:pt idx="9">
                  <c:v>550.69000000000005</c:v>
                </c:pt>
                <c:pt idx="10">
                  <c:v>547.49</c:v>
                </c:pt>
                <c:pt idx="11">
                  <c:v>546.95000000000005</c:v>
                </c:pt>
                <c:pt idx="12">
                  <c:v>548.76</c:v>
                </c:pt>
                <c:pt idx="13">
                  <c:v>560.20000000000005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5-4C37-BC6A-AEB1D9693087}"/>
            </c:ext>
          </c:extLst>
        </c:ser>
        <c:ser>
          <c:idx val="3"/>
          <c:order val="3"/>
          <c:tx>
            <c:strRef>
              <c:f>'BRMA Profile - D'!$A$62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D'!$B$58:$O$58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D'!$B$62:$O$62</c:f>
              <c:numCache>
                <c:formatCode>#,##0</c:formatCode>
                <c:ptCount val="14"/>
                <c:pt idx="0">
                  <c:v>550</c:v>
                </c:pt>
                <c:pt idx="1">
                  <c:v>560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575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5-4C37-BC6A-AEB1D969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D'!$B$80:$O$80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D'!$B$81:$O$81</c:f>
              <c:numCache>
                <c:formatCode>#,##0</c:formatCode>
                <c:ptCount val="14"/>
                <c:pt idx="0">
                  <c:v>500</c:v>
                </c:pt>
                <c:pt idx="1">
                  <c:v>550</c:v>
                </c:pt>
                <c:pt idx="2">
                  <c:v>545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500</c:v>
                </c:pt>
                <c:pt idx="9">
                  <c:v>625</c:v>
                </c:pt>
                <c:pt idx="10">
                  <c:v>650</c:v>
                </c:pt>
                <c:pt idx="11">
                  <c:v>650</c:v>
                </c:pt>
                <c:pt idx="12">
                  <c:v>660</c:v>
                </c:pt>
                <c:pt idx="1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8-4AB4-93AC-918888D574B9}"/>
            </c:ext>
          </c:extLst>
        </c:ser>
        <c:ser>
          <c:idx val="1"/>
          <c:order val="1"/>
          <c:tx>
            <c:strRef>
              <c:f>'BRMA Profile - D'!$A$82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D'!$B$82:$O$82</c:f>
              <c:numCache>
                <c:formatCode>#,##0</c:formatCode>
                <c:ptCount val="14"/>
                <c:pt idx="0">
                  <c:v>600</c:v>
                </c:pt>
                <c:pt idx="1">
                  <c:v>650</c:v>
                </c:pt>
                <c:pt idx="2">
                  <c:v>622.5</c:v>
                </c:pt>
                <c:pt idx="3">
                  <c:v>632.5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650</c:v>
                </c:pt>
                <c:pt idx="8">
                  <c:v>675</c:v>
                </c:pt>
                <c:pt idx="9">
                  <c:v>750</c:v>
                </c:pt>
                <c:pt idx="10">
                  <c:v>712.5</c:v>
                </c:pt>
                <c:pt idx="11">
                  <c:v>750</c:v>
                </c:pt>
                <c:pt idx="12">
                  <c:v>750</c:v>
                </c:pt>
                <c:pt idx="1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8-4AB4-93AC-918888D574B9}"/>
            </c:ext>
          </c:extLst>
        </c:ser>
        <c:ser>
          <c:idx val="2"/>
          <c:order val="2"/>
          <c:tx>
            <c:strRef>
              <c:f>'BRMA Profile - D'!$A$83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D'!$B$80:$O$80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D'!$B$83:$O$83</c:f>
              <c:numCache>
                <c:formatCode>#,##0</c:formatCode>
                <c:ptCount val="14"/>
                <c:pt idx="0">
                  <c:v>620.08000000000004</c:v>
                </c:pt>
                <c:pt idx="1">
                  <c:v>648.78</c:v>
                </c:pt>
                <c:pt idx="2">
                  <c:v>632.94000000000005</c:v>
                </c:pt>
                <c:pt idx="3">
                  <c:v>635.38</c:v>
                </c:pt>
                <c:pt idx="4">
                  <c:v>636.91999999999996</c:v>
                </c:pt>
                <c:pt idx="5">
                  <c:v>646.85</c:v>
                </c:pt>
                <c:pt idx="6">
                  <c:v>645.80999999999995</c:v>
                </c:pt>
                <c:pt idx="7">
                  <c:v>702.46</c:v>
                </c:pt>
                <c:pt idx="8">
                  <c:v>688.28</c:v>
                </c:pt>
                <c:pt idx="9">
                  <c:v>736.64</c:v>
                </c:pt>
                <c:pt idx="10">
                  <c:v>741.05</c:v>
                </c:pt>
                <c:pt idx="11">
                  <c:v>789.81</c:v>
                </c:pt>
                <c:pt idx="12">
                  <c:v>824.48</c:v>
                </c:pt>
                <c:pt idx="13">
                  <c:v>844.36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8-4AB4-93AC-918888D574B9}"/>
            </c:ext>
          </c:extLst>
        </c:ser>
        <c:ser>
          <c:idx val="3"/>
          <c:order val="3"/>
          <c:tx>
            <c:strRef>
              <c:f>'BRMA Profile - D'!$A$84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D'!$B$80:$O$80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D'!$B$84:$O$84</c:f>
              <c:numCache>
                <c:formatCode>#,##0</c:formatCode>
                <c:ptCount val="14"/>
                <c:pt idx="0">
                  <c:v>700</c:v>
                </c:pt>
                <c:pt idx="1">
                  <c:v>700</c:v>
                </c:pt>
                <c:pt idx="2">
                  <c:v>675</c:v>
                </c:pt>
                <c:pt idx="3">
                  <c:v>700</c:v>
                </c:pt>
                <c:pt idx="4">
                  <c:v>700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900</c:v>
                </c:pt>
                <c:pt idx="12">
                  <c:v>950</c:v>
                </c:pt>
                <c:pt idx="1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38-4AB4-93AC-918888D5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D'!$B$102:$O$102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D'!$B$103:$O$103</c:f>
              <c:numCache>
                <c:formatCode>#,##0</c:formatCode>
                <c:ptCount val="14"/>
                <c:pt idx="0">
                  <c:v>260</c:v>
                </c:pt>
                <c:pt idx="1">
                  <c:v>255</c:v>
                </c:pt>
                <c:pt idx="2">
                  <c:v>250.47</c:v>
                </c:pt>
                <c:pt idx="3">
                  <c:v>250</c:v>
                </c:pt>
                <c:pt idx="4">
                  <c:v>255</c:v>
                </c:pt>
                <c:pt idx="5">
                  <c:v>257.5</c:v>
                </c:pt>
                <c:pt idx="6">
                  <c:v>260</c:v>
                </c:pt>
                <c:pt idx="7">
                  <c:v>255</c:v>
                </c:pt>
                <c:pt idx="8">
                  <c:v>265</c:v>
                </c:pt>
                <c:pt idx="9">
                  <c:v>255</c:v>
                </c:pt>
                <c:pt idx="10">
                  <c:v>275</c:v>
                </c:pt>
                <c:pt idx="11">
                  <c:v>295</c:v>
                </c:pt>
                <c:pt idx="12">
                  <c:v>295</c:v>
                </c:pt>
                <c:pt idx="13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2-4A5D-A5F4-EA623C13A129}"/>
            </c:ext>
          </c:extLst>
        </c:ser>
        <c:ser>
          <c:idx val="1"/>
          <c:order val="1"/>
          <c:tx>
            <c:strRef>
              <c:f>'BRMA Profile - D'!$A$104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D'!$B$104:$O$104</c:f>
              <c:numCache>
                <c:formatCode>#,##0</c:formatCode>
                <c:ptCount val="14"/>
                <c:pt idx="0">
                  <c:v>285</c:v>
                </c:pt>
                <c:pt idx="1">
                  <c:v>275</c:v>
                </c:pt>
                <c:pt idx="2">
                  <c:v>275</c:v>
                </c:pt>
                <c:pt idx="3">
                  <c:v>265</c:v>
                </c:pt>
                <c:pt idx="4">
                  <c:v>271.67</c:v>
                </c:pt>
                <c:pt idx="5">
                  <c:v>281.81</c:v>
                </c:pt>
                <c:pt idx="6">
                  <c:v>282.5</c:v>
                </c:pt>
                <c:pt idx="7">
                  <c:v>287.5</c:v>
                </c:pt>
                <c:pt idx="8">
                  <c:v>291.07</c:v>
                </c:pt>
                <c:pt idx="9">
                  <c:v>280</c:v>
                </c:pt>
                <c:pt idx="10">
                  <c:v>310.54000000000002</c:v>
                </c:pt>
                <c:pt idx="11">
                  <c:v>330</c:v>
                </c:pt>
                <c:pt idx="12">
                  <c:v>340</c:v>
                </c:pt>
                <c:pt idx="13">
                  <c:v>386.67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2-4A5D-A5F4-EA623C13A129}"/>
            </c:ext>
          </c:extLst>
        </c:ser>
        <c:ser>
          <c:idx val="2"/>
          <c:order val="2"/>
          <c:tx>
            <c:strRef>
              <c:f>'BRMA Profile - D'!$A$105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D'!$B$102:$O$102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D'!$B$105:$O$105</c:f>
              <c:numCache>
                <c:formatCode>#,##0</c:formatCode>
                <c:ptCount val="14"/>
                <c:pt idx="0">
                  <c:v>277.88</c:v>
                </c:pt>
                <c:pt idx="1">
                  <c:v>274.11</c:v>
                </c:pt>
                <c:pt idx="2">
                  <c:v>274.66000000000003</c:v>
                </c:pt>
                <c:pt idx="3">
                  <c:v>272.17</c:v>
                </c:pt>
                <c:pt idx="4">
                  <c:v>268.81</c:v>
                </c:pt>
                <c:pt idx="5">
                  <c:v>277.7</c:v>
                </c:pt>
                <c:pt idx="6">
                  <c:v>284.72000000000003</c:v>
                </c:pt>
                <c:pt idx="7">
                  <c:v>291.95</c:v>
                </c:pt>
                <c:pt idx="8">
                  <c:v>294.74</c:v>
                </c:pt>
                <c:pt idx="9">
                  <c:v>283.11</c:v>
                </c:pt>
                <c:pt idx="10">
                  <c:v>306.52</c:v>
                </c:pt>
                <c:pt idx="11">
                  <c:v>332.25</c:v>
                </c:pt>
                <c:pt idx="12">
                  <c:v>334.33</c:v>
                </c:pt>
                <c:pt idx="13">
                  <c:v>398.33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2-4A5D-A5F4-EA623C13A129}"/>
            </c:ext>
          </c:extLst>
        </c:ser>
        <c:ser>
          <c:idx val="3"/>
          <c:order val="3"/>
          <c:tx>
            <c:strRef>
              <c:f>'BRMA Profile - D'!$A$106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D'!$B$102:$O$102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D'!$B$106:$O$106</c:f>
              <c:numCache>
                <c:formatCode>#,##0</c:formatCode>
                <c:ptCount val="14"/>
                <c:pt idx="0">
                  <c:v>299.99</c:v>
                </c:pt>
                <c:pt idx="1">
                  <c:v>290</c:v>
                </c:pt>
                <c:pt idx="2">
                  <c:v>305</c:v>
                </c:pt>
                <c:pt idx="3">
                  <c:v>293.8</c:v>
                </c:pt>
                <c:pt idx="4">
                  <c:v>285</c:v>
                </c:pt>
                <c:pt idx="5">
                  <c:v>305</c:v>
                </c:pt>
                <c:pt idx="6">
                  <c:v>305</c:v>
                </c:pt>
                <c:pt idx="7">
                  <c:v>334.52</c:v>
                </c:pt>
                <c:pt idx="8">
                  <c:v>325</c:v>
                </c:pt>
                <c:pt idx="9">
                  <c:v>310</c:v>
                </c:pt>
                <c:pt idx="10">
                  <c:v>330</c:v>
                </c:pt>
                <c:pt idx="11">
                  <c:v>355</c:v>
                </c:pt>
                <c:pt idx="12">
                  <c:v>350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2-4A5D-A5F4-EA623C13A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D'!$A$125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D'!$C$124:$P$124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D'!$C$125:$P$125</c:f>
              <c:numCache>
                <c:formatCode>#,##0</c:formatCode>
                <c:ptCount val="14"/>
                <c:pt idx="0">
                  <c:v>58</c:v>
                </c:pt>
                <c:pt idx="1">
                  <c:v>82</c:v>
                </c:pt>
                <c:pt idx="2">
                  <c:v>97</c:v>
                </c:pt>
                <c:pt idx="3">
                  <c:v>102</c:v>
                </c:pt>
                <c:pt idx="4">
                  <c:v>114</c:v>
                </c:pt>
                <c:pt idx="5">
                  <c:v>110</c:v>
                </c:pt>
                <c:pt idx="6">
                  <c:v>109</c:v>
                </c:pt>
                <c:pt idx="7">
                  <c:v>110</c:v>
                </c:pt>
                <c:pt idx="8">
                  <c:v>146</c:v>
                </c:pt>
                <c:pt idx="9">
                  <c:v>121</c:v>
                </c:pt>
                <c:pt idx="10">
                  <c:v>122</c:v>
                </c:pt>
                <c:pt idx="11">
                  <c:v>139</c:v>
                </c:pt>
                <c:pt idx="12">
                  <c:v>211</c:v>
                </c:pt>
                <c:pt idx="1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7-4394-877C-6868E3002A1D}"/>
            </c:ext>
          </c:extLst>
        </c:ser>
        <c:ser>
          <c:idx val="1"/>
          <c:order val="1"/>
          <c:tx>
            <c:strRef>
              <c:f>'BRMA Profile - D'!$A$126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D'!$C$124:$P$124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D'!$C$126:$P$126</c:f>
              <c:numCache>
                <c:formatCode>#,##0</c:formatCode>
                <c:ptCount val="14"/>
                <c:pt idx="0">
                  <c:v>180</c:v>
                </c:pt>
                <c:pt idx="1">
                  <c:v>280</c:v>
                </c:pt>
                <c:pt idx="2">
                  <c:v>322</c:v>
                </c:pt>
                <c:pt idx="3">
                  <c:v>339</c:v>
                </c:pt>
                <c:pt idx="4">
                  <c:v>363</c:v>
                </c:pt>
                <c:pt idx="5">
                  <c:v>371</c:v>
                </c:pt>
                <c:pt idx="6">
                  <c:v>341</c:v>
                </c:pt>
                <c:pt idx="7">
                  <c:v>330</c:v>
                </c:pt>
                <c:pt idx="8">
                  <c:v>312</c:v>
                </c:pt>
                <c:pt idx="9">
                  <c:v>287</c:v>
                </c:pt>
                <c:pt idx="10">
                  <c:v>244</c:v>
                </c:pt>
                <c:pt idx="11">
                  <c:v>315</c:v>
                </c:pt>
                <c:pt idx="12">
                  <c:v>425</c:v>
                </c:pt>
                <c:pt idx="13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7-4394-877C-6868E3002A1D}"/>
            </c:ext>
          </c:extLst>
        </c:ser>
        <c:ser>
          <c:idx val="2"/>
          <c:order val="2"/>
          <c:tx>
            <c:strRef>
              <c:f>'BRMA Profile - D'!$A$127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D'!$C$124:$P$124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D'!$C$127:$P$127</c:f>
              <c:numCache>
                <c:formatCode>#,##0</c:formatCode>
                <c:ptCount val="14"/>
                <c:pt idx="0">
                  <c:v>145</c:v>
                </c:pt>
                <c:pt idx="1">
                  <c:v>200</c:v>
                </c:pt>
                <c:pt idx="2">
                  <c:v>256</c:v>
                </c:pt>
                <c:pt idx="3">
                  <c:v>259</c:v>
                </c:pt>
                <c:pt idx="4">
                  <c:v>284</c:v>
                </c:pt>
                <c:pt idx="5">
                  <c:v>234</c:v>
                </c:pt>
                <c:pt idx="6">
                  <c:v>206</c:v>
                </c:pt>
                <c:pt idx="7">
                  <c:v>190</c:v>
                </c:pt>
                <c:pt idx="8">
                  <c:v>167</c:v>
                </c:pt>
                <c:pt idx="9">
                  <c:v>140</c:v>
                </c:pt>
                <c:pt idx="10">
                  <c:v>145</c:v>
                </c:pt>
                <c:pt idx="11">
                  <c:v>177</c:v>
                </c:pt>
                <c:pt idx="12">
                  <c:v>246</c:v>
                </c:pt>
                <c:pt idx="1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7-4394-877C-6868E3002A1D}"/>
            </c:ext>
          </c:extLst>
        </c:ser>
        <c:ser>
          <c:idx val="3"/>
          <c:order val="3"/>
          <c:tx>
            <c:strRef>
              <c:f>'BRMA Profile - D'!$A$128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D'!$C$124:$P$124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D'!$C$128:$P$128</c:f>
              <c:numCache>
                <c:formatCode>#,##0</c:formatCode>
                <c:ptCount val="14"/>
                <c:pt idx="0">
                  <c:v>65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65</c:v>
                </c:pt>
                <c:pt idx="5">
                  <c:v>62</c:v>
                </c:pt>
                <c:pt idx="6">
                  <c:v>62</c:v>
                </c:pt>
                <c:pt idx="7">
                  <c:v>54</c:v>
                </c:pt>
                <c:pt idx="8">
                  <c:v>31</c:v>
                </c:pt>
                <c:pt idx="9">
                  <c:v>45</c:v>
                </c:pt>
                <c:pt idx="10">
                  <c:v>38</c:v>
                </c:pt>
                <c:pt idx="11">
                  <c:v>52</c:v>
                </c:pt>
                <c:pt idx="12">
                  <c:v>29</c:v>
                </c:pt>
                <c:pt idx="1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7-4394-877C-6868E3002A1D}"/>
            </c:ext>
          </c:extLst>
        </c:ser>
        <c:ser>
          <c:idx val="4"/>
          <c:order val="4"/>
          <c:tx>
            <c:strRef>
              <c:f>'BRMA Profile - D'!$A$129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D'!$C$124:$P$124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D'!$C$129:$P$129</c:f>
              <c:numCache>
                <c:formatCode>#,##0</c:formatCode>
                <c:ptCount val="14"/>
                <c:pt idx="0">
                  <c:v>50</c:v>
                </c:pt>
                <c:pt idx="1">
                  <c:v>59</c:v>
                </c:pt>
                <c:pt idx="2">
                  <c:v>55</c:v>
                </c:pt>
                <c:pt idx="3">
                  <c:v>65</c:v>
                </c:pt>
                <c:pt idx="4">
                  <c:v>74</c:v>
                </c:pt>
                <c:pt idx="5">
                  <c:v>80</c:v>
                </c:pt>
                <c:pt idx="6">
                  <c:v>82</c:v>
                </c:pt>
                <c:pt idx="7">
                  <c:v>98</c:v>
                </c:pt>
                <c:pt idx="8">
                  <c:v>108</c:v>
                </c:pt>
                <c:pt idx="9">
                  <c:v>115</c:v>
                </c:pt>
                <c:pt idx="10">
                  <c:v>108</c:v>
                </c:pt>
                <c:pt idx="11">
                  <c:v>127</c:v>
                </c:pt>
                <c:pt idx="12">
                  <c:v>90</c:v>
                </c:pt>
                <c:pt idx="1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7-4394-877C-6868E3002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D'!$A$6:$C$6</c:f>
              <c:strCache>
                <c:ptCount val="3"/>
                <c:pt idx="0">
                  <c:v>Dumfries and Galloway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D'!$B$36:$O$36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D'!$B$39:$O$39</c:f>
              <c:numCache>
                <c:formatCode>#,##0</c:formatCode>
                <c:ptCount val="14"/>
                <c:pt idx="0">
                  <c:v>435.12</c:v>
                </c:pt>
                <c:pt idx="1">
                  <c:v>444.21</c:v>
                </c:pt>
                <c:pt idx="2">
                  <c:v>443.75</c:v>
                </c:pt>
                <c:pt idx="3">
                  <c:v>444.46</c:v>
                </c:pt>
                <c:pt idx="4">
                  <c:v>442.14</c:v>
                </c:pt>
                <c:pt idx="5">
                  <c:v>446.25</c:v>
                </c:pt>
                <c:pt idx="6">
                  <c:v>446.89</c:v>
                </c:pt>
                <c:pt idx="7">
                  <c:v>453.39</c:v>
                </c:pt>
                <c:pt idx="8">
                  <c:v>461.46</c:v>
                </c:pt>
                <c:pt idx="9">
                  <c:v>475.5</c:v>
                </c:pt>
                <c:pt idx="10">
                  <c:v>476.04</c:v>
                </c:pt>
                <c:pt idx="11">
                  <c:v>476.62</c:v>
                </c:pt>
                <c:pt idx="12">
                  <c:v>479.64</c:v>
                </c:pt>
                <c:pt idx="13">
                  <c:v>486.64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7-47C9-95BD-2EBEE2CEBB08}"/>
            </c:ext>
          </c:extLst>
        </c:ser>
        <c:ser>
          <c:idx val="1"/>
          <c:order val="1"/>
          <c:tx>
            <c:strRef>
              <c:f>'BRMA Profile - D'!$A$147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D'!$B$36:$O$36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D'!$B$147:$O$147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7-47C9-95BD-2EBEE2CE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E'!$A$15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E'!$B$14:$O$14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E'!$B$15:$O$15</c:f>
              <c:numCache>
                <c:formatCode>#,##0</c:formatCode>
                <c:ptCount val="14"/>
                <c:pt idx="0">
                  <c:v>320</c:v>
                </c:pt>
                <c:pt idx="1">
                  <c:v>325</c:v>
                </c:pt>
                <c:pt idx="2">
                  <c:v>330</c:v>
                </c:pt>
                <c:pt idx="3">
                  <c:v>330</c:v>
                </c:pt>
                <c:pt idx="4">
                  <c:v>335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360</c:v>
                </c:pt>
                <c:pt idx="11">
                  <c:v>360</c:v>
                </c:pt>
                <c:pt idx="12">
                  <c:v>375</c:v>
                </c:pt>
                <c:pt idx="13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3-4ED3-A394-8CC5EF09B2ED}"/>
            </c:ext>
          </c:extLst>
        </c:ser>
        <c:ser>
          <c:idx val="1"/>
          <c:order val="1"/>
          <c:tx>
            <c:strRef>
              <c:f>'BRMA Profile - E'!$A$16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E'!$B$14:$O$14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E'!$B$16:$O$16</c:f>
              <c:numCache>
                <c:formatCode>#,##0</c:formatCode>
                <c:ptCount val="14"/>
                <c:pt idx="0">
                  <c:v>350</c:v>
                </c:pt>
                <c:pt idx="1">
                  <c:v>350</c:v>
                </c:pt>
                <c:pt idx="2">
                  <c:v>360</c:v>
                </c:pt>
                <c:pt idx="3">
                  <c:v>350</c:v>
                </c:pt>
                <c:pt idx="4">
                  <c:v>365</c:v>
                </c:pt>
                <c:pt idx="5">
                  <c:v>375</c:v>
                </c:pt>
                <c:pt idx="6">
                  <c:v>375</c:v>
                </c:pt>
                <c:pt idx="7">
                  <c:v>385</c:v>
                </c:pt>
                <c:pt idx="8">
                  <c:v>385</c:v>
                </c:pt>
                <c:pt idx="9">
                  <c:v>395</c:v>
                </c:pt>
                <c:pt idx="10">
                  <c:v>400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3-4ED3-A394-8CC5EF09B2ED}"/>
            </c:ext>
          </c:extLst>
        </c:ser>
        <c:ser>
          <c:idx val="2"/>
          <c:order val="2"/>
          <c:tx>
            <c:strRef>
              <c:f>'BRMA Profile - E'!$A$17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E'!$B$14:$O$14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E'!$B$17:$O$17</c:f>
              <c:numCache>
                <c:formatCode>#,##0</c:formatCode>
                <c:ptCount val="14"/>
                <c:pt idx="0">
                  <c:v>350.87</c:v>
                </c:pt>
                <c:pt idx="1">
                  <c:v>360.3</c:v>
                </c:pt>
                <c:pt idx="2">
                  <c:v>361.48</c:v>
                </c:pt>
                <c:pt idx="3">
                  <c:v>362.12</c:v>
                </c:pt>
                <c:pt idx="4">
                  <c:v>369.12</c:v>
                </c:pt>
                <c:pt idx="5">
                  <c:v>381.24</c:v>
                </c:pt>
                <c:pt idx="6">
                  <c:v>383.14</c:v>
                </c:pt>
                <c:pt idx="7">
                  <c:v>393.68</c:v>
                </c:pt>
                <c:pt idx="8">
                  <c:v>390.16</c:v>
                </c:pt>
                <c:pt idx="9">
                  <c:v>401.52</c:v>
                </c:pt>
                <c:pt idx="10">
                  <c:v>405.18</c:v>
                </c:pt>
                <c:pt idx="11">
                  <c:v>414.48</c:v>
                </c:pt>
                <c:pt idx="12">
                  <c:v>438.64</c:v>
                </c:pt>
                <c:pt idx="13">
                  <c:v>473.43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3-4ED3-A394-8CC5EF09B2ED}"/>
            </c:ext>
          </c:extLst>
        </c:ser>
        <c:ser>
          <c:idx val="3"/>
          <c:order val="3"/>
          <c:tx>
            <c:strRef>
              <c:f>'BRMA Profile - E'!$A$18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E'!$B$14:$O$14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E'!$B$18:$O$18</c:f>
              <c:numCache>
                <c:formatCode>#,##0</c:formatCode>
                <c:ptCount val="14"/>
                <c:pt idx="0">
                  <c:v>375</c:v>
                </c:pt>
                <c:pt idx="1">
                  <c:v>385</c:v>
                </c:pt>
                <c:pt idx="2">
                  <c:v>380</c:v>
                </c:pt>
                <c:pt idx="3">
                  <c:v>385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425</c:v>
                </c:pt>
                <c:pt idx="8">
                  <c:v>425</c:v>
                </c:pt>
                <c:pt idx="9">
                  <c:v>445</c:v>
                </c:pt>
                <c:pt idx="10">
                  <c:v>450</c:v>
                </c:pt>
                <c:pt idx="11">
                  <c:v>450</c:v>
                </c:pt>
                <c:pt idx="12">
                  <c:v>482.5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3-4ED3-A394-8CC5EF09B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E'!$A$37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E'!$B$36:$O$36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E'!$B$37:$O$37</c:f>
              <c:numCache>
                <c:formatCode>#,##0</c:formatCode>
                <c:ptCount val="14"/>
                <c:pt idx="0">
                  <c:v>440</c:v>
                </c:pt>
                <c:pt idx="1">
                  <c:v>450</c:v>
                </c:pt>
                <c:pt idx="2">
                  <c:v>440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465</c:v>
                </c:pt>
                <c:pt idx="7">
                  <c:v>475</c:v>
                </c:pt>
                <c:pt idx="8">
                  <c:v>475</c:v>
                </c:pt>
                <c:pt idx="9">
                  <c:v>480</c:v>
                </c:pt>
                <c:pt idx="10">
                  <c:v>480</c:v>
                </c:pt>
                <c:pt idx="11">
                  <c:v>500</c:v>
                </c:pt>
                <c:pt idx="12">
                  <c:v>540</c:v>
                </c:pt>
                <c:pt idx="13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A-4703-874F-956CEC37AAA6}"/>
            </c:ext>
          </c:extLst>
        </c:ser>
        <c:ser>
          <c:idx val="1"/>
          <c:order val="1"/>
          <c:tx>
            <c:strRef>
              <c:f>'BRMA Profile - E'!$A$38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E'!$B$36:$O$36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E'!$B$38:$O$38</c:f>
              <c:numCache>
                <c:formatCode>#,##0</c:formatCode>
                <c:ptCount val="14"/>
                <c:pt idx="0">
                  <c:v>480</c:v>
                </c:pt>
                <c:pt idx="1">
                  <c:v>500</c:v>
                </c:pt>
                <c:pt idx="2">
                  <c:v>490</c:v>
                </c:pt>
                <c:pt idx="3">
                  <c:v>500</c:v>
                </c:pt>
                <c:pt idx="4">
                  <c:v>500</c:v>
                </c:pt>
                <c:pt idx="5">
                  <c:v>517.5</c:v>
                </c:pt>
                <c:pt idx="6">
                  <c:v>530</c:v>
                </c:pt>
                <c:pt idx="7">
                  <c:v>540</c:v>
                </c:pt>
                <c:pt idx="8">
                  <c:v>550</c:v>
                </c:pt>
                <c:pt idx="9">
                  <c:v>575</c:v>
                </c:pt>
                <c:pt idx="10">
                  <c:v>550</c:v>
                </c:pt>
                <c:pt idx="11">
                  <c:v>587.5</c:v>
                </c:pt>
                <c:pt idx="12">
                  <c:v>630</c:v>
                </c:pt>
                <c:pt idx="13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A-4703-874F-956CEC37AAA6}"/>
            </c:ext>
          </c:extLst>
        </c:ser>
        <c:ser>
          <c:idx val="2"/>
          <c:order val="2"/>
          <c:tx>
            <c:strRef>
              <c:f>'BRMA Profile - E'!$A$39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E'!$B$36:$O$36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E'!$B$39:$O$39</c:f>
              <c:numCache>
                <c:formatCode>#,##0</c:formatCode>
                <c:ptCount val="14"/>
                <c:pt idx="0">
                  <c:v>497.46</c:v>
                </c:pt>
                <c:pt idx="1">
                  <c:v>520.5</c:v>
                </c:pt>
                <c:pt idx="2">
                  <c:v>502.96</c:v>
                </c:pt>
                <c:pt idx="3">
                  <c:v>515.07000000000005</c:v>
                </c:pt>
                <c:pt idx="4">
                  <c:v>517.76</c:v>
                </c:pt>
                <c:pt idx="5">
                  <c:v>530.9</c:v>
                </c:pt>
                <c:pt idx="6">
                  <c:v>545.96</c:v>
                </c:pt>
                <c:pt idx="7">
                  <c:v>554.96</c:v>
                </c:pt>
                <c:pt idx="8">
                  <c:v>561.51</c:v>
                </c:pt>
                <c:pt idx="9">
                  <c:v>581.94000000000005</c:v>
                </c:pt>
                <c:pt idx="10">
                  <c:v>580.76</c:v>
                </c:pt>
                <c:pt idx="11">
                  <c:v>600.5</c:v>
                </c:pt>
                <c:pt idx="12">
                  <c:v>648.35</c:v>
                </c:pt>
                <c:pt idx="13">
                  <c:v>745.48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A-4703-874F-956CEC37AAA6}"/>
            </c:ext>
          </c:extLst>
        </c:ser>
        <c:ser>
          <c:idx val="3"/>
          <c:order val="3"/>
          <c:tx>
            <c:strRef>
              <c:f>'BRMA Profile - E'!$A$40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E'!$B$36:$O$36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E'!$B$40:$O$40</c:f>
              <c:numCache>
                <c:formatCode>#,##0</c:formatCode>
                <c:ptCount val="14"/>
                <c:pt idx="0">
                  <c:v>550</c:v>
                </c:pt>
                <c:pt idx="1">
                  <c:v>585</c:v>
                </c:pt>
                <c:pt idx="2">
                  <c:v>560</c:v>
                </c:pt>
                <c:pt idx="3">
                  <c:v>575</c:v>
                </c:pt>
                <c:pt idx="4">
                  <c:v>575</c:v>
                </c:pt>
                <c:pt idx="5">
                  <c:v>600</c:v>
                </c:pt>
                <c:pt idx="6">
                  <c:v>600</c:v>
                </c:pt>
                <c:pt idx="7">
                  <c:v>622.5</c:v>
                </c:pt>
                <c:pt idx="8">
                  <c:v>630</c:v>
                </c:pt>
                <c:pt idx="9">
                  <c:v>650</c:v>
                </c:pt>
                <c:pt idx="10">
                  <c:v>660</c:v>
                </c:pt>
                <c:pt idx="11">
                  <c:v>690</c:v>
                </c:pt>
                <c:pt idx="12">
                  <c:v>750</c:v>
                </c:pt>
                <c:pt idx="13">
                  <c:v>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A-4703-874F-956CEC37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E'!$A$59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E'!$B$58:$O$58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E'!$B$59:$O$59</c:f>
              <c:numCache>
                <c:formatCode>#,##0</c:formatCode>
                <c:ptCount val="14"/>
                <c:pt idx="0">
                  <c:v>550</c:v>
                </c:pt>
                <c:pt idx="1">
                  <c:v>575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560</c:v>
                </c:pt>
                <c:pt idx="6">
                  <c:v>600</c:v>
                </c:pt>
                <c:pt idx="7">
                  <c:v>590</c:v>
                </c:pt>
                <c:pt idx="8">
                  <c:v>600</c:v>
                </c:pt>
                <c:pt idx="9">
                  <c:v>625</c:v>
                </c:pt>
                <c:pt idx="10">
                  <c:v>620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9-40F0-B62F-0EDF98D903CD}"/>
            </c:ext>
          </c:extLst>
        </c:ser>
        <c:ser>
          <c:idx val="1"/>
          <c:order val="1"/>
          <c:tx>
            <c:strRef>
              <c:f>'BRMA Profile - E'!$A$60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E'!$B$58:$O$58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E'!$B$60:$O$60</c:f>
              <c:numCache>
                <c:formatCode>#,##0</c:formatCode>
                <c:ptCount val="14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625</c:v>
                </c:pt>
                <c:pt idx="4">
                  <c:v>650</c:v>
                </c:pt>
                <c:pt idx="5">
                  <c:v>690</c:v>
                </c:pt>
                <c:pt idx="6">
                  <c:v>700</c:v>
                </c:pt>
                <c:pt idx="7">
                  <c:v>700</c:v>
                </c:pt>
                <c:pt idx="8">
                  <c:v>750</c:v>
                </c:pt>
                <c:pt idx="9">
                  <c:v>775</c:v>
                </c:pt>
                <c:pt idx="10">
                  <c:v>750</c:v>
                </c:pt>
                <c:pt idx="11">
                  <c:v>775</c:v>
                </c:pt>
                <c:pt idx="12">
                  <c:v>850</c:v>
                </c:pt>
                <c:pt idx="13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9-40F0-B62F-0EDF98D903CD}"/>
            </c:ext>
          </c:extLst>
        </c:ser>
        <c:ser>
          <c:idx val="2"/>
          <c:order val="2"/>
          <c:tx>
            <c:strRef>
              <c:f>'BRMA Profile - E'!$A$61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E'!$B$58:$O$58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E'!$B$61:$O$61</c:f>
              <c:numCache>
                <c:formatCode>#,##0</c:formatCode>
                <c:ptCount val="14"/>
                <c:pt idx="0">
                  <c:v>632.52</c:v>
                </c:pt>
                <c:pt idx="1">
                  <c:v>651.09</c:v>
                </c:pt>
                <c:pt idx="2">
                  <c:v>643.12</c:v>
                </c:pt>
                <c:pt idx="3">
                  <c:v>644.39</c:v>
                </c:pt>
                <c:pt idx="4">
                  <c:v>668.02</c:v>
                </c:pt>
                <c:pt idx="5">
                  <c:v>684.17</c:v>
                </c:pt>
                <c:pt idx="6">
                  <c:v>701.64</c:v>
                </c:pt>
                <c:pt idx="7">
                  <c:v>717.22</c:v>
                </c:pt>
                <c:pt idx="8">
                  <c:v>745.87</c:v>
                </c:pt>
                <c:pt idx="9">
                  <c:v>794.73</c:v>
                </c:pt>
                <c:pt idx="10">
                  <c:v>782.79</c:v>
                </c:pt>
                <c:pt idx="11">
                  <c:v>809.29</c:v>
                </c:pt>
                <c:pt idx="12">
                  <c:v>884.44</c:v>
                </c:pt>
                <c:pt idx="13">
                  <c:v>1021.11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9-40F0-B62F-0EDF98D903CD}"/>
            </c:ext>
          </c:extLst>
        </c:ser>
        <c:ser>
          <c:idx val="3"/>
          <c:order val="3"/>
          <c:tx>
            <c:strRef>
              <c:f>'BRMA Profile - E'!$A$62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E'!$B$58:$O$58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E'!$B$62:$O$62</c:f>
              <c:numCache>
                <c:formatCode>#,##0</c:formatCode>
                <c:ptCount val="14"/>
                <c:pt idx="0">
                  <c:v>700</c:v>
                </c:pt>
                <c:pt idx="1">
                  <c:v>750</c:v>
                </c:pt>
                <c:pt idx="2">
                  <c:v>725</c:v>
                </c:pt>
                <c:pt idx="3">
                  <c:v>750</c:v>
                </c:pt>
                <c:pt idx="4">
                  <c:v>750</c:v>
                </c:pt>
                <c:pt idx="5">
                  <c:v>795</c:v>
                </c:pt>
                <c:pt idx="6">
                  <c:v>795</c:v>
                </c:pt>
                <c:pt idx="7">
                  <c:v>800</c:v>
                </c:pt>
                <c:pt idx="8">
                  <c:v>860</c:v>
                </c:pt>
                <c:pt idx="9">
                  <c:v>950</c:v>
                </c:pt>
                <c:pt idx="10">
                  <c:v>930</c:v>
                </c:pt>
                <c:pt idx="11">
                  <c:v>965</c:v>
                </c:pt>
                <c:pt idx="12">
                  <c:v>1080</c:v>
                </c:pt>
                <c:pt idx="13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9-40F0-B62F-0EDF98D9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8239138792771"/>
          <c:y val="7.5271246713757331E-2"/>
          <c:w val="0.87279475842624632"/>
          <c:h val="0.536416836784290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B9C93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2D54"/>
              </a:solidFill>
            </c:spPr>
            <c:extLst>
              <c:ext xmlns:c16="http://schemas.microsoft.com/office/drawing/2014/chart" uri="{C3380CC4-5D6E-409C-BE32-E72D297353CC}">
                <c16:uniqueId val="{00000001-0997-49C8-957A-ADB4ADA6EBE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997-49C8-957A-ADB4ADA6EBED}"/>
              </c:ext>
            </c:extLst>
          </c:dPt>
          <c:dLbls>
            <c:delete val="1"/>
          </c:dLbls>
          <c:cat>
            <c:strRef>
              <c:f>'Chart 3'!$A$6:$A$24</c:f>
              <c:strCache>
                <c:ptCount val="19"/>
                <c:pt idx="0">
                  <c:v>Lothian</c:v>
                </c:pt>
                <c:pt idx="1">
                  <c:v>Greater Glasgow</c:v>
                </c:pt>
                <c:pt idx="2">
                  <c:v>Scotland</c:v>
                </c:pt>
                <c:pt idx="3">
                  <c:v>East Dunbartonshire</c:v>
                </c:pt>
                <c:pt idx="4">
                  <c:v>West Lothian</c:v>
                </c:pt>
                <c:pt idx="5">
                  <c:v>Forth Valley</c:v>
                </c:pt>
                <c:pt idx="6">
                  <c:v>Highland and Islands</c:v>
                </c:pt>
                <c:pt idx="7">
                  <c:v>Argyll and Bute</c:v>
                </c:pt>
                <c:pt idx="8">
                  <c:v>Fife</c:v>
                </c:pt>
                <c:pt idx="9">
                  <c:v>Aberdeen and Shire</c:v>
                </c:pt>
                <c:pt idx="10">
                  <c:v>West Dunbartonshire</c:v>
                </c:pt>
                <c:pt idx="11">
                  <c:v>South Lanarkshire</c:v>
                </c:pt>
                <c:pt idx="12">
                  <c:v>North Lanarkshire</c:v>
                </c:pt>
                <c:pt idx="13">
                  <c:v>Dundee and Angus</c:v>
                </c:pt>
                <c:pt idx="14">
                  <c:v>Perth and Kinross</c:v>
                </c:pt>
                <c:pt idx="15">
                  <c:v>Renfrewshire / Inverclyde</c:v>
                </c:pt>
                <c:pt idx="16">
                  <c:v>Scottish Borders</c:v>
                </c:pt>
                <c:pt idx="17">
                  <c:v>Ayrshires</c:v>
                </c:pt>
                <c:pt idx="18">
                  <c:v>Dumfries and Galloway</c:v>
                </c:pt>
              </c:strCache>
            </c:strRef>
          </c:cat>
          <c:val>
            <c:numRef>
              <c:f>'Chart 3'!$B$6:$B$24</c:f>
              <c:numCache>
                <c:formatCode>#,##0</c:formatCode>
                <c:ptCount val="19"/>
                <c:pt idx="0">
                  <c:v>885.47</c:v>
                </c:pt>
                <c:pt idx="1">
                  <c:v>792.15</c:v>
                </c:pt>
                <c:pt idx="2">
                  <c:v>647.9565530000001</c:v>
                </c:pt>
                <c:pt idx="3">
                  <c:v>644.85</c:v>
                </c:pt>
                <c:pt idx="4">
                  <c:v>559.22</c:v>
                </c:pt>
                <c:pt idx="5">
                  <c:v>533.33000000000004</c:v>
                </c:pt>
                <c:pt idx="6">
                  <c:v>533.17999999999995</c:v>
                </c:pt>
                <c:pt idx="7">
                  <c:v>531.54999999999995</c:v>
                </c:pt>
                <c:pt idx="8">
                  <c:v>523.38</c:v>
                </c:pt>
                <c:pt idx="9">
                  <c:v>518.4</c:v>
                </c:pt>
                <c:pt idx="10">
                  <c:v>507.73</c:v>
                </c:pt>
                <c:pt idx="11">
                  <c:v>490.19</c:v>
                </c:pt>
                <c:pt idx="12">
                  <c:v>477.14</c:v>
                </c:pt>
                <c:pt idx="13">
                  <c:v>473.43</c:v>
                </c:pt>
                <c:pt idx="14">
                  <c:v>472.14</c:v>
                </c:pt>
                <c:pt idx="15">
                  <c:v>463.49</c:v>
                </c:pt>
                <c:pt idx="16">
                  <c:v>428.79</c:v>
                </c:pt>
                <c:pt idx="17">
                  <c:v>426.21</c:v>
                </c:pt>
                <c:pt idx="18">
                  <c:v>424.26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97-49C8-957A-ADB4ADA6EBE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9658112"/>
        <c:axId val="109661568"/>
      </c:barChart>
      <c:catAx>
        <c:axId val="1096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9661568"/>
        <c:crosses val="autoZero"/>
        <c:auto val="1"/>
        <c:lblAlgn val="ctr"/>
        <c:lblOffset val="100"/>
        <c:noMultiLvlLbl val="0"/>
      </c:catAx>
      <c:valAx>
        <c:axId val="1096615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£ monthly</a:t>
                </a:r>
              </a:p>
            </c:rich>
          </c:tx>
          <c:layout>
            <c:manualLayout>
              <c:xMode val="edge"/>
              <c:yMode val="edge"/>
              <c:x val="1.7708253235934897E-2"/>
              <c:y val="0.2568035885973617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crossAx val="1096581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Argyll and Bute'!$A$97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Argyll and Bute'!$B$93:$H$93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3-4FB0-8EA9-B349753A909C}"/>
            </c:ext>
          </c:extLst>
        </c:ser>
        <c:ser>
          <c:idx val="1"/>
          <c:order val="1"/>
          <c:tx>
            <c:strRef>
              <c:f>'BRMA Profile - Argyll and Bute'!$A$96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Argyll and Bute'!$B$93:$H$93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3-4FB0-8EA9-B349753A909C}"/>
            </c:ext>
          </c:extLst>
        </c:ser>
        <c:ser>
          <c:idx val="2"/>
          <c:order val="2"/>
          <c:tx>
            <c:strRef>
              <c:f>'BRMA Profile - Argyll and Bute'!$A$95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Argyll and Bute'!$B$93:$H$93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13-4FB0-8EA9-B349753A909C}"/>
            </c:ext>
          </c:extLst>
        </c:ser>
        <c:ser>
          <c:idx val="3"/>
          <c:order val="3"/>
          <c:tx>
            <c:strRef>
              <c:f>'BRMA Profile - Argyll and Bute'!$A$94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Argyll and Bute'!$B$93:$H$93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13-4FB0-8EA9-B349753A9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96192"/>
        <c:axId val="69514368"/>
      </c:lineChart>
      <c:catAx>
        <c:axId val="694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9514368"/>
        <c:crosses val="autoZero"/>
        <c:auto val="1"/>
        <c:lblAlgn val="ctr"/>
        <c:lblOffset val="100"/>
        <c:noMultiLvlLbl val="0"/>
      </c:catAx>
      <c:valAx>
        <c:axId val="6951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949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E'!$A$81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E'!$B$80:$O$80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E'!$B$81:$O$81</c:f>
              <c:numCache>
                <c:formatCode>#,##0</c:formatCode>
                <c:ptCount val="14"/>
                <c:pt idx="0">
                  <c:v>750</c:v>
                </c:pt>
                <c:pt idx="1">
                  <c:v>780</c:v>
                </c:pt>
                <c:pt idx="2">
                  <c:v>750</c:v>
                </c:pt>
                <c:pt idx="3">
                  <c:v>750</c:v>
                </c:pt>
                <c:pt idx="4">
                  <c:v>800</c:v>
                </c:pt>
                <c:pt idx="5">
                  <c:v>825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1100</c:v>
                </c:pt>
                <c:pt idx="1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9-4192-BE16-1F62D6ED8238}"/>
            </c:ext>
          </c:extLst>
        </c:ser>
        <c:ser>
          <c:idx val="1"/>
          <c:order val="1"/>
          <c:tx>
            <c:strRef>
              <c:f>'BRMA Profile - E'!$A$82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E'!$B$80:$O$80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E'!$B$82:$O$82</c:f>
              <c:numCache>
                <c:formatCode>#,##0</c:formatCode>
                <c:ptCount val="14"/>
                <c:pt idx="0">
                  <c:v>825</c:v>
                </c:pt>
                <c:pt idx="1">
                  <c:v>850</c:v>
                </c:pt>
                <c:pt idx="2">
                  <c:v>850</c:v>
                </c:pt>
                <c:pt idx="3">
                  <c:v>850</c:v>
                </c:pt>
                <c:pt idx="4">
                  <c:v>950</c:v>
                </c:pt>
                <c:pt idx="5">
                  <c:v>950</c:v>
                </c:pt>
                <c:pt idx="6">
                  <c:v>995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1240</c:v>
                </c:pt>
                <c:pt idx="11">
                  <c:v>1240</c:v>
                </c:pt>
                <c:pt idx="12">
                  <c:v>1320</c:v>
                </c:pt>
                <c:pt idx="13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9-4192-BE16-1F62D6ED8238}"/>
            </c:ext>
          </c:extLst>
        </c:ser>
        <c:ser>
          <c:idx val="2"/>
          <c:order val="2"/>
          <c:tx>
            <c:strRef>
              <c:f>'BRMA Profile - E'!$A$83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E'!$B$80:$O$80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E'!$B$83:$O$83</c:f>
              <c:numCache>
                <c:formatCode>#,##0</c:formatCode>
                <c:ptCount val="14"/>
                <c:pt idx="0">
                  <c:v>811.27</c:v>
                </c:pt>
                <c:pt idx="1">
                  <c:v>894.44</c:v>
                </c:pt>
                <c:pt idx="2">
                  <c:v>849.5</c:v>
                </c:pt>
                <c:pt idx="3">
                  <c:v>883.13</c:v>
                </c:pt>
                <c:pt idx="4">
                  <c:v>961.21</c:v>
                </c:pt>
                <c:pt idx="5">
                  <c:v>967.81</c:v>
                </c:pt>
                <c:pt idx="6">
                  <c:v>972.76</c:v>
                </c:pt>
                <c:pt idx="7">
                  <c:v>1047.22</c:v>
                </c:pt>
                <c:pt idx="8">
                  <c:v>1084.8</c:v>
                </c:pt>
                <c:pt idx="9">
                  <c:v>1177.19</c:v>
                </c:pt>
                <c:pt idx="10">
                  <c:v>1208.48</c:v>
                </c:pt>
                <c:pt idx="11">
                  <c:v>1224.47</c:v>
                </c:pt>
                <c:pt idx="12">
                  <c:v>1317.29</c:v>
                </c:pt>
                <c:pt idx="13">
                  <c:v>1346.1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9-4192-BE16-1F62D6ED8238}"/>
            </c:ext>
          </c:extLst>
        </c:ser>
        <c:ser>
          <c:idx val="3"/>
          <c:order val="3"/>
          <c:tx>
            <c:strRef>
              <c:f>'BRMA Profile - E'!$A$84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E'!$B$80:$O$80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E'!$B$84:$O$84</c:f>
              <c:numCache>
                <c:formatCode>#,##0</c:formatCode>
                <c:ptCount val="14"/>
                <c:pt idx="0">
                  <c:v>890</c:v>
                </c:pt>
                <c:pt idx="1">
                  <c:v>1000</c:v>
                </c:pt>
                <c:pt idx="2">
                  <c:v>950</c:v>
                </c:pt>
                <c:pt idx="3">
                  <c:v>950</c:v>
                </c:pt>
                <c:pt idx="4">
                  <c:v>1140</c:v>
                </c:pt>
                <c:pt idx="5">
                  <c:v>1140</c:v>
                </c:pt>
                <c:pt idx="6">
                  <c:v>1200</c:v>
                </c:pt>
                <c:pt idx="7">
                  <c:v>1240</c:v>
                </c:pt>
                <c:pt idx="8">
                  <c:v>1255</c:v>
                </c:pt>
                <c:pt idx="9">
                  <c:v>1375</c:v>
                </c:pt>
                <c:pt idx="10">
                  <c:v>1400</c:v>
                </c:pt>
                <c:pt idx="11">
                  <c:v>1440</c:v>
                </c:pt>
                <c:pt idx="12">
                  <c:v>1580</c:v>
                </c:pt>
                <c:pt idx="1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9-4192-BE16-1F62D6ED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E'!$A$103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E'!$B$102:$O$102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E'!$B$103:$O$103</c:f>
              <c:numCache>
                <c:formatCode>#,##0</c:formatCode>
                <c:ptCount val="14"/>
                <c:pt idx="0">
                  <c:v>225</c:v>
                </c:pt>
                <c:pt idx="1">
                  <c:v>235</c:v>
                </c:pt>
                <c:pt idx="2">
                  <c:v>238.33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260</c:v>
                </c:pt>
                <c:pt idx="8">
                  <c:v>280</c:v>
                </c:pt>
                <c:pt idx="9">
                  <c:v>300</c:v>
                </c:pt>
                <c:pt idx="10">
                  <c:v>275</c:v>
                </c:pt>
                <c:pt idx="11">
                  <c:v>290</c:v>
                </c:pt>
                <c:pt idx="12">
                  <c:v>300</c:v>
                </c:pt>
                <c:pt idx="1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0-489D-A47D-DE07489325E5}"/>
            </c:ext>
          </c:extLst>
        </c:ser>
        <c:ser>
          <c:idx val="1"/>
          <c:order val="1"/>
          <c:tx>
            <c:strRef>
              <c:f>'BRMA Profile - E'!$A$104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E'!$B$102:$O$102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E'!$B$104:$O$104</c:f>
              <c:numCache>
                <c:formatCode>#,##0</c:formatCode>
                <c:ptCount val="14"/>
                <c:pt idx="0">
                  <c:v>250</c:v>
                </c:pt>
                <c:pt idx="1">
                  <c:v>260</c:v>
                </c:pt>
                <c:pt idx="2">
                  <c:v>265</c:v>
                </c:pt>
                <c:pt idx="3">
                  <c:v>273.33999999999997</c:v>
                </c:pt>
                <c:pt idx="4">
                  <c:v>275</c:v>
                </c:pt>
                <c:pt idx="5">
                  <c:v>290</c:v>
                </c:pt>
                <c:pt idx="6">
                  <c:v>300</c:v>
                </c:pt>
                <c:pt idx="7">
                  <c:v>290</c:v>
                </c:pt>
                <c:pt idx="8">
                  <c:v>315</c:v>
                </c:pt>
                <c:pt idx="9">
                  <c:v>330</c:v>
                </c:pt>
                <c:pt idx="10">
                  <c:v>325</c:v>
                </c:pt>
                <c:pt idx="11">
                  <c:v>325</c:v>
                </c:pt>
                <c:pt idx="12">
                  <c:v>350</c:v>
                </c:pt>
                <c:pt idx="1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0-489D-A47D-DE07489325E5}"/>
            </c:ext>
          </c:extLst>
        </c:ser>
        <c:ser>
          <c:idx val="2"/>
          <c:order val="2"/>
          <c:tx>
            <c:strRef>
              <c:f>'BRMA Profile - E'!$A$105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E'!$B$102:$O$102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E'!$B$105:$O$105</c:f>
              <c:numCache>
                <c:formatCode>#,##0</c:formatCode>
                <c:ptCount val="14"/>
                <c:pt idx="0">
                  <c:v>262.86</c:v>
                </c:pt>
                <c:pt idx="1">
                  <c:v>263.08</c:v>
                </c:pt>
                <c:pt idx="2">
                  <c:v>269.83</c:v>
                </c:pt>
                <c:pt idx="3">
                  <c:v>268.35000000000002</c:v>
                </c:pt>
                <c:pt idx="4">
                  <c:v>274.42</c:v>
                </c:pt>
                <c:pt idx="5">
                  <c:v>289.27999999999997</c:v>
                </c:pt>
                <c:pt idx="6">
                  <c:v>295.72000000000003</c:v>
                </c:pt>
                <c:pt idx="7">
                  <c:v>309.20999999999998</c:v>
                </c:pt>
                <c:pt idx="8">
                  <c:v>332.03</c:v>
                </c:pt>
                <c:pt idx="9">
                  <c:v>343.77</c:v>
                </c:pt>
                <c:pt idx="10">
                  <c:v>331.22</c:v>
                </c:pt>
                <c:pt idx="11">
                  <c:v>329.32</c:v>
                </c:pt>
                <c:pt idx="12">
                  <c:v>358.98</c:v>
                </c:pt>
                <c:pt idx="13">
                  <c:v>407.38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0-489D-A47D-DE07489325E5}"/>
            </c:ext>
          </c:extLst>
        </c:ser>
        <c:ser>
          <c:idx val="3"/>
          <c:order val="3"/>
          <c:tx>
            <c:strRef>
              <c:f>'BRMA Profile - E'!$A$106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E'!$B$102:$O$102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E'!$B$106:$O$106</c:f>
              <c:numCache>
                <c:formatCode>#,##0</c:formatCode>
                <c:ptCount val="14"/>
                <c:pt idx="0">
                  <c:v>300</c:v>
                </c:pt>
                <c:pt idx="1">
                  <c:v>290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320</c:v>
                </c:pt>
                <c:pt idx="6">
                  <c:v>320</c:v>
                </c:pt>
                <c:pt idx="7">
                  <c:v>340</c:v>
                </c:pt>
                <c:pt idx="8">
                  <c:v>365</c:v>
                </c:pt>
                <c:pt idx="9">
                  <c:v>385</c:v>
                </c:pt>
                <c:pt idx="10">
                  <c:v>375</c:v>
                </c:pt>
                <c:pt idx="11">
                  <c:v>360</c:v>
                </c:pt>
                <c:pt idx="12">
                  <c:v>402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0-489D-A47D-DE0748932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E'!$A$125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E'!$C$124:$P$124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E'!$C$125:$P$125</c:f>
              <c:numCache>
                <c:formatCode>#,##0</c:formatCode>
                <c:ptCount val="14"/>
                <c:pt idx="0">
                  <c:v>319</c:v>
                </c:pt>
                <c:pt idx="1">
                  <c:v>458</c:v>
                </c:pt>
                <c:pt idx="2">
                  <c:v>483</c:v>
                </c:pt>
                <c:pt idx="3">
                  <c:v>437</c:v>
                </c:pt>
                <c:pt idx="4">
                  <c:v>405</c:v>
                </c:pt>
                <c:pt idx="5">
                  <c:v>406</c:v>
                </c:pt>
                <c:pt idx="6">
                  <c:v>382</c:v>
                </c:pt>
                <c:pt idx="7">
                  <c:v>369</c:v>
                </c:pt>
                <c:pt idx="8">
                  <c:v>398</c:v>
                </c:pt>
                <c:pt idx="9">
                  <c:v>429</c:v>
                </c:pt>
                <c:pt idx="10">
                  <c:v>424</c:v>
                </c:pt>
                <c:pt idx="11">
                  <c:v>525</c:v>
                </c:pt>
                <c:pt idx="12">
                  <c:v>476</c:v>
                </c:pt>
                <c:pt idx="13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E-4ABA-88BE-3FCA4124B010}"/>
            </c:ext>
          </c:extLst>
        </c:ser>
        <c:ser>
          <c:idx val="1"/>
          <c:order val="1"/>
          <c:tx>
            <c:strRef>
              <c:f>'BRMA Profile - E'!$A$126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E'!$C$124:$P$124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E'!$C$126:$P$126</c:f>
              <c:numCache>
                <c:formatCode>#,##0</c:formatCode>
                <c:ptCount val="14"/>
                <c:pt idx="0">
                  <c:v>613</c:v>
                </c:pt>
                <c:pt idx="1">
                  <c:v>818</c:v>
                </c:pt>
                <c:pt idx="2">
                  <c:v>918</c:v>
                </c:pt>
                <c:pt idx="3">
                  <c:v>790</c:v>
                </c:pt>
                <c:pt idx="4">
                  <c:v>856</c:v>
                </c:pt>
                <c:pt idx="5">
                  <c:v>860</c:v>
                </c:pt>
                <c:pt idx="6">
                  <c:v>950</c:v>
                </c:pt>
                <c:pt idx="7">
                  <c:v>728</c:v>
                </c:pt>
                <c:pt idx="8">
                  <c:v>779</c:v>
                </c:pt>
                <c:pt idx="9">
                  <c:v>857</c:v>
                </c:pt>
                <c:pt idx="10">
                  <c:v>805</c:v>
                </c:pt>
                <c:pt idx="11">
                  <c:v>906</c:v>
                </c:pt>
                <c:pt idx="12">
                  <c:v>877</c:v>
                </c:pt>
                <c:pt idx="13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E-4ABA-88BE-3FCA4124B010}"/>
            </c:ext>
          </c:extLst>
        </c:ser>
        <c:ser>
          <c:idx val="2"/>
          <c:order val="2"/>
          <c:tx>
            <c:strRef>
              <c:f>'BRMA Profile - E'!$A$127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E'!$C$124:$P$124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E'!$C$127:$P$127</c:f>
              <c:numCache>
                <c:formatCode>#,##0</c:formatCode>
                <c:ptCount val="14"/>
                <c:pt idx="0">
                  <c:v>198</c:v>
                </c:pt>
                <c:pt idx="1">
                  <c:v>224</c:v>
                </c:pt>
                <c:pt idx="2">
                  <c:v>283</c:v>
                </c:pt>
                <c:pt idx="3">
                  <c:v>245</c:v>
                </c:pt>
                <c:pt idx="4">
                  <c:v>303</c:v>
                </c:pt>
                <c:pt idx="5">
                  <c:v>283</c:v>
                </c:pt>
                <c:pt idx="6">
                  <c:v>335</c:v>
                </c:pt>
                <c:pt idx="7">
                  <c:v>275</c:v>
                </c:pt>
                <c:pt idx="8">
                  <c:v>304</c:v>
                </c:pt>
                <c:pt idx="9">
                  <c:v>315</c:v>
                </c:pt>
                <c:pt idx="10">
                  <c:v>229</c:v>
                </c:pt>
                <c:pt idx="11">
                  <c:v>233</c:v>
                </c:pt>
                <c:pt idx="12">
                  <c:v>251</c:v>
                </c:pt>
                <c:pt idx="13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E-4ABA-88BE-3FCA4124B010}"/>
            </c:ext>
          </c:extLst>
        </c:ser>
        <c:ser>
          <c:idx val="3"/>
          <c:order val="3"/>
          <c:tx>
            <c:strRef>
              <c:f>'BRMA Profile - E'!$A$128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E'!$C$124:$P$124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E'!$C$128:$P$128</c:f>
              <c:numCache>
                <c:formatCode>#,##0</c:formatCode>
                <c:ptCount val="14"/>
                <c:pt idx="0">
                  <c:v>71</c:v>
                </c:pt>
                <c:pt idx="1">
                  <c:v>107</c:v>
                </c:pt>
                <c:pt idx="2">
                  <c:v>121</c:v>
                </c:pt>
                <c:pt idx="3">
                  <c:v>93</c:v>
                </c:pt>
                <c:pt idx="4">
                  <c:v>107</c:v>
                </c:pt>
                <c:pt idx="5">
                  <c:v>105</c:v>
                </c:pt>
                <c:pt idx="6">
                  <c:v>85</c:v>
                </c:pt>
                <c:pt idx="7">
                  <c:v>115</c:v>
                </c:pt>
                <c:pt idx="8">
                  <c:v>95</c:v>
                </c:pt>
                <c:pt idx="9">
                  <c:v>89</c:v>
                </c:pt>
                <c:pt idx="10">
                  <c:v>105</c:v>
                </c:pt>
                <c:pt idx="11">
                  <c:v>122</c:v>
                </c:pt>
                <c:pt idx="12">
                  <c:v>105</c:v>
                </c:pt>
                <c:pt idx="1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E-4ABA-88BE-3FCA4124B010}"/>
            </c:ext>
          </c:extLst>
        </c:ser>
        <c:ser>
          <c:idx val="4"/>
          <c:order val="4"/>
          <c:tx>
            <c:strRef>
              <c:f>'BRMA Profile - E'!$A$129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E'!$C$124:$P$124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E'!$C$129:$P$129</c:f>
              <c:numCache>
                <c:formatCode>#,##0</c:formatCode>
                <c:ptCount val="14"/>
                <c:pt idx="0">
                  <c:v>94</c:v>
                </c:pt>
                <c:pt idx="1">
                  <c:v>138</c:v>
                </c:pt>
                <c:pt idx="2">
                  <c:v>143</c:v>
                </c:pt>
                <c:pt idx="3">
                  <c:v>108</c:v>
                </c:pt>
                <c:pt idx="4">
                  <c:v>104</c:v>
                </c:pt>
                <c:pt idx="5">
                  <c:v>95</c:v>
                </c:pt>
                <c:pt idx="6">
                  <c:v>93</c:v>
                </c:pt>
                <c:pt idx="7">
                  <c:v>200</c:v>
                </c:pt>
                <c:pt idx="8">
                  <c:v>163</c:v>
                </c:pt>
                <c:pt idx="9">
                  <c:v>181</c:v>
                </c:pt>
                <c:pt idx="10">
                  <c:v>199</c:v>
                </c:pt>
                <c:pt idx="11">
                  <c:v>199</c:v>
                </c:pt>
                <c:pt idx="12">
                  <c:v>195</c:v>
                </c:pt>
                <c:pt idx="13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E-4ABA-88BE-3FCA4124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E'!$A$6:$C$6</c:f>
              <c:strCache>
                <c:ptCount val="3"/>
                <c:pt idx="0">
                  <c:v>Dundee and Angus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E'!$B$36:$O$36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E'!$B$39:$O$39</c:f>
              <c:numCache>
                <c:formatCode>#,##0</c:formatCode>
                <c:ptCount val="14"/>
                <c:pt idx="0">
                  <c:v>497.46</c:v>
                </c:pt>
                <c:pt idx="1">
                  <c:v>520.5</c:v>
                </c:pt>
                <c:pt idx="2">
                  <c:v>502.96</c:v>
                </c:pt>
                <c:pt idx="3">
                  <c:v>515.07000000000005</c:v>
                </c:pt>
                <c:pt idx="4">
                  <c:v>517.76</c:v>
                </c:pt>
                <c:pt idx="5">
                  <c:v>530.9</c:v>
                </c:pt>
                <c:pt idx="6">
                  <c:v>545.96</c:v>
                </c:pt>
                <c:pt idx="7">
                  <c:v>554.96</c:v>
                </c:pt>
                <c:pt idx="8">
                  <c:v>561.51</c:v>
                </c:pt>
                <c:pt idx="9">
                  <c:v>581.94000000000005</c:v>
                </c:pt>
                <c:pt idx="10">
                  <c:v>580.76</c:v>
                </c:pt>
                <c:pt idx="11">
                  <c:v>600.5</c:v>
                </c:pt>
                <c:pt idx="12">
                  <c:v>648.35</c:v>
                </c:pt>
                <c:pt idx="13">
                  <c:v>745.48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3-4684-91C1-CD6BE591EBC9}"/>
            </c:ext>
          </c:extLst>
        </c:ser>
        <c:ser>
          <c:idx val="1"/>
          <c:order val="1"/>
          <c:tx>
            <c:strRef>
              <c:f>'BRMA Profile - E'!$A$147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E'!$B$36:$O$36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E'!$B$147:$O$147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3-4684-91C1-CD6BE591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F'!$B$14:$O$14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F'!$B$15:$O$15</c:f>
              <c:numCache>
                <c:formatCode>#,##0</c:formatCode>
                <c:ptCount val="14"/>
                <c:pt idx="0">
                  <c:v>400</c:v>
                </c:pt>
                <c:pt idx="1">
                  <c:v>412.5</c:v>
                </c:pt>
                <c:pt idx="2">
                  <c:v>400</c:v>
                </c:pt>
                <c:pt idx="3">
                  <c:v>420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425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495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F-40C8-A09D-4309DC2DC6A3}"/>
            </c:ext>
          </c:extLst>
        </c:ser>
        <c:ser>
          <c:idx val="1"/>
          <c:order val="1"/>
          <c:tx>
            <c:strRef>
              <c:f>'BRMA Profile - F'!$A$16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F'!$B$16:$O$16</c:f>
              <c:numCache>
                <c:formatCode>#,##0</c:formatCode>
                <c:ptCount val="14"/>
                <c:pt idx="0">
                  <c:v>425</c:v>
                </c:pt>
                <c:pt idx="1">
                  <c:v>450</c:v>
                </c:pt>
                <c:pt idx="2">
                  <c:v>425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525</c:v>
                </c:pt>
                <c:pt idx="9">
                  <c:v>500</c:v>
                </c:pt>
                <c:pt idx="10">
                  <c:v>550</c:v>
                </c:pt>
                <c:pt idx="11">
                  <c:v>525</c:v>
                </c:pt>
                <c:pt idx="12">
                  <c:v>550</c:v>
                </c:pt>
                <c:pt idx="1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F-40C8-A09D-4309DC2DC6A3}"/>
            </c:ext>
          </c:extLst>
        </c:ser>
        <c:ser>
          <c:idx val="2"/>
          <c:order val="2"/>
          <c:tx>
            <c:strRef>
              <c:f>'BRMA Profile - F'!$A$17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F'!$B$14:$O$14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F'!$B$17:$O$17</c:f>
              <c:numCache>
                <c:formatCode>#,##0</c:formatCode>
                <c:ptCount val="14"/>
                <c:pt idx="0">
                  <c:v>449.59</c:v>
                </c:pt>
                <c:pt idx="1">
                  <c:v>456.61</c:v>
                </c:pt>
                <c:pt idx="2">
                  <c:v>440.86</c:v>
                </c:pt>
                <c:pt idx="3">
                  <c:v>465.96</c:v>
                </c:pt>
                <c:pt idx="4">
                  <c:v>472.07</c:v>
                </c:pt>
                <c:pt idx="5">
                  <c:v>461.49</c:v>
                </c:pt>
                <c:pt idx="6">
                  <c:v>478.92</c:v>
                </c:pt>
                <c:pt idx="7">
                  <c:v>487.82</c:v>
                </c:pt>
                <c:pt idx="8">
                  <c:v>521.17999999999995</c:v>
                </c:pt>
                <c:pt idx="9">
                  <c:v>525.55999999999995</c:v>
                </c:pt>
                <c:pt idx="10">
                  <c:v>537.6</c:v>
                </c:pt>
                <c:pt idx="11">
                  <c:v>534.46</c:v>
                </c:pt>
                <c:pt idx="12">
                  <c:v>580.35</c:v>
                </c:pt>
                <c:pt idx="13">
                  <c:v>644.85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F-40C8-A09D-4309DC2DC6A3}"/>
            </c:ext>
          </c:extLst>
        </c:ser>
        <c:ser>
          <c:idx val="3"/>
          <c:order val="3"/>
          <c:tx>
            <c:strRef>
              <c:f>'BRMA Profile - F'!$A$18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F'!$B$14:$O$14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F'!$B$18:$O$18</c:f>
              <c:numCache>
                <c:formatCode>#,##0</c:formatCode>
                <c:ptCount val="14"/>
                <c:pt idx="0">
                  <c:v>475</c:v>
                </c:pt>
                <c:pt idx="1">
                  <c:v>475</c:v>
                </c:pt>
                <c:pt idx="2">
                  <c:v>475</c:v>
                </c:pt>
                <c:pt idx="3">
                  <c:v>495</c:v>
                </c:pt>
                <c:pt idx="4">
                  <c:v>525</c:v>
                </c:pt>
                <c:pt idx="5">
                  <c:v>495</c:v>
                </c:pt>
                <c:pt idx="6">
                  <c:v>525</c:v>
                </c:pt>
                <c:pt idx="7">
                  <c:v>550</c:v>
                </c:pt>
                <c:pt idx="8">
                  <c:v>575</c:v>
                </c:pt>
                <c:pt idx="9">
                  <c:v>595</c:v>
                </c:pt>
                <c:pt idx="10">
                  <c:v>600</c:v>
                </c:pt>
                <c:pt idx="11">
                  <c:v>597.5</c:v>
                </c:pt>
                <c:pt idx="12">
                  <c:v>650</c:v>
                </c:pt>
                <c:pt idx="13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F-40C8-A09D-4309DC2DC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F'!$B$36:$O$36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F'!$B$37:$O$37</c:f>
              <c:numCache>
                <c:formatCode>#,##0</c:formatCode>
                <c:ptCount val="14"/>
                <c:pt idx="0">
                  <c:v>525</c:v>
                </c:pt>
                <c:pt idx="1">
                  <c:v>500</c:v>
                </c:pt>
                <c:pt idx="2">
                  <c:v>525</c:v>
                </c:pt>
                <c:pt idx="3">
                  <c:v>500</c:v>
                </c:pt>
                <c:pt idx="4">
                  <c:v>525</c:v>
                </c:pt>
                <c:pt idx="5">
                  <c:v>525</c:v>
                </c:pt>
                <c:pt idx="6">
                  <c:v>550</c:v>
                </c:pt>
                <c:pt idx="7">
                  <c:v>550</c:v>
                </c:pt>
                <c:pt idx="8">
                  <c:v>575</c:v>
                </c:pt>
                <c:pt idx="9">
                  <c:v>575</c:v>
                </c:pt>
                <c:pt idx="10">
                  <c:v>575</c:v>
                </c:pt>
                <c:pt idx="11">
                  <c:v>592.5</c:v>
                </c:pt>
                <c:pt idx="12">
                  <c:v>625</c:v>
                </c:pt>
                <c:pt idx="13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137-ACB5-978CD6FF2189}"/>
            </c:ext>
          </c:extLst>
        </c:ser>
        <c:ser>
          <c:idx val="1"/>
          <c:order val="1"/>
          <c:tx>
            <c:strRef>
              <c:f>'BRMA Profile - F'!$A$38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F'!$B$38:$O$38</c:f>
              <c:numCache>
                <c:formatCode>#,##0</c:formatCode>
                <c:ptCount val="14"/>
                <c:pt idx="0">
                  <c:v>575</c:v>
                </c:pt>
                <c:pt idx="1">
                  <c:v>550</c:v>
                </c:pt>
                <c:pt idx="2">
                  <c:v>595</c:v>
                </c:pt>
                <c:pt idx="3">
                  <c:v>575</c:v>
                </c:pt>
                <c:pt idx="4">
                  <c:v>575</c:v>
                </c:pt>
                <c:pt idx="5">
                  <c:v>575</c:v>
                </c:pt>
                <c:pt idx="6">
                  <c:v>625</c:v>
                </c:pt>
                <c:pt idx="7">
                  <c:v>600</c:v>
                </c:pt>
                <c:pt idx="8">
                  <c:v>675</c:v>
                </c:pt>
                <c:pt idx="9">
                  <c:v>650</c:v>
                </c:pt>
                <c:pt idx="10">
                  <c:v>695</c:v>
                </c:pt>
                <c:pt idx="11">
                  <c:v>725</c:v>
                </c:pt>
                <c:pt idx="12">
                  <c:v>750</c:v>
                </c:pt>
                <c:pt idx="1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0-4137-ACB5-978CD6FF2189}"/>
            </c:ext>
          </c:extLst>
        </c:ser>
        <c:ser>
          <c:idx val="2"/>
          <c:order val="2"/>
          <c:tx>
            <c:strRef>
              <c:f>'BRMA Profile - F'!$A$39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F'!$B$36:$O$36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F'!$B$39:$O$39</c:f>
              <c:numCache>
                <c:formatCode>#,##0</c:formatCode>
                <c:ptCount val="14"/>
                <c:pt idx="0">
                  <c:v>581.12</c:v>
                </c:pt>
                <c:pt idx="1">
                  <c:v>571.97</c:v>
                </c:pt>
                <c:pt idx="2">
                  <c:v>608.66</c:v>
                </c:pt>
                <c:pt idx="3">
                  <c:v>587.11</c:v>
                </c:pt>
                <c:pt idx="4">
                  <c:v>603.70000000000005</c:v>
                </c:pt>
                <c:pt idx="5">
                  <c:v>610.75</c:v>
                </c:pt>
                <c:pt idx="6">
                  <c:v>635.52</c:v>
                </c:pt>
                <c:pt idx="7">
                  <c:v>653.4</c:v>
                </c:pt>
                <c:pt idx="8">
                  <c:v>683.7</c:v>
                </c:pt>
                <c:pt idx="9">
                  <c:v>677.02</c:v>
                </c:pt>
                <c:pt idx="10">
                  <c:v>704.3</c:v>
                </c:pt>
                <c:pt idx="11">
                  <c:v>720.66</c:v>
                </c:pt>
                <c:pt idx="12">
                  <c:v>780.06</c:v>
                </c:pt>
                <c:pt idx="13">
                  <c:v>897.45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0-4137-ACB5-978CD6FF2189}"/>
            </c:ext>
          </c:extLst>
        </c:ser>
        <c:ser>
          <c:idx val="3"/>
          <c:order val="3"/>
          <c:tx>
            <c:strRef>
              <c:f>'BRMA Profile - F'!$A$40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F'!$B$36:$O$36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F'!$B$40:$O$40</c:f>
              <c:numCache>
                <c:formatCode>#,##0</c:formatCode>
                <c:ptCount val="14"/>
                <c:pt idx="0">
                  <c:v>625</c:v>
                </c:pt>
                <c:pt idx="1">
                  <c:v>650</c:v>
                </c:pt>
                <c:pt idx="2">
                  <c:v>680</c:v>
                </c:pt>
                <c:pt idx="3">
                  <c:v>650</c:v>
                </c:pt>
                <c:pt idx="4">
                  <c:v>695</c:v>
                </c:pt>
                <c:pt idx="5">
                  <c:v>675</c:v>
                </c:pt>
                <c:pt idx="6">
                  <c:v>695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800</c:v>
                </c:pt>
                <c:pt idx="11">
                  <c:v>825</c:v>
                </c:pt>
                <c:pt idx="12">
                  <c:v>875</c:v>
                </c:pt>
                <c:pt idx="13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0-4137-ACB5-978CD6FF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F'!$B$58:$O$58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F'!$B$59:$O$59</c:f>
              <c:numCache>
                <c:formatCode>#,##0</c:formatCode>
                <c:ptCount val="14"/>
                <c:pt idx="0">
                  <c:v>650</c:v>
                </c:pt>
                <c:pt idx="1">
                  <c:v>650</c:v>
                </c:pt>
                <c:pt idx="2">
                  <c:v>695</c:v>
                </c:pt>
                <c:pt idx="3">
                  <c:v>650</c:v>
                </c:pt>
                <c:pt idx="4">
                  <c:v>695</c:v>
                </c:pt>
                <c:pt idx="5">
                  <c:v>695</c:v>
                </c:pt>
                <c:pt idx="6">
                  <c:v>695</c:v>
                </c:pt>
                <c:pt idx="7">
                  <c:v>775</c:v>
                </c:pt>
                <c:pt idx="8">
                  <c:v>795</c:v>
                </c:pt>
                <c:pt idx="9">
                  <c:v>750</c:v>
                </c:pt>
                <c:pt idx="10">
                  <c:v>800</c:v>
                </c:pt>
                <c:pt idx="11">
                  <c:v>800</c:v>
                </c:pt>
                <c:pt idx="12">
                  <c:v>850</c:v>
                </c:pt>
                <c:pt idx="13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C-4C7F-ABFC-F00CAE3E5970}"/>
            </c:ext>
          </c:extLst>
        </c:ser>
        <c:ser>
          <c:idx val="1"/>
          <c:order val="1"/>
          <c:tx>
            <c:strRef>
              <c:f>'BRMA Profile - F'!$A$60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F'!$B$60:$O$60</c:f>
              <c:numCache>
                <c:formatCode>#,##0</c:formatCode>
                <c:ptCount val="14"/>
                <c:pt idx="0">
                  <c:v>700</c:v>
                </c:pt>
                <c:pt idx="1">
                  <c:v>730</c:v>
                </c:pt>
                <c:pt idx="2">
                  <c:v>750</c:v>
                </c:pt>
                <c:pt idx="3">
                  <c:v>750</c:v>
                </c:pt>
                <c:pt idx="4">
                  <c:v>795</c:v>
                </c:pt>
                <c:pt idx="5">
                  <c:v>797.5</c:v>
                </c:pt>
                <c:pt idx="6">
                  <c:v>795</c:v>
                </c:pt>
                <c:pt idx="7">
                  <c:v>892.5</c:v>
                </c:pt>
                <c:pt idx="8">
                  <c:v>895</c:v>
                </c:pt>
                <c:pt idx="9">
                  <c:v>895</c:v>
                </c:pt>
                <c:pt idx="10">
                  <c:v>895</c:v>
                </c:pt>
                <c:pt idx="11">
                  <c:v>895</c:v>
                </c:pt>
                <c:pt idx="12">
                  <c:v>1050</c:v>
                </c:pt>
                <c:pt idx="1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C-4C7F-ABFC-F00CAE3E5970}"/>
            </c:ext>
          </c:extLst>
        </c:ser>
        <c:ser>
          <c:idx val="2"/>
          <c:order val="2"/>
          <c:tx>
            <c:strRef>
              <c:f>'BRMA Profile - F'!$A$61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F'!$B$58:$O$58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F'!$B$61:$O$61</c:f>
              <c:numCache>
                <c:formatCode>#,##0</c:formatCode>
                <c:ptCount val="14"/>
                <c:pt idx="0">
                  <c:v>750.02</c:v>
                </c:pt>
                <c:pt idx="1">
                  <c:v>772.43</c:v>
                </c:pt>
                <c:pt idx="2">
                  <c:v>810.13</c:v>
                </c:pt>
                <c:pt idx="3">
                  <c:v>797.68</c:v>
                </c:pt>
                <c:pt idx="4">
                  <c:v>798.73</c:v>
                </c:pt>
                <c:pt idx="5">
                  <c:v>819.59</c:v>
                </c:pt>
                <c:pt idx="6">
                  <c:v>859.19</c:v>
                </c:pt>
                <c:pt idx="7">
                  <c:v>923.82</c:v>
                </c:pt>
                <c:pt idx="8">
                  <c:v>936.32</c:v>
                </c:pt>
                <c:pt idx="9">
                  <c:v>945.66</c:v>
                </c:pt>
                <c:pt idx="10">
                  <c:v>975.87</c:v>
                </c:pt>
                <c:pt idx="11">
                  <c:v>1016.96</c:v>
                </c:pt>
                <c:pt idx="12">
                  <c:v>1137.8800000000001</c:v>
                </c:pt>
                <c:pt idx="13">
                  <c:v>1230.3800000000001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C-4C7F-ABFC-F00CAE3E5970}"/>
            </c:ext>
          </c:extLst>
        </c:ser>
        <c:ser>
          <c:idx val="3"/>
          <c:order val="3"/>
          <c:tx>
            <c:strRef>
              <c:f>'BRMA Profile - F'!$A$62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F'!$B$58:$O$58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F'!$B$62:$O$62</c:f>
              <c:numCache>
                <c:formatCode>#,##0</c:formatCode>
                <c:ptCount val="14"/>
                <c:pt idx="0">
                  <c:v>775</c:v>
                </c:pt>
                <c:pt idx="1">
                  <c:v>800</c:v>
                </c:pt>
                <c:pt idx="2">
                  <c:v>895</c:v>
                </c:pt>
                <c:pt idx="3">
                  <c:v>850</c:v>
                </c:pt>
                <c:pt idx="4">
                  <c:v>890</c:v>
                </c:pt>
                <c:pt idx="5">
                  <c:v>900</c:v>
                </c:pt>
                <c:pt idx="6">
                  <c:v>985</c:v>
                </c:pt>
                <c:pt idx="7">
                  <c:v>1000</c:v>
                </c:pt>
                <c:pt idx="8">
                  <c:v>1050</c:v>
                </c:pt>
                <c:pt idx="9">
                  <c:v>1025</c:v>
                </c:pt>
                <c:pt idx="10">
                  <c:v>1050</c:v>
                </c:pt>
                <c:pt idx="11">
                  <c:v>1195</c:v>
                </c:pt>
                <c:pt idx="12">
                  <c:v>1300</c:v>
                </c:pt>
                <c:pt idx="13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C-4C7F-ABFC-F00CAE3E5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F'!$B$80:$O$80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F'!$B$81:$O$81</c:f>
              <c:numCache>
                <c:formatCode>#,##0</c:formatCode>
                <c:ptCount val="14"/>
                <c:pt idx="0">
                  <c:v>900</c:v>
                </c:pt>
                <c:pt idx="1">
                  <c:v>950</c:v>
                </c:pt>
                <c:pt idx="2">
                  <c:v>900</c:v>
                </c:pt>
                <c:pt idx="3">
                  <c:v>950</c:v>
                </c:pt>
                <c:pt idx="4">
                  <c:v>922.5</c:v>
                </c:pt>
                <c:pt idx="5">
                  <c:v>950</c:v>
                </c:pt>
                <c:pt idx="6">
                  <c:v>962.5</c:v>
                </c:pt>
                <c:pt idx="7">
                  <c:v>1200</c:v>
                </c:pt>
                <c:pt idx="8">
                  <c:v>1150</c:v>
                </c:pt>
                <c:pt idx="9">
                  <c:v>1272.5</c:v>
                </c:pt>
                <c:pt idx="10">
                  <c:v>1150</c:v>
                </c:pt>
                <c:pt idx="11">
                  <c:v>1295</c:v>
                </c:pt>
                <c:pt idx="12">
                  <c:v>1290</c:v>
                </c:pt>
                <c:pt idx="13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D-47BD-A957-42ECBF485F35}"/>
            </c:ext>
          </c:extLst>
        </c:ser>
        <c:ser>
          <c:idx val="1"/>
          <c:order val="1"/>
          <c:tx>
            <c:strRef>
              <c:f>'BRMA Profile - F'!$A$82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F'!$B$82:$O$82</c:f>
              <c:numCache>
                <c:formatCode>#,##0</c:formatCode>
                <c:ptCount val="14"/>
                <c:pt idx="0">
                  <c:v>995</c:v>
                </c:pt>
                <c:pt idx="1">
                  <c:v>1100</c:v>
                </c:pt>
                <c:pt idx="2">
                  <c:v>1195</c:v>
                </c:pt>
                <c:pt idx="3">
                  <c:v>1100</c:v>
                </c:pt>
                <c:pt idx="4">
                  <c:v>1200</c:v>
                </c:pt>
                <c:pt idx="5">
                  <c:v>1200</c:v>
                </c:pt>
                <c:pt idx="6">
                  <c:v>1100</c:v>
                </c:pt>
                <c:pt idx="7">
                  <c:v>1500</c:v>
                </c:pt>
                <c:pt idx="8">
                  <c:v>1300</c:v>
                </c:pt>
                <c:pt idx="9">
                  <c:v>1497.5</c:v>
                </c:pt>
                <c:pt idx="10">
                  <c:v>1450</c:v>
                </c:pt>
                <c:pt idx="11">
                  <c:v>1537.5</c:v>
                </c:pt>
                <c:pt idx="12">
                  <c:v>1445</c:v>
                </c:pt>
                <c:pt idx="13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D-47BD-A957-42ECBF485F35}"/>
            </c:ext>
          </c:extLst>
        </c:ser>
        <c:ser>
          <c:idx val="2"/>
          <c:order val="2"/>
          <c:tx>
            <c:strRef>
              <c:f>'BRMA Profile - F'!$A$83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F'!$B$80:$O$80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F'!$B$83:$O$83</c:f>
              <c:numCache>
                <c:formatCode>#,##0</c:formatCode>
                <c:ptCount val="14"/>
                <c:pt idx="0">
                  <c:v>1135.19</c:v>
                </c:pt>
                <c:pt idx="1">
                  <c:v>1204.31</c:v>
                </c:pt>
                <c:pt idx="2">
                  <c:v>1137.57</c:v>
                </c:pt>
                <c:pt idx="3">
                  <c:v>1246.04</c:v>
                </c:pt>
                <c:pt idx="4">
                  <c:v>1279.83</c:v>
                </c:pt>
                <c:pt idx="5">
                  <c:v>1264.46</c:v>
                </c:pt>
                <c:pt idx="6">
                  <c:v>1276.8800000000001</c:v>
                </c:pt>
                <c:pt idx="7">
                  <c:v>1551.67</c:v>
                </c:pt>
                <c:pt idx="8">
                  <c:v>1343.5</c:v>
                </c:pt>
                <c:pt idx="9">
                  <c:v>1553.19</c:v>
                </c:pt>
                <c:pt idx="10">
                  <c:v>1505.92</c:v>
                </c:pt>
                <c:pt idx="11">
                  <c:v>1651.25</c:v>
                </c:pt>
                <c:pt idx="12">
                  <c:v>1637.5</c:v>
                </c:pt>
                <c:pt idx="13">
                  <c:v>1885.41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D-47BD-A957-42ECBF485F35}"/>
            </c:ext>
          </c:extLst>
        </c:ser>
        <c:ser>
          <c:idx val="3"/>
          <c:order val="3"/>
          <c:tx>
            <c:strRef>
              <c:f>'BRMA Profile - F'!$A$84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F'!$B$80:$O$80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F'!$B$84:$O$84</c:f>
              <c:numCache>
                <c:formatCode>#,##0</c:formatCode>
                <c:ptCount val="14"/>
                <c:pt idx="0">
                  <c:v>1350</c:v>
                </c:pt>
                <c:pt idx="1">
                  <c:v>1400</c:v>
                </c:pt>
                <c:pt idx="2">
                  <c:v>1300</c:v>
                </c:pt>
                <c:pt idx="3">
                  <c:v>1500</c:v>
                </c:pt>
                <c:pt idx="4">
                  <c:v>1525</c:v>
                </c:pt>
                <c:pt idx="5">
                  <c:v>1500</c:v>
                </c:pt>
                <c:pt idx="6">
                  <c:v>1500</c:v>
                </c:pt>
                <c:pt idx="7">
                  <c:v>1650</c:v>
                </c:pt>
                <c:pt idx="8">
                  <c:v>1500</c:v>
                </c:pt>
                <c:pt idx="9">
                  <c:v>1725</c:v>
                </c:pt>
                <c:pt idx="10">
                  <c:v>1700</c:v>
                </c:pt>
                <c:pt idx="11">
                  <c:v>1775</c:v>
                </c:pt>
                <c:pt idx="12">
                  <c:v>1847.5</c:v>
                </c:pt>
                <c:pt idx="13">
                  <c:v>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D-47BD-A957-42ECBF48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F'!$B$102:$O$102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F'!$B$103:$O$103</c:f>
              <c:numCache>
                <c:formatCode>#,##0</c:formatCode>
                <c:ptCount val="14"/>
                <c:pt idx="0">
                  <c:v>274</c:v>
                </c:pt>
                <c:pt idx="1">
                  <c:v>257</c:v>
                </c:pt>
                <c:pt idx="2">
                  <c:v>285</c:v>
                </c:pt>
                <c:pt idx="3">
                  <c:v>281.66000000000003</c:v>
                </c:pt>
                <c:pt idx="4">
                  <c:v>285</c:v>
                </c:pt>
                <c:pt idx="5">
                  <c:v>280</c:v>
                </c:pt>
                <c:pt idx="6">
                  <c:v>275</c:v>
                </c:pt>
                <c:pt idx="7">
                  <c:v>325</c:v>
                </c:pt>
                <c:pt idx="8">
                  <c:v>290</c:v>
                </c:pt>
                <c:pt idx="9">
                  <c:v>300</c:v>
                </c:pt>
                <c:pt idx="10">
                  <c:v>300</c:v>
                </c:pt>
                <c:pt idx="11">
                  <c:v>350</c:v>
                </c:pt>
                <c:pt idx="12">
                  <c:v>310</c:v>
                </c:pt>
                <c:pt idx="1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C-40A6-86BB-855080D39AC0}"/>
            </c:ext>
          </c:extLst>
        </c:ser>
        <c:ser>
          <c:idx val="1"/>
          <c:order val="1"/>
          <c:tx>
            <c:strRef>
              <c:f>'BRMA Profile - F'!$A$104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F'!$B$104:$O$104</c:f>
              <c:numCache>
                <c:formatCode>#,##0</c:formatCode>
                <c:ptCount val="14"/>
                <c:pt idx="0">
                  <c:v>300</c:v>
                </c:pt>
                <c:pt idx="1">
                  <c:v>305</c:v>
                </c:pt>
                <c:pt idx="2">
                  <c:v>327.5</c:v>
                </c:pt>
                <c:pt idx="3">
                  <c:v>310</c:v>
                </c:pt>
                <c:pt idx="4">
                  <c:v>315</c:v>
                </c:pt>
                <c:pt idx="5">
                  <c:v>319.54000000000002</c:v>
                </c:pt>
                <c:pt idx="6">
                  <c:v>325</c:v>
                </c:pt>
                <c:pt idx="7">
                  <c:v>375</c:v>
                </c:pt>
                <c:pt idx="8">
                  <c:v>337.79</c:v>
                </c:pt>
                <c:pt idx="9">
                  <c:v>325.89</c:v>
                </c:pt>
                <c:pt idx="10">
                  <c:v>341</c:v>
                </c:pt>
                <c:pt idx="11">
                  <c:v>472.5</c:v>
                </c:pt>
                <c:pt idx="12">
                  <c:v>400</c:v>
                </c:pt>
                <c:pt idx="13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C-40A6-86BB-855080D39AC0}"/>
            </c:ext>
          </c:extLst>
        </c:ser>
        <c:ser>
          <c:idx val="2"/>
          <c:order val="2"/>
          <c:tx>
            <c:strRef>
              <c:f>'BRMA Profile - F'!$A$105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F'!$B$102:$O$102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F'!$B$105:$O$105</c:f>
              <c:numCache>
                <c:formatCode>#,##0</c:formatCode>
                <c:ptCount val="14"/>
                <c:pt idx="0">
                  <c:v>300.36</c:v>
                </c:pt>
                <c:pt idx="1">
                  <c:v>303.58999999999997</c:v>
                </c:pt>
                <c:pt idx="2">
                  <c:v>338.4</c:v>
                </c:pt>
                <c:pt idx="3">
                  <c:v>323.36</c:v>
                </c:pt>
                <c:pt idx="4">
                  <c:v>322.2</c:v>
                </c:pt>
                <c:pt idx="5">
                  <c:v>312.08</c:v>
                </c:pt>
                <c:pt idx="6">
                  <c:v>324.77999999999997</c:v>
                </c:pt>
                <c:pt idx="7">
                  <c:v>385.4</c:v>
                </c:pt>
                <c:pt idx="8">
                  <c:v>346.63</c:v>
                </c:pt>
                <c:pt idx="9">
                  <c:v>352.18</c:v>
                </c:pt>
                <c:pt idx="10">
                  <c:v>356.46</c:v>
                </c:pt>
                <c:pt idx="11">
                  <c:v>436.32</c:v>
                </c:pt>
                <c:pt idx="12">
                  <c:v>420</c:v>
                </c:pt>
                <c:pt idx="13">
                  <c:v>473.73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C-40A6-86BB-855080D39AC0}"/>
            </c:ext>
          </c:extLst>
        </c:ser>
        <c:ser>
          <c:idx val="3"/>
          <c:order val="3"/>
          <c:tx>
            <c:strRef>
              <c:f>'BRMA Profile - F'!$A$106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F'!$B$102:$O$102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F'!$B$106:$O$106</c:f>
              <c:numCache>
                <c:formatCode>#,##0</c:formatCode>
                <c:ptCount val="14"/>
                <c:pt idx="0">
                  <c:v>324</c:v>
                </c:pt>
                <c:pt idx="1">
                  <c:v>335</c:v>
                </c:pt>
                <c:pt idx="2">
                  <c:v>368.33</c:v>
                </c:pt>
                <c:pt idx="3">
                  <c:v>376.66</c:v>
                </c:pt>
                <c:pt idx="4">
                  <c:v>341.67</c:v>
                </c:pt>
                <c:pt idx="5">
                  <c:v>325</c:v>
                </c:pt>
                <c:pt idx="6">
                  <c:v>375</c:v>
                </c:pt>
                <c:pt idx="7">
                  <c:v>425</c:v>
                </c:pt>
                <c:pt idx="8">
                  <c:v>400</c:v>
                </c:pt>
                <c:pt idx="9">
                  <c:v>390</c:v>
                </c:pt>
                <c:pt idx="10">
                  <c:v>400</c:v>
                </c:pt>
                <c:pt idx="11">
                  <c:v>500</c:v>
                </c:pt>
                <c:pt idx="12">
                  <c:v>500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C-40A6-86BB-855080D3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F'!$A$125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F'!$C$124:$P$124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F'!$C$125:$P$125</c:f>
              <c:numCache>
                <c:formatCode>#,##0</c:formatCode>
                <c:ptCount val="14"/>
                <c:pt idx="0">
                  <c:v>75</c:v>
                </c:pt>
                <c:pt idx="1">
                  <c:v>84</c:v>
                </c:pt>
                <c:pt idx="2">
                  <c:v>70</c:v>
                </c:pt>
                <c:pt idx="3">
                  <c:v>52</c:v>
                </c:pt>
                <c:pt idx="4">
                  <c:v>58</c:v>
                </c:pt>
                <c:pt idx="5">
                  <c:v>111</c:v>
                </c:pt>
                <c:pt idx="6">
                  <c:v>98</c:v>
                </c:pt>
                <c:pt idx="7">
                  <c:v>71</c:v>
                </c:pt>
                <c:pt idx="8">
                  <c:v>73</c:v>
                </c:pt>
                <c:pt idx="9">
                  <c:v>72</c:v>
                </c:pt>
                <c:pt idx="10">
                  <c:v>75</c:v>
                </c:pt>
                <c:pt idx="11">
                  <c:v>56</c:v>
                </c:pt>
                <c:pt idx="12">
                  <c:v>101</c:v>
                </c:pt>
                <c:pt idx="1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4-4B69-9B8A-F06ABB6AEB6F}"/>
            </c:ext>
          </c:extLst>
        </c:ser>
        <c:ser>
          <c:idx val="1"/>
          <c:order val="1"/>
          <c:tx>
            <c:strRef>
              <c:f>'BRMA Profile - F'!$A$126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F'!$C$124:$P$124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F'!$C$126:$P$126</c:f>
              <c:numCache>
                <c:formatCode>#,##0</c:formatCode>
                <c:ptCount val="14"/>
                <c:pt idx="0">
                  <c:v>172</c:v>
                </c:pt>
                <c:pt idx="1">
                  <c:v>137</c:v>
                </c:pt>
                <c:pt idx="2">
                  <c:v>114</c:v>
                </c:pt>
                <c:pt idx="3">
                  <c:v>123</c:v>
                </c:pt>
                <c:pt idx="4">
                  <c:v>150</c:v>
                </c:pt>
                <c:pt idx="5">
                  <c:v>177</c:v>
                </c:pt>
                <c:pt idx="6">
                  <c:v>144</c:v>
                </c:pt>
                <c:pt idx="7">
                  <c:v>169</c:v>
                </c:pt>
                <c:pt idx="8">
                  <c:v>165</c:v>
                </c:pt>
                <c:pt idx="9">
                  <c:v>178</c:v>
                </c:pt>
                <c:pt idx="10">
                  <c:v>135</c:v>
                </c:pt>
                <c:pt idx="11">
                  <c:v>152</c:v>
                </c:pt>
                <c:pt idx="12">
                  <c:v>164</c:v>
                </c:pt>
                <c:pt idx="13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4-4B69-9B8A-F06ABB6AEB6F}"/>
            </c:ext>
          </c:extLst>
        </c:ser>
        <c:ser>
          <c:idx val="2"/>
          <c:order val="2"/>
          <c:tx>
            <c:strRef>
              <c:f>'BRMA Profile - F'!$A$127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F'!$C$124:$P$124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F'!$C$127:$P$127</c:f>
              <c:numCache>
                <c:formatCode>#,##0</c:formatCode>
                <c:ptCount val="14"/>
                <c:pt idx="0">
                  <c:v>110</c:v>
                </c:pt>
                <c:pt idx="1">
                  <c:v>115</c:v>
                </c:pt>
                <c:pt idx="2">
                  <c:v>79</c:v>
                </c:pt>
                <c:pt idx="3">
                  <c:v>95</c:v>
                </c:pt>
                <c:pt idx="4">
                  <c:v>114</c:v>
                </c:pt>
                <c:pt idx="5">
                  <c:v>98</c:v>
                </c:pt>
                <c:pt idx="6">
                  <c:v>105</c:v>
                </c:pt>
                <c:pt idx="7">
                  <c:v>106</c:v>
                </c:pt>
                <c:pt idx="8">
                  <c:v>106</c:v>
                </c:pt>
                <c:pt idx="9">
                  <c:v>99</c:v>
                </c:pt>
                <c:pt idx="10">
                  <c:v>63</c:v>
                </c:pt>
                <c:pt idx="11">
                  <c:v>53</c:v>
                </c:pt>
                <c:pt idx="12">
                  <c:v>66</c:v>
                </c:pt>
                <c:pt idx="1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4-4B69-9B8A-F06ABB6AEB6F}"/>
            </c:ext>
          </c:extLst>
        </c:ser>
        <c:ser>
          <c:idx val="3"/>
          <c:order val="3"/>
          <c:tx>
            <c:strRef>
              <c:f>'BRMA Profile - F'!$A$128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F'!$C$124:$P$124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F'!$C$128:$P$128</c:f>
              <c:numCache>
                <c:formatCode>#,##0</c:formatCode>
                <c:ptCount val="14"/>
                <c:pt idx="0">
                  <c:v>43</c:v>
                </c:pt>
                <c:pt idx="1">
                  <c:v>51</c:v>
                </c:pt>
                <c:pt idx="2">
                  <c:v>37</c:v>
                </c:pt>
                <c:pt idx="3">
                  <c:v>48</c:v>
                </c:pt>
                <c:pt idx="4">
                  <c:v>40</c:v>
                </c:pt>
                <c:pt idx="5">
                  <c:v>46</c:v>
                </c:pt>
                <c:pt idx="6">
                  <c:v>40</c:v>
                </c:pt>
                <c:pt idx="7">
                  <c:v>42</c:v>
                </c:pt>
                <c:pt idx="8">
                  <c:v>30</c:v>
                </c:pt>
                <c:pt idx="9">
                  <c:v>36</c:v>
                </c:pt>
                <c:pt idx="10">
                  <c:v>38</c:v>
                </c:pt>
                <c:pt idx="11">
                  <c:v>20</c:v>
                </c:pt>
                <c:pt idx="12">
                  <c:v>28</c:v>
                </c:pt>
                <c:pt idx="1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4-4B69-9B8A-F06ABB6AEB6F}"/>
            </c:ext>
          </c:extLst>
        </c:ser>
        <c:ser>
          <c:idx val="4"/>
          <c:order val="4"/>
          <c:tx>
            <c:strRef>
              <c:f>'BRMA Profile - F'!$A$129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F'!$C$124:$P$124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F'!$C$129:$P$129</c:f>
              <c:numCache>
                <c:formatCode>#,##0</c:formatCode>
                <c:ptCount val="14"/>
                <c:pt idx="0">
                  <c:v>22</c:v>
                </c:pt>
                <c:pt idx="1">
                  <c:v>31</c:v>
                </c:pt>
                <c:pt idx="2">
                  <c:v>26</c:v>
                </c:pt>
                <c:pt idx="3">
                  <c:v>38</c:v>
                </c:pt>
                <c:pt idx="4">
                  <c:v>28</c:v>
                </c:pt>
                <c:pt idx="5">
                  <c:v>32</c:v>
                </c:pt>
                <c:pt idx="6">
                  <c:v>22</c:v>
                </c:pt>
                <c:pt idx="7">
                  <c:v>30</c:v>
                </c:pt>
                <c:pt idx="8">
                  <c:v>28</c:v>
                </c:pt>
                <c:pt idx="9">
                  <c:v>43</c:v>
                </c:pt>
                <c:pt idx="10">
                  <c:v>25</c:v>
                </c:pt>
                <c:pt idx="11">
                  <c:v>22</c:v>
                </c:pt>
                <c:pt idx="12">
                  <c:v>18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4-4B69-9B8A-F06ABB6A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Argyll and Bute'!$I$6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Argyll and Bute'!$J$5:$P$5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9-494D-AD1E-7FD6EB775616}"/>
            </c:ext>
          </c:extLst>
        </c:ser>
        <c:ser>
          <c:idx val="2"/>
          <c:order val="1"/>
          <c:tx>
            <c:strRef>
              <c:f>'BRMA Profile - Argyll and Bute'!$I$7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Argyll and Bute'!$J$5:$P$5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9-494D-AD1E-7FD6EB775616}"/>
            </c:ext>
          </c:extLst>
        </c:ser>
        <c:ser>
          <c:idx val="0"/>
          <c:order val="2"/>
          <c:tx>
            <c:strRef>
              <c:f>'BRMA Profile - Argyll and Bute'!$I$8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Argyll and Bute'!$J$5:$P$5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9-494D-AD1E-7FD6EB775616}"/>
            </c:ext>
          </c:extLst>
        </c:ser>
        <c:ser>
          <c:idx val="1"/>
          <c:order val="3"/>
          <c:tx>
            <c:strRef>
              <c:f>'BRMA Profile - Argyll and Bute'!$I$9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Argyll and Bute'!$J$5:$P$5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9-494D-AD1E-7FD6EB775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24192"/>
        <c:axId val="69625728"/>
      </c:barChart>
      <c:catAx>
        <c:axId val="696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69625728"/>
        <c:crosses val="autoZero"/>
        <c:auto val="1"/>
        <c:lblAlgn val="ctr"/>
        <c:lblOffset val="100"/>
        <c:noMultiLvlLbl val="0"/>
      </c:catAx>
      <c:valAx>
        <c:axId val="69625728"/>
        <c:scaling>
          <c:orientation val="minMax"/>
          <c:max val="0.27"/>
          <c:min val="-0.18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96241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F'!$A$6:$C$6</c:f>
              <c:strCache>
                <c:ptCount val="3"/>
                <c:pt idx="0">
                  <c:v>East Dunbartonshire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F'!$B$36:$O$36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F'!$B$39:$O$39</c:f>
              <c:numCache>
                <c:formatCode>#,##0</c:formatCode>
                <c:ptCount val="14"/>
                <c:pt idx="0">
                  <c:v>581.12</c:v>
                </c:pt>
                <c:pt idx="1">
                  <c:v>571.97</c:v>
                </c:pt>
                <c:pt idx="2">
                  <c:v>608.66</c:v>
                </c:pt>
                <c:pt idx="3">
                  <c:v>587.11</c:v>
                </c:pt>
                <c:pt idx="4">
                  <c:v>603.70000000000005</c:v>
                </c:pt>
                <c:pt idx="5">
                  <c:v>610.75</c:v>
                </c:pt>
                <c:pt idx="6">
                  <c:v>635.52</c:v>
                </c:pt>
                <c:pt idx="7">
                  <c:v>653.4</c:v>
                </c:pt>
                <c:pt idx="8">
                  <c:v>683.7</c:v>
                </c:pt>
                <c:pt idx="9">
                  <c:v>677.02</c:v>
                </c:pt>
                <c:pt idx="10">
                  <c:v>704.3</c:v>
                </c:pt>
                <c:pt idx="11">
                  <c:v>720.66</c:v>
                </c:pt>
                <c:pt idx="12">
                  <c:v>780.06</c:v>
                </c:pt>
                <c:pt idx="13">
                  <c:v>897.45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0-400B-9279-3936378C10C8}"/>
            </c:ext>
          </c:extLst>
        </c:ser>
        <c:ser>
          <c:idx val="1"/>
          <c:order val="1"/>
          <c:tx>
            <c:strRef>
              <c:f>'BRMA Profile - F'!$A$147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F'!$B$36:$O$36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F'!$B$147:$O$147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0-400B-9279-3936378C1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G'!$A$15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G'!$B$14:$O$14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G'!$B$15:$O$15</c:f>
              <c:numCache>
                <c:formatCode>#,##0</c:formatCode>
                <c:ptCount val="1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360</c:v>
                </c:pt>
                <c:pt idx="7">
                  <c:v>365</c:v>
                </c:pt>
                <c:pt idx="8">
                  <c:v>370</c:v>
                </c:pt>
                <c:pt idx="9">
                  <c:v>360</c:v>
                </c:pt>
                <c:pt idx="10">
                  <c:v>375</c:v>
                </c:pt>
                <c:pt idx="11">
                  <c:v>395</c:v>
                </c:pt>
                <c:pt idx="12">
                  <c:v>425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1-4A57-B639-ED85F987FA7E}"/>
            </c:ext>
          </c:extLst>
        </c:ser>
        <c:ser>
          <c:idx val="1"/>
          <c:order val="1"/>
          <c:tx>
            <c:strRef>
              <c:f>'BRMA Profile - G'!$A$16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G'!$B$14:$O$14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G'!$B$16:$O$16</c:f>
              <c:numCache>
                <c:formatCode>#,##0</c:formatCode>
                <c:ptCount val="14"/>
                <c:pt idx="0">
                  <c:v>370</c:v>
                </c:pt>
                <c:pt idx="1">
                  <c:v>375</c:v>
                </c:pt>
                <c:pt idx="2">
                  <c:v>375</c:v>
                </c:pt>
                <c:pt idx="3">
                  <c:v>375</c:v>
                </c:pt>
                <c:pt idx="4">
                  <c:v>395</c:v>
                </c:pt>
                <c:pt idx="5">
                  <c:v>395</c:v>
                </c:pt>
                <c:pt idx="6">
                  <c:v>395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420</c:v>
                </c:pt>
                <c:pt idx="11">
                  <c:v>442.5</c:v>
                </c:pt>
                <c:pt idx="12">
                  <c:v>475</c:v>
                </c:pt>
                <c:pt idx="13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1-4A57-B639-ED85F987FA7E}"/>
            </c:ext>
          </c:extLst>
        </c:ser>
        <c:ser>
          <c:idx val="2"/>
          <c:order val="2"/>
          <c:tx>
            <c:strRef>
              <c:f>'BRMA Profile - G'!$A$17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G'!$B$14:$O$14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G'!$B$17:$O$17</c:f>
              <c:numCache>
                <c:formatCode>#,##0</c:formatCode>
                <c:ptCount val="14"/>
                <c:pt idx="0">
                  <c:v>378.99</c:v>
                </c:pt>
                <c:pt idx="1">
                  <c:v>383.44</c:v>
                </c:pt>
                <c:pt idx="2">
                  <c:v>387.33</c:v>
                </c:pt>
                <c:pt idx="3">
                  <c:v>381.48</c:v>
                </c:pt>
                <c:pt idx="4">
                  <c:v>405.31</c:v>
                </c:pt>
                <c:pt idx="5">
                  <c:v>395.12</c:v>
                </c:pt>
                <c:pt idx="6">
                  <c:v>402.75</c:v>
                </c:pt>
                <c:pt idx="7">
                  <c:v>411.45</c:v>
                </c:pt>
                <c:pt idx="8">
                  <c:v>413.36</c:v>
                </c:pt>
                <c:pt idx="9">
                  <c:v>422.29</c:v>
                </c:pt>
                <c:pt idx="10">
                  <c:v>441.34</c:v>
                </c:pt>
                <c:pt idx="11">
                  <c:v>462.23</c:v>
                </c:pt>
                <c:pt idx="12">
                  <c:v>491.91</c:v>
                </c:pt>
                <c:pt idx="13">
                  <c:v>523.38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1-4A57-B639-ED85F987FA7E}"/>
            </c:ext>
          </c:extLst>
        </c:ser>
        <c:ser>
          <c:idx val="3"/>
          <c:order val="3"/>
          <c:tx>
            <c:strRef>
              <c:f>'BRMA Profile - G'!$A$18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G'!$B$14:$O$14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G'!$B$18:$O$18</c:f>
              <c:numCache>
                <c:formatCode>#,##0</c:formatCode>
                <c:ptCount val="14"/>
                <c:pt idx="0">
                  <c:v>395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482.5</c:v>
                </c:pt>
                <c:pt idx="12">
                  <c:v>525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F1-4A57-B639-ED85F987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G'!$A$37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G'!$B$36:$O$36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G'!$B$37:$O$37</c:f>
              <c:numCache>
                <c:formatCode>#,##0</c:formatCode>
                <c:ptCount val="14"/>
                <c:pt idx="0">
                  <c:v>420</c:v>
                </c:pt>
                <c:pt idx="1">
                  <c:v>425</c:v>
                </c:pt>
                <c:pt idx="2">
                  <c:v>430</c:v>
                </c:pt>
                <c:pt idx="3">
                  <c:v>425</c:v>
                </c:pt>
                <c:pt idx="4">
                  <c:v>450</c:v>
                </c:pt>
                <c:pt idx="5">
                  <c:v>440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460</c:v>
                </c:pt>
                <c:pt idx="10">
                  <c:v>460</c:v>
                </c:pt>
                <c:pt idx="11">
                  <c:v>475</c:v>
                </c:pt>
                <c:pt idx="12">
                  <c:v>525</c:v>
                </c:pt>
                <c:pt idx="13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4-4C50-B8F9-1E5993E70AC3}"/>
            </c:ext>
          </c:extLst>
        </c:ser>
        <c:ser>
          <c:idx val="1"/>
          <c:order val="1"/>
          <c:tx>
            <c:strRef>
              <c:f>'BRMA Profile - G'!$A$38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G'!$B$36:$O$36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G'!$B$38:$O$38</c:f>
              <c:numCache>
                <c:formatCode>#,##0</c:formatCode>
                <c:ptCount val="14"/>
                <c:pt idx="0">
                  <c:v>450</c:v>
                </c:pt>
                <c:pt idx="1">
                  <c:v>470</c:v>
                </c:pt>
                <c:pt idx="2">
                  <c:v>470</c:v>
                </c:pt>
                <c:pt idx="3">
                  <c:v>475</c:v>
                </c:pt>
                <c:pt idx="4">
                  <c:v>490</c:v>
                </c:pt>
                <c:pt idx="5">
                  <c:v>475</c:v>
                </c:pt>
                <c:pt idx="6">
                  <c:v>495</c:v>
                </c:pt>
                <c:pt idx="7">
                  <c:v>500</c:v>
                </c:pt>
                <c:pt idx="8">
                  <c:v>502.5</c:v>
                </c:pt>
                <c:pt idx="9">
                  <c:v>517.5</c:v>
                </c:pt>
                <c:pt idx="10">
                  <c:v>525</c:v>
                </c:pt>
                <c:pt idx="11">
                  <c:v>550</c:v>
                </c:pt>
                <c:pt idx="12">
                  <c:v>595</c:v>
                </c:pt>
                <c:pt idx="1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4-4C50-B8F9-1E5993E70AC3}"/>
            </c:ext>
          </c:extLst>
        </c:ser>
        <c:ser>
          <c:idx val="2"/>
          <c:order val="2"/>
          <c:tx>
            <c:strRef>
              <c:f>'BRMA Profile - G'!$A$39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G'!$B$36:$O$36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G'!$B$39:$O$39</c:f>
              <c:numCache>
                <c:formatCode>#,##0</c:formatCode>
                <c:ptCount val="14"/>
                <c:pt idx="0">
                  <c:v>463.99</c:v>
                </c:pt>
                <c:pt idx="1">
                  <c:v>476.96</c:v>
                </c:pt>
                <c:pt idx="2">
                  <c:v>481.34</c:v>
                </c:pt>
                <c:pt idx="3">
                  <c:v>485.39</c:v>
                </c:pt>
                <c:pt idx="4">
                  <c:v>509.51</c:v>
                </c:pt>
                <c:pt idx="5">
                  <c:v>497.96</c:v>
                </c:pt>
                <c:pt idx="6">
                  <c:v>510.77</c:v>
                </c:pt>
                <c:pt idx="7">
                  <c:v>533.29</c:v>
                </c:pt>
                <c:pt idx="8">
                  <c:v>547.91999999999996</c:v>
                </c:pt>
                <c:pt idx="9">
                  <c:v>566.76</c:v>
                </c:pt>
                <c:pt idx="10">
                  <c:v>585.98</c:v>
                </c:pt>
                <c:pt idx="11">
                  <c:v>616.39</c:v>
                </c:pt>
                <c:pt idx="12">
                  <c:v>649.08000000000004</c:v>
                </c:pt>
                <c:pt idx="13">
                  <c:v>699.82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4-4C50-B8F9-1E5993E70AC3}"/>
            </c:ext>
          </c:extLst>
        </c:ser>
        <c:ser>
          <c:idx val="3"/>
          <c:order val="3"/>
          <c:tx>
            <c:strRef>
              <c:f>'BRMA Profile - G'!$A$40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G'!$B$36:$O$36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G'!$B$40:$O$40</c:f>
              <c:numCache>
                <c:formatCode>#,##0</c:formatCode>
                <c:ptCount val="14"/>
                <c:pt idx="0">
                  <c:v>495</c:v>
                </c:pt>
                <c:pt idx="1">
                  <c:v>520</c:v>
                </c:pt>
                <c:pt idx="2">
                  <c:v>510</c:v>
                </c:pt>
                <c:pt idx="3">
                  <c:v>525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575</c:v>
                </c:pt>
                <c:pt idx="8">
                  <c:v>575</c:v>
                </c:pt>
                <c:pt idx="9">
                  <c:v>595</c:v>
                </c:pt>
                <c:pt idx="10">
                  <c:v>615</c:v>
                </c:pt>
                <c:pt idx="11">
                  <c:v>625</c:v>
                </c:pt>
                <c:pt idx="12">
                  <c:v>695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4-4C50-B8F9-1E5993E7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G'!$A$59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G'!$B$58:$O$58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G'!$B$59:$O$59</c:f>
              <c:numCache>
                <c:formatCode>#,##0</c:formatCode>
                <c:ptCount val="14"/>
                <c:pt idx="0">
                  <c:v>480</c:v>
                </c:pt>
                <c:pt idx="1">
                  <c:v>495</c:v>
                </c:pt>
                <c:pt idx="2">
                  <c:v>500</c:v>
                </c:pt>
                <c:pt idx="3">
                  <c:v>500</c:v>
                </c:pt>
                <c:pt idx="4">
                  <c:v>525</c:v>
                </c:pt>
                <c:pt idx="5">
                  <c:v>500</c:v>
                </c:pt>
                <c:pt idx="6">
                  <c:v>520</c:v>
                </c:pt>
                <c:pt idx="7">
                  <c:v>550</c:v>
                </c:pt>
                <c:pt idx="8">
                  <c:v>545</c:v>
                </c:pt>
                <c:pt idx="9">
                  <c:v>550</c:v>
                </c:pt>
                <c:pt idx="10">
                  <c:v>550</c:v>
                </c:pt>
                <c:pt idx="11">
                  <c:v>595</c:v>
                </c:pt>
                <c:pt idx="12">
                  <c:v>625</c:v>
                </c:pt>
                <c:pt idx="13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C-4869-87CF-E09B609ED739}"/>
            </c:ext>
          </c:extLst>
        </c:ser>
        <c:ser>
          <c:idx val="1"/>
          <c:order val="1"/>
          <c:tx>
            <c:strRef>
              <c:f>'BRMA Profile - G'!$A$60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G'!$B$58:$O$58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G'!$B$60:$O$60</c:f>
              <c:numCache>
                <c:formatCode>#,##0</c:formatCode>
                <c:ptCount val="14"/>
                <c:pt idx="0">
                  <c:v>525</c:v>
                </c:pt>
                <c:pt idx="1">
                  <c:v>560</c:v>
                </c:pt>
                <c:pt idx="2">
                  <c:v>575</c:v>
                </c:pt>
                <c:pt idx="3">
                  <c:v>575</c:v>
                </c:pt>
                <c:pt idx="4">
                  <c:v>590</c:v>
                </c:pt>
                <c:pt idx="5">
                  <c:v>575</c:v>
                </c:pt>
                <c:pt idx="6">
                  <c:v>575</c:v>
                </c:pt>
                <c:pt idx="7">
                  <c:v>612.5</c:v>
                </c:pt>
                <c:pt idx="8">
                  <c:v>600</c:v>
                </c:pt>
                <c:pt idx="9">
                  <c:v>662.5</c:v>
                </c:pt>
                <c:pt idx="10">
                  <c:v>650</c:v>
                </c:pt>
                <c:pt idx="11">
                  <c:v>695</c:v>
                </c:pt>
                <c:pt idx="12">
                  <c:v>750</c:v>
                </c:pt>
                <c:pt idx="13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C-4869-87CF-E09B609ED739}"/>
            </c:ext>
          </c:extLst>
        </c:ser>
        <c:ser>
          <c:idx val="2"/>
          <c:order val="2"/>
          <c:tx>
            <c:strRef>
              <c:f>'BRMA Profile - G'!$A$61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G'!$B$58:$O$58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G'!$B$61:$O$61</c:f>
              <c:numCache>
                <c:formatCode>#,##0</c:formatCode>
                <c:ptCount val="14"/>
                <c:pt idx="0">
                  <c:v>563.02</c:v>
                </c:pt>
                <c:pt idx="1">
                  <c:v>588.67999999999995</c:v>
                </c:pt>
                <c:pt idx="2">
                  <c:v>592.24</c:v>
                </c:pt>
                <c:pt idx="3">
                  <c:v>600.47</c:v>
                </c:pt>
                <c:pt idx="4">
                  <c:v>608.70000000000005</c:v>
                </c:pt>
                <c:pt idx="5">
                  <c:v>602.28</c:v>
                </c:pt>
                <c:pt idx="6">
                  <c:v>617</c:v>
                </c:pt>
                <c:pt idx="7">
                  <c:v>656.95</c:v>
                </c:pt>
                <c:pt idx="8">
                  <c:v>659.26</c:v>
                </c:pt>
                <c:pt idx="9">
                  <c:v>713.82</c:v>
                </c:pt>
                <c:pt idx="10">
                  <c:v>717.9</c:v>
                </c:pt>
                <c:pt idx="11">
                  <c:v>778.05</c:v>
                </c:pt>
                <c:pt idx="12">
                  <c:v>839.11</c:v>
                </c:pt>
                <c:pt idx="13">
                  <c:v>915.31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C-4869-87CF-E09B609ED739}"/>
            </c:ext>
          </c:extLst>
        </c:ser>
        <c:ser>
          <c:idx val="3"/>
          <c:order val="3"/>
          <c:tx>
            <c:strRef>
              <c:f>'BRMA Profile - G'!$A$62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G'!$B$58:$O$58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G'!$B$62:$O$62</c:f>
              <c:numCache>
                <c:formatCode>#,##0</c:formatCode>
                <c:ptCount val="14"/>
                <c:pt idx="0">
                  <c:v>627.5</c:v>
                </c:pt>
                <c:pt idx="1">
                  <c:v>650</c:v>
                </c:pt>
                <c:pt idx="2">
                  <c:v>650</c:v>
                </c:pt>
                <c:pt idx="3">
                  <c:v>675</c:v>
                </c:pt>
                <c:pt idx="4">
                  <c:v>675</c:v>
                </c:pt>
                <c:pt idx="5">
                  <c:v>680</c:v>
                </c:pt>
                <c:pt idx="6">
                  <c:v>695</c:v>
                </c:pt>
                <c:pt idx="7">
                  <c:v>750</c:v>
                </c:pt>
                <c:pt idx="8">
                  <c:v>725</c:v>
                </c:pt>
                <c:pt idx="9">
                  <c:v>775</c:v>
                </c:pt>
                <c:pt idx="10">
                  <c:v>775</c:v>
                </c:pt>
                <c:pt idx="11">
                  <c:v>825</c:v>
                </c:pt>
                <c:pt idx="12">
                  <c:v>897.5</c:v>
                </c:pt>
                <c:pt idx="13">
                  <c:v>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C-4869-87CF-E09B609E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G'!$A$81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G'!$B$80:$O$80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G'!$B$81:$O$81</c:f>
              <c:numCache>
                <c:formatCode>#,##0</c:formatCode>
                <c:ptCount val="14"/>
                <c:pt idx="0">
                  <c:v>695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775</c:v>
                </c:pt>
                <c:pt idx="7">
                  <c:v>790</c:v>
                </c:pt>
                <c:pt idx="8">
                  <c:v>795</c:v>
                </c:pt>
                <c:pt idx="9">
                  <c:v>800</c:v>
                </c:pt>
                <c:pt idx="10">
                  <c:v>755</c:v>
                </c:pt>
                <c:pt idx="11">
                  <c:v>800</c:v>
                </c:pt>
                <c:pt idx="12">
                  <c:v>995</c:v>
                </c:pt>
                <c:pt idx="1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F-447B-B03B-8FBB42C25851}"/>
            </c:ext>
          </c:extLst>
        </c:ser>
        <c:ser>
          <c:idx val="1"/>
          <c:order val="1"/>
          <c:tx>
            <c:strRef>
              <c:f>'BRMA Profile - G'!$A$82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G'!$B$80:$O$80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G'!$B$82:$O$82</c:f>
              <c:numCache>
                <c:formatCode>#,##0</c:formatCode>
                <c:ptCount val="14"/>
                <c:pt idx="0">
                  <c:v>790</c:v>
                </c:pt>
                <c:pt idx="1">
                  <c:v>800</c:v>
                </c:pt>
                <c:pt idx="2">
                  <c:v>825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875</c:v>
                </c:pt>
                <c:pt idx="7">
                  <c:v>895</c:v>
                </c:pt>
                <c:pt idx="8">
                  <c:v>925</c:v>
                </c:pt>
                <c:pt idx="9">
                  <c:v>950</c:v>
                </c:pt>
                <c:pt idx="10">
                  <c:v>1000</c:v>
                </c:pt>
                <c:pt idx="11">
                  <c:v>1100</c:v>
                </c:pt>
                <c:pt idx="12">
                  <c:v>1302.5</c:v>
                </c:pt>
                <c:pt idx="13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F-447B-B03B-8FBB42C25851}"/>
            </c:ext>
          </c:extLst>
        </c:ser>
        <c:ser>
          <c:idx val="2"/>
          <c:order val="2"/>
          <c:tx>
            <c:strRef>
              <c:f>'BRMA Profile - G'!$A$83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G'!$B$80:$O$80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G'!$B$83:$O$83</c:f>
              <c:numCache>
                <c:formatCode>#,##0</c:formatCode>
                <c:ptCount val="14"/>
                <c:pt idx="0">
                  <c:v>773.31</c:v>
                </c:pt>
                <c:pt idx="1">
                  <c:v>823.76</c:v>
                </c:pt>
                <c:pt idx="2">
                  <c:v>859.7</c:v>
                </c:pt>
                <c:pt idx="3">
                  <c:v>884.28</c:v>
                </c:pt>
                <c:pt idx="4">
                  <c:v>870.87</c:v>
                </c:pt>
                <c:pt idx="5">
                  <c:v>884.35</c:v>
                </c:pt>
                <c:pt idx="6">
                  <c:v>900.74</c:v>
                </c:pt>
                <c:pt idx="7">
                  <c:v>917.22</c:v>
                </c:pt>
                <c:pt idx="8">
                  <c:v>978.84</c:v>
                </c:pt>
                <c:pt idx="9">
                  <c:v>1092.04</c:v>
                </c:pt>
                <c:pt idx="10">
                  <c:v>1141.5899999999999</c:v>
                </c:pt>
                <c:pt idx="11">
                  <c:v>1329.93</c:v>
                </c:pt>
                <c:pt idx="12">
                  <c:v>1344.66</c:v>
                </c:pt>
                <c:pt idx="13">
                  <c:v>1476.07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F-447B-B03B-8FBB42C25851}"/>
            </c:ext>
          </c:extLst>
        </c:ser>
        <c:ser>
          <c:idx val="3"/>
          <c:order val="3"/>
          <c:tx>
            <c:strRef>
              <c:f>'BRMA Profile - G'!$A$84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G'!$B$80:$O$80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G'!$B$84:$O$84</c:f>
              <c:numCache>
                <c:formatCode>#,##0</c:formatCode>
                <c:ptCount val="14"/>
                <c:pt idx="0">
                  <c:v>850</c:v>
                </c:pt>
                <c:pt idx="1">
                  <c:v>895</c:v>
                </c:pt>
                <c:pt idx="2">
                  <c:v>895</c:v>
                </c:pt>
                <c:pt idx="3">
                  <c:v>925</c:v>
                </c:pt>
                <c:pt idx="4">
                  <c:v>947.5</c:v>
                </c:pt>
                <c:pt idx="5">
                  <c:v>950</c:v>
                </c:pt>
                <c:pt idx="6">
                  <c:v>975</c:v>
                </c:pt>
                <c:pt idx="7">
                  <c:v>995</c:v>
                </c:pt>
                <c:pt idx="8">
                  <c:v>1100</c:v>
                </c:pt>
                <c:pt idx="9">
                  <c:v>1165</c:v>
                </c:pt>
                <c:pt idx="10">
                  <c:v>1250</c:v>
                </c:pt>
                <c:pt idx="11">
                  <c:v>1650</c:v>
                </c:pt>
                <c:pt idx="12">
                  <c:v>1508.5</c:v>
                </c:pt>
                <c:pt idx="13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F-447B-B03B-8FBB42C2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G'!$A$103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G'!$B$102:$O$102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G'!$B$103:$O$103</c:f>
              <c:numCache>
                <c:formatCode>#,##0</c:formatCode>
                <c:ptCount val="14"/>
                <c:pt idx="0">
                  <c:v>238.33</c:v>
                </c:pt>
                <c:pt idx="1">
                  <c:v>224</c:v>
                </c:pt>
                <c:pt idx="2">
                  <c:v>251.33</c:v>
                </c:pt>
                <c:pt idx="3">
                  <c:v>274</c:v>
                </c:pt>
                <c:pt idx="4">
                  <c:v>275</c:v>
                </c:pt>
                <c:pt idx="5">
                  <c:v>275</c:v>
                </c:pt>
                <c:pt idx="6">
                  <c:v>290</c:v>
                </c:pt>
                <c:pt idx="7">
                  <c:v>275</c:v>
                </c:pt>
                <c:pt idx="8">
                  <c:v>300</c:v>
                </c:pt>
                <c:pt idx="9">
                  <c:v>290</c:v>
                </c:pt>
                <c:pt idx="10">
                  <c:v>325</c:v>
                </c:pt>
                <c:pt idx="11">
                  <c:v>300</c:v>
                </c:pt>
                <c:pt idx="12">
                  <c:v>316.07</c:v>
                </c:pt>
                <c:pt idx="13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4-4263-8DF0-0B92C4E1CED8}"/>
            </c:ext>
          </c:extLst>
        </c:ser>
        <c:ser>
          <c:idx val="1"/>
          <c:order val="1"/>
          <c:tx>
            <c:strRef>
              <c:f>'BRMA Profile - G'!$A$104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G'!$B$102:$O$102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G'!$B$104:$O$104</c:f>
              <c:numCache>
                <c:formatCode>#,##0</c:formatCode>
                <c:ptCount val="14"/>
                <c:pt idx="0">
                  <c:v>255.67</c:v>
                </c:pt>
                <c:pt idx="1">
                  <c:v>250</c:v>
                </c:pt>
                <c:pt idx="2">
                  <c:v>285</c:v>
                </c:pt>
                <c:pt idx="3">
                  <c:v>303.33</c:v>
                </c:pt>
                <c:pt idx="4">
                  <c:v>304.17</c:v>
                </c:pt>
                <c:pt idx="5">
                  <c:v>316.07</c:v>
                </c:pt>
                <c:pt idx="6">
                  <c:v>351.92</c:v>
                </c:pt>
                <c:pt idx="7">
                  <c:v>348.04</c:v>
                </c:pt>
                <c:pt idx="8">
                  <c:v>359.52</c:v>
                </c:pt>
                <c:pt idx="9">
                  <c:v>334.52</c:v>
                </c:pt>
                <c:pt idx="10">
                  <c:v>359.52</c:v>
                </c:pt>
                <c:pt idx="11">
                  <c:v>354.76</c:v>
                </c:pt>
                <c:pt idx="12">
                  <c:v>364.76</c:v>
                </c:pt>
                <c:pt idx="13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4-4263-8DF0-0B92C4E1CED8}"/>
            </c:ext>
          </c:extLst>
        </c:ser>
        <c:ser>
          <c:idx val="2"/>
          <c:order val="2"/>
          <c:tx>
            <c:strRef>
              <c:f>'BRMA Profile - G'!$A$105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G'!$B$102:$O$102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G'!$B$105:$O$105</c:f>
              <c:numCache>
                <c:formatCode>#,##0</c:formatCode>
                <c:ptCount val="14"/>
                <c:pt idx="0">
                  <c:v>270.66000000000003</c:v>
                </c:pt>
                <c:pt idx="1">
                  <c:v>253.94</c:v>
                </c:pt>
                <c:pt idx="2">
                  <c:v>292.26</c:v>
                </c:pt>
                <c:pt idx="3">
                  <c:v>312.87</c:v>
                </c:pt>
                <c:pt idx="4">
                  <c:v>312.33</c:v>
                </c:pt>
                <c:pt idx="5">
                  <c:v>320.61</c:v>
                </c:pt>
                <c:pt idx="6">
                  <c:v>367.97</c:v>
                </c:pt>
                <c:pt idx="7">
                  <c:v>347.5</c:v>
                </c:pt>
                <c:pt idx="8">
                  <c:v>371.67</c:v>
                </c:pt>
                <c:pt idx="9">
                  <c:v>350.65</c:v>
                </c:pt>
                <c:pt idx="10">
                  <c:v>388.07</c:v>
                </c:pt>
                <c:pt idx="11">
                  <c:v>361.4</c:v>
                </c:pt>
                <c:pt idx="12">
                  <c:v>392.29</c:v>
                </c:pt>
                <c:pt idx="13">
                  <c:v>471.8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4-4263-8DF0-0B92C4E1CED8}"/>
            </c:ext>
          </c:extLst>
        </c:ser>
        <c:ser>
          <c:idx val="3"/>
          <c:order val="3"/>
          <c:tx>
            <c:strRef>
              <c:f>'BRMA Profile - G'!$A$106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G'!$B$102:$O$102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G'!$B$106:$O$106</c:f>
              <c:numCache>
                <c:formatCode>#,##0</c:formatCode>
                <c:ptCount val="14"/>
                <c:pt idx="0">
                  <c:v>281.67</c:v>
                </c:pt>
                <c:pt idx="1">
                  <c:v>275</c:v>
                </c:pt>
                <c:pt idx="2">
                  <c:v>325</c:v>
                </c:pt>
                <c:pt idx="3">
                  <c:v>336.5</c:v>
                </c:pt>
                <c:pt idx="4">
                  <c:v>350</c:v>
                </c:pt>
                <c:pt idx="5">
                  <c:v>355</c:v>
                </c:pt>
                <c:pt idx="6">
                  <c:v>409.66</c:v>
                </c:pt>
                <c:pt idx="7">
                  <c:v>379.52</c:v>
                </c:pt>
                <c:pt idx="8">
                  <c:v>425</c:v>
                </c:pt>
                <c:pt idx="9">
                  <c:v>375</c:v>
                </c:pt>
                <c:pt idx="10">
                  <c:v>455.72</c:v>
                </c:pt>
                <c:pt idx="11">
                  <c:v>424.7</c:v>
                </c:pt>
                <c:pt idx="12">
                  <c:v>446.43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4-4263-8DF0-0B92C4E1C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G'!$A$125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G'!$C$124:$P$124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G'!$C$125:$P$125</c:f>
              <c:numCache>
                <c:formatCode>#,##0</c:formatCode>
                <c:ptCount val="14"/>
                <c:pt idx="0">
                  <c:v>202</c:v>
                </c:pt>
                <c:pt idx="1">
                  <c:v>186</c:v>
                </c:pt>
                <c:pt idx="2">
                  <c:v>227</c:v>
                </c:pt>
                <c:pt idx="3">
                  <c:v>253</c:v>
                </c:pt>
                <c:pt idx="4">
                  <c:v>180</c:v>
                </c:pt>
                <c:pt idx="5">
                  <c:v>279</c:v>
                </c:pt>
                <c:pt idx="6">
                  <c:v>322</c:v>
                </c:pt>
                <c:pt idx="7">
                  <c:v>325</c:v>
                </c:pt>
                <c:pt idx="8">
                  <c:v>352</c:v>
                </c:pt>
                <c:pt idx="9">
                  <c:v>322</c:v>
                </c:pt>
                <c:pt idx="10">
                  <c:v>261</c:v>
                </c:pt>
                <c:pt idx="11">
                  <c:v>304</c:v>
                </c:pt>
                <c:pt idx="12">
                  <c:v>275</c:v>
                </c:pt>
                <c:pt idx="13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A-41F8-8B72-847829E08E1C}"/>
            </c:ext>
          </c:extLst>
        </c:ser>
        <c:ser>
          <c:idx val="1"/>
          <c:order val="1"/>
          <c:tx>
            <c:strRef>
              <c:f>'BRMA Profile - G'!$A$126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G'!$C$124:$P$124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G'!$C$126:$P$126</c:f>
              <c:numCache>
                <c:formatCode>#,##0</c:formatCode>
                <c:ptCount val="14"/>
                <c:pt idx="0">
                  <c:v>606</c:v>
                </c:pt>
                <c:pt idx="1">
                  <c:v>503</c:v>
                </c:pt>
                <c:pt idx="2">
                  <c:v>711</c:v>
                </c:pt>
                <c:pt idx="3">
                  <c:v>738</c:v>
                </c:pt>
                <c:pt idx="4">
                  <c:v>626</c:v>
                </c:pt>
                <c:pt idx="5">
                  <c:v>812</c:v>
                </c:pt>
                <c:pt idx="6">
                  <c:v>680</c:v>
                </c:pt>
                <c:pt idx="7">
                  <c:v>611</c:v>
                </c:pt>
                <c:pt idx="8">
                  <c:v>776</c:v>
                </c:pt>
                <c:pt idx="9">
                  <c:v>850</c:v>
                </c:pt>
                <c:pt idx="10">
                  <c:v>773</c:v>
                </c:pt>
                <c:pt idx="11">
                  <c:v>901</c:v>
                </c:pt>
                <c:pt idx="12">
                  <c:v>896</c:v>
                </c:pt>
                <c:pt idx="13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A-41F8-8B72-847829E08E1C}"/>
            </c:ext>
          </c:extLst>
        </c:ser>
        <c:ser>
          <c:idx val="2"/>
          <c:order val="2"/>
          <c:tx>
            <c:strRef>
              <c:f>'BRMA Profile - G'!$A$127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G'!$C$124:$P$124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G'!$C$127:$P$127</c:f>
              <c:numCache>
                <c:formatCode>#,##0</c:formatCode>
                <c:ptCount val="14"/>
                <c:pt idx="0">
                  <c:v>272</c:v>
                </c:pt>
                <c:pt idx="1">
                  <c:v>282</c:v>
                </c:pt>
                <c:pt idx="2">
                  <c:v>407</c:v>
                </c:pt>
                <c:pt idx="3">
                  <c:v>381</c:v>
                </c:pt>
                <c:pt idx="4">
                  <c:v>415</c:v>
                </c:pt>
                <c:pt idx="5">
                  <c:v>455</c:v>
                </c:pt>
                <c:pt idx="6">
                  <c:v>434</c:v>
                </c:pt>
                <c:pt idx="7">
                  <c:v>348</c:v>
                </c:pt>
                <c:pt idx="8">
                  <c:v>396</c:v>
                </c:pt>
                <c:pt idx="9">
                  <c:v>376</c:v>
                </c:pt>
                <c:pt idx="10">
                  <c:v>307</c:v>
                </c:pt>
                <c:pt idx="11">
                  <c:v>319</c:v>
                </c:pt>
                <c:pt idx="12">
                  <c:v>332</c:v>
                </c:pt>
                <c:pt idx="13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A-41F8-8B72-847829E08E1C}"/>
            </c:ext>
          </c:extLst>
        </c:ser>
        <c:ser>
          <c:idx val="3"/>
          <c:order val="3"/>
          <c:tx>
            <c:strRef>
              <c:f>'BRMA Profile - G'!$A$128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G'!$C$124:$P$124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G'!$C$128:$P$128</c:f>
              <c:numCache>
                <c:formatCode>#,##0</c:formatCode>
                <c:ptCount val="14"/>
                <c:pt idx="0">
                  <c:v>106</c:v>
                </c:pt>
                <c:pt idx="1">
                  <c:v>120</c:v>
                </c:pt>
                <c:pt idx="2">
                  <c:v>185</c:v>
                </c:pt>
                <c:pt idx="3">
                  <c:v>138</c:v>
                </c:pt>
                <c:pt idx="4">
                  <c:v>168</c:v>
                </c:pt>
                <c:pt idx="5">
                  <c:v>167</c:v>
                </c:pt>
                <c:pt idx="6">
                  <c:v>151</c:v>
                </c:pt>
                <c:pt idx="7">
                  <c:v>125</c:v>
                </c:pt>
                <c:pt idx="8">
                  <c:v>112</c:v>
                </c:pt>
                <c:pt idx="9">
                  <c:v>117</c:v>
                </c:pt>
                <c:pt idx="10">
                  <c:v>87</c:v>
                </c:pt>
                <c:pt idx="11">
                  <c:v>126</c:v>
                </c:pt>
                <c:pt idx="12">
                  <c:v>104</c:v>
                </c:pt>
                <c:pt idx="13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DA-41F8-8B72-847829E08E1C}"/>
            </c:ext>
          </c:extLst>
        </c:ser>
        <c:ser>
          <c:idx val="4"/>
          <c:order val="4"/>
          <c:tx>
            <c:strRef>
              <c:f>'BRMA Profile - G'!$A$129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G'!$C$124:$P$124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G'!$C$129:$P$129</c:f>
              <c:numCache>
                <c:formatCode>#,##0</c:formatCode>
                <c:ptCount val="14"/>
                <c:pt idx="0">
                  <c:v>49</c:v>
                </c:pt>
                <c:pt idx="1">
                  <c:v>69</c:v>
                </c:pt>
                <c:pt idx="2">
                  <c:v>109</c:v>
                </c:pt>
                <c:pt idx="3">
                  <c:v>152</c:v>
                </c:pt>
                <c:pt idx="4">
                  <c:v>146</c:v>
                </c:pt>
                <c:pt idx="5">
                  <c:v>209</c:v>
                </c:pt>
                <c:pt idx="6">
                  <c:v>162</c:v>
                </c:pt>
                <c:pt idx="7">
                  <c:v>162</c:v>
                </c:pt>
                <c:pt idx="8">
                  <c:v>160</c:v>
                </c:pt>
                <c:pt idx="9">
                  <c:v>151</c:v>
                </c:pt>
                <c:pt idx="10">
                  <c:v>116</c:v>
                </c:pt>
                <c:pt idx="11">
                  <c:v>120</c:v>
                </c:pt>
                <c:pt idx="12">
                  <c:v>82</c:v>
                </c:pt>
                <c:pt idx="13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DA-41F8-8B72-847829E0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G'!$A$6:$C$6</c:f>
              <c:strCache>
                <c:ptCount val="3"/>
                <c:pt idx="0">
                  <c:v>Fife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G'!$B$36:$O$36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G'!$B$39:$O$39</c:f>
              <c:numCache>
                <c:formatCode>#,##0</c:formatCode>
                <c:ptCount val="14"/>
                <c:pt idx="0">
                  <c:v>463.99</c:v>
                </c:pt>
                <c:pt idx="1">
                  <c:v>476.96</c:v>
                </c:pt>
                <c:pt idx="2">
                  <c:v>481.34</c:v>
                </c:pt>
                <c:pt idx="3">
                  <c:v>485.39</c:v>
                </c:pt>
                <c:pt idx="4">
                  <c:v>509.51</c:v>
                </c:pt>
                <c:pt idx="5">
                  <c:v>497.96</c:v>
                </c:pt>
                <c:pt idx="6">
                  <c:v>510.77</c:v>
                </c:pt>
                <c:pt idx="7">
                  <c:v>533.29</c:v>
                </c:pt>
                <c:pt idx="8">
                  <c:v>547.91999999999996</c:v>
                </c:pt>
                <c:pt idx="9">
                  <c:v>566.76</c:v>
                </c:pt>
                <c:pt idx="10">
                  <c:v>585.98</c:v>
                </c:pt>
                <c:pt idx="11">
                  <c:v>616.39</c:v>
                </c:pt>
                <c:pt idx="12">
                  <c:v>649.08000000000004</c:v>
                </c:pt>
                <c:pt idx="13">
                  <c:v>699.82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0-4EB8-95EA-6CCB94B2AACB}"/>
            </c:ext>
          </c:extLst>
        </c:ser>
        <c:ser>
          <c:idx val="1"/>
          <c:order val="1"/>
          <c:tx>
            <c:strRef>
              <c:f>'BRMA Profile - G'!$A$147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G'!$B$36:$O$36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G'!$B$147:$O$147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EB8-95EA-6CCB94B2A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H'!$A$15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H'!$B$14:$O$14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H'!$B$15:$O$15</c:f>
              <c:numCache>
                <c:formatCode>#,##0</c:formatCode>
                <c:ptCount val="1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357.5</c:v>
                </c:pt>
                <c:pt idx="6">
                  <c:v>355</c:v>
                </c:pt>
                <c:pt idx="7">
                  <c:v>350</c:v>
                </c:pt>
                <c:pt idx="8">
                  <c:v>375</c:v>
                </c:pt>
                <c:pt idx="9">
                  <c:v>375</c:v>
                </c:pt>
                <c:pt idx="10">
                  <c:v>380</c:v>
                </c:pt>
                <c:pt idx="11">
                  <c:v>395</c:v>
                </c:pt>
                <c:pt idx="12">
                  <c:v>435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C-4FF9-B760-1C8FE8BCBC7F}"/>
            </c:ext>
          </c:extLst>
        </c:ser>
        <c:ser>
          <c:idx val="1"/>
          <c:order val="1"/>
          <c:tx>
            <c:strRef>
              <c:f>'BRMA Profile - H'!$A$16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H'!$B$14:$O$14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H'!$B$16:$O$16</c:f>
              <c:numCache>
                <c:formatCode>#,##0</c:formatCode>
                <c:ptCount val="14"/>
                <c:pt idx="0">
                  <c:v>375</c:v>
                </c:pt>
                <c:pt idx="1">
                  <c:v>385</c:v>
                </c:pt>
                <c:pt idx="2">
                  <c:v>395</c:v>
                </c:pt>
                <c:pt idx="3">
                  <c:v>390</c:v>
                </c:pt>
                <c:pt idx="4">
                  <c:v>392.5</c:v>
                </c:pt>
                <c:pt idx="5">
                  <c:v>380</c:v>
                </c:pt>
                <c:pt idx="6">
                  <c:v>395</c:v>
                </c:pt>
                <c:pt idx="7">
                  <c:v>395</c:v>
                </c:pt>
                <c:pt idx="8">
                  <c:v>400</c:v>
                </c:pt>
                <c:pt idx="9">
                  <c:v>420</c:v>
                </c:pt>
                <c:pt idx="10">
                  <c:v>415</c:v>
                </c:pt>
                <c:pt idx="11">
                  <c:v>435</c:v>
                </c:pt>
                <c:pt idx="12">
                  <c:v>495</c:v>
                </c:pt>
                <c:pt idx="1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C-4FF9-B760-1C8FE8BCBC7F}"/>
            </c:ext>
          </c:extLst>
        </c:ser>
        <c:ser>
          <c:idx val="2"/>
          <c:order val="2"/>
          <c:tx>
            <c:strRef>
              <c:f>'BRMA Profile - H'!$A$17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H'!$B$14:$O$14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H'!$B$17:$O$17</c:f>
              <c:numCache>
                <c:formatCode>#,##0</c:formatCode>
                <c:ptCount val="14"/>
                <c:pt idx="0">
                  <c:v>386.8</c:v>
                </c:pt>
                <c:pt idx="1">
                  <c:v>384.61</c:v>
                </c:pt>
                <c:pt idx="2">
                  <c:v>392.76</c:v>
                </c:pt>
                <c:pt idx="3">
                  <c:v>388.84</c:v>
                </c:pt>
                <c:pt idx="4">
                  <c:v>387.39</c:v>
                </c:pt>
                <c:pt idx="5">
                  <c:v>396.32</c:v>
                </c:pt>
                <c:pt idx="6">
                  <c:v>407.52</c:v>
                </c:pt>
                <c:pt idx="7">
                  <c:v>414.77</c:v>
                </c:pt>
                <c:pt idx="8">
                  <c:v>427.86</c:v>
                </c:pt>
                <c:pt idx="9">
                  <c:v>438.14</c:v>
                </c:pt>
                <c:pt idx="10">
                  <c:v>438.51</c:v>
                </c:pt>
                <c:pt idx="11">
                  <c:v>467.63</c:v>
                </c:pt>
                <c:pt idx="12">
                  <c:v>510.5</c:v>
                </c:pt>
                <c:pt idx="13">
                  <c:v>533.33000000000004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C-4FF9-B760-1C8FE8BCBC7F}"/>
            </c:ext>
          </c:extLst>
        </c:ser>
        <c:ser>
          <c:idx val="3"/>
          <c:order val="3"/>
          <c:tx>
            <c:strRef>
              <c:f>'BRMA Profile - H'!$A$18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H'!$B$14:$O$14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H'!$B$18:$O$18</c:f>
              <c:numCache>
                <c:formatCode>#,##0</c:formatCode>
                <c:ptCount val="14"/>
                <c:pt idx="0">
                  <c:v>417.5</c:v>
                </c:pt>
                <c:pt idx="1">
                  <c:v>400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450</c:v>
                </c:pt>
                <c:pt idx="7">
                  <c:v>450</c:v>
                </c:pt>
                <c:pt idx="8">
                  <c:v>475</c:v>
                </c:pt>
                <c:pt idx="9">
                  <c:v>480</c:v>
                </c:pt>
                <c:pt idx="10">
                  <c:v>477.5</c:v>
                </c:pt>
                <c:pt idx="11">
                  <c:v>525</c:v>
                </c:pt>
                <c:pt idx="12">
                  <c:v>575</c:v>
                </c:pt>
                <c:pt idx="13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C-4FF9-B760-1C8FE8BC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H'!$A$37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H'!$B$36:$O$36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H'!$B$37:$O$37</c:f>
              <c:numCache>
                <c:formatCode>#,##0</c:formatCode>
                <c:ptCount val="14"/>
                <c:pt idx="0">
                  <c:v>435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435</c:v>
                </c:pt>
                <c:pt idx="5">
                  <c:v>450</c:v>
                </c:pt>
                <c:pt idx="6">
                  <c:v>450</c:v>
                </c:pt>
                <c:pt idx="7">
                  <c:v>475</c:v>
                </c:pt>
                <c:pt idx="8">
                  <c:v>495</c:v>
                </c:pt>
                <c:pt idx="9">
                  <c:v>495</c:v>
                </c:pt>
                <c:pt idx="10">
                  <c:v>495</c:v>
                </c:pt>
                <c:pt idx="11">
                  <c:v>535</c:v>
                </c:pt>
                <c:pt idx="12">
                  <c:v>585</c:v>
                </c:pt>
                <c:pt idx="13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9-44F0-A143-512C99D69E28}"/>
            </c:ext>
          </c:extLst>
        </c:ser>
        <c:ser>
          <c:idx val="1"/>
          <c:order val="1"/>
          <c:tx>
            <c:strRef>
              <c:f>'BRMA Profile - H'!$A$38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H'!$B$36:$O$36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H'!$B$38:$O$38</c:f>
              <c:numCache>
                <c:formatCode>#,##0</c:formatCode>
                <c:ptCount val="14"/>
                <c:pt idx="0">
                  <c:v>482.5</c:v>
                </c:pt>
                <c:pt idx="1">
                  <c:v>495</c:v>
                </c:pt>
                <c:pt idx="2">
                  <c:v>500</c:v>
                </c:pt>
                <c:pt idx="3">
                  <c:v>495</c:v>
                </c:pt>
                <c:pt idx="4">
                  <c:v>495</c:v>
                </c:pt>
                <c:pt idx="5">
                  <c:v>495</c:v>
                </c:pt>
                <c:pt idx="6">
                  <c:v>510</c:v>
                </c:pt>
                <c:pt idx="7">
                  <c:v>550</c:v>
                </c:pt>
                <c:pt idx="8">
                  <c:v>575</c:v>
                </c:pt>
                <c:pt idx="9">
                  <c:v>575</c:v>
                </c:pt>
                <c:pt idx="10">
                  <c:v>595</c:v>
                </c:pt>
                <c:pt idx="11">
                  <c:v>625</c:v>
                </c:pt>
                <c:pt idx="12">
                  <c:v>675</c:v>
                </c:pt>
                <c:pt idx="13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9-44F0-A143-512C99D69E28}"/>
            </c:ext>
          </c:extLst>
        </c:ser>
        <c:ser>
          <c:idx val="2"/>
          <c:order val="2"/>
          <c:tx>
            <c:strRef>
              <c:f>'BRMA Profile - H'!$A$39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H'!$B$36:$O$36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H'!$B$39:$O$39</c:f>
              <c:numCache>
                <c:formatCode>#,##0</c:formatCode>
                <c:ptCount val="14"/>
                <c:pt idx="0">
                  <c:v>492.41</c:v>
                </c:pt>
                <c:pt idx="1">
                  <c:v>506.53</c:v>
                </c:pt>
                <c:pt idx="2">
                  <c:v>510.32</c:v>
                </c:pt>
                <c:pt idx="3">
                  <c:v>505.6</c:v>
                </c:pt>
                <c:pt idx="4">
                  <c:v>506.37</c:v>
                </c:pt>
                <c:pt idx="5">
                  <c:v>508.44</c:v>
                </c:pt>
                <c:pt idx="6">
                  <c:v>529.72</c:v>
                </c:pt>
                <c:pt idx="7">
                  <c:v>562.54999999999995</c:v>
                </c:pt>
                <c:pt idx="8">
                  <c:v>588.62</c:v>
                </c:pt>
                <c:pt idx="9">
                  <c:v>595.88</c:v>
                </c:pt>
                <c:pt idx="10">
                  <c:v>613.52</c:v>
                </c:pt>
                <c:pt idx="11">
                  <c:v>641.69000000000005</c:v>
                </c:pt>
                <c:pt idx="12">
                  <c:v>697.21</c:v>
                </c:pt>
                <c:pt idx="13">
                  <c:v>747.92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9-44F0-A143-512C99D69E28}"/>
            </c:ext>
          </c:extLst>
        </c:ser>
        <c:ser>
          <c:idx val="3"/>
          <c:order val="3"/>
          <c:tx>
            <c:strRef>
              <c:f>'BRMA Profile - H'!$A$40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H'!$B$36:$O$36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H'!$B$40:$O$40</c:f>
              <c:numCache>
                <c:formatCode>#,##0</c:formatCode>
                <c:ptCount val="1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595</c:v>
                </c:pt>
                <c:pt idx="7">
                  <c:v>625</c:v>
                </c:pt>
                <c:pt idx="8">
                  <c:v>650</c:v>
                </c:pt>
                <c:pt idx="9">
                  <c:v>675</c:v>
                </c:pt>
                <c:pt idx="10">
                  <c:v>700</c:v>
                </c:pt>
                <c:pt idx="11">
                  <c:v>725</c:v>
                </c:pt>
                <c:pt idx="12">
                  <c:v>795</c:v>
                </c:pt>
                <c:pt idx="1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9-44F0-A143-512C99D69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Argyll and Bute'!$I$28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Argyll and Bute'!$J$27:$P$27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3-4352-8D1C-40BE8E2E3F9A}"/>
            </c:ext>
          </c:extLst>
        </c:ser>
        <c:ser>
          <c:idx val="2"/>
          <c:order val="1"/>
          <c:tx>
            <c:strRef>
              <c:f>'BRMA Profile - Argyll and Bute'!$I$29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Argyll and Bute'!$J$27:$P$27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3-4352-8D1C-40BE8E2E3F9A}"/>
            </c:ext>
          </c:extLst>
        </c:ser>
        <c:ser>
          <c:idx val="0"/>
          <c:order val="2"/>
          <c:tx>
            <c:strRef>
              <c:f>'BRMA Profile - Argyll and Bute'!$I$30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Argyll and Bute'!$J$27:$P$27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C3-4352-8D1C-40BE8E2E3F9A}"/>
            </c:ext>
          </c:extLst>
        </c:ser>
        <c:ser>
          <c:idx val="1"/>
          <c:order val="3"/>
          <c:tx>
            <c:strRef>
              <c:f>'BRMA Profile - Argyll and Bute'!$I$31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Argyll and Bute'!$J$27:$P$27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C3-4352-8D1C-40BE8E2E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02720"/>
        <c:axId val="75504256"/>
      </c:barChart>
      <c:catAx>
        <c:axId val="755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75504256"/>
        <c:crosses val="autoZero"/>
        <c:auto val="1"/>
        <c:lblAlgn val="ctr"/>
        <c:lblOffset val="100"/>
        <c:noMultiLvlLbl val="0"/>
      </c:catAx>
      <c:valAx>
        <c:axId val="75504256"/>
        <c:scaling>
          <c:orientation val="minMax"/>
          <c:max val="0.49000000000000005"/>
          <c:min val="-0.21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502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H'!$A$59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H'!$B$58:$O$58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H'!$B$59:$O$59</c:f>
              <c:numCache>
                <c:formatCode>#,##0</c:formatCode>
                <c:ptCount val="14"/>
                <c:pt idx="0">
                  <c:v>525</c:v>
                </c:pt>
                <c:pt idx="1">
                  <c:v>545</c:v>
                </c:pt>
                <c:pt idx="2">
                  <c:v>545</c:v>
                </c:pt>
                <c:pt idx="3">
                  <c:v>550</c:v>
                </c:pt>
                <c:pt idx="4">
                  <c:v>525</c:v>
                </c:pt>
                <c:pt idx="5">
                  <c:v>525</c:v>
                </c:pt>
                <c:pt idx="6">
                  <c:v>545</c:v>
                </c:pt>
                <c:pt idx="7">
                  <c:v>595</c:v>
                </c:pt>
                <c:pt idx="8">
                  <c:v>610</c:v>
                </c:pt>
                <c:pt idx="9">
                  <c:v>625</c:v>
                </c:pt>
                <c:pt idx="10">
                  <c:v>650</c:v>
                </c:pt>
                <c:pt idx="11">
                  <c:v>675</c:v>
                </c:pt>
                <c:pt idx="12">
                  <c:v>750</c:v>
                </c:pt>
                <c:pt idx="13">
                  <c:v>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F-4C1F-8139-6B31561F34D1}"/>
            </c:ext>
          </c:extLst>
        </c:ser>
        <c:ser>
          <c:idx val="1"/>
          <c:order val="1"/>
          <c:tx>
            <c:strRef>
              <c:f>'BRMA Profile - H'!$A$60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H'!$B$58:$O$58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H'!$B$60:$O$60</c:f>
              <c:numCache>
                <c:formatCode>#,##0</c:formatCode>
                <c:ptCount val="14"/>
                <c:pt idx="0">
                  <c:v>600</c:v>
                </c:pt>
                <c:pt idx="1">
                  <c:v>600</c:v>
                </c:pt>
                <c:pt idx="2">
                  <c:v>625</c:v>
                </c:pt>
                <c:pt idx="3">
                  <c:v>600</c:v>
                </c:pt>
                <c:pt idx="4">
                  <c:v>595</c:v>
                </c:pt>
                <c:pt idx="5">
                  <c:v>600</c:v>
                </c:pt>
                <c:pt idx="6">
                  <c:v>650</c:v>
                </c:pt>
                <c:pt idx="7">
                  <c:v>695</c:v>
                </c:pt>
                <c:pt idx="8">
                  <c:v>749.5</c:v>
                </c:pt>
                <c:pt idx="9">
                  <c:v>750</c:v>
                </c:pt>
                <c:pt idx="10">
                  <c:v>795</c:v>
                </c:pt>
                <c:pt idx="11">
                  <c:v>850</c:v>
                </c:pt>
                <c:pt idx="12">
                  <c:v>895</c:v>
                </c:pt>
                <c:pt idx="13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F-4C1F-8139-6B31561F34D1}"/>
            </c:ext>
          </c:extLst>
        </c:ser>
        <c:ser>
          <c:idx val="2"/>
          <c:order val="2"/>
          <c:tx>
            <c:strRef>
              <c:f>'BRMA Profile - H'!$A$61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H'!$B$58:$O$58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H'!$B$61:$O$61</c:f>
              <c:numCache>
                <c:formatCode>#,##0</c:formatCode>
                <c:ptCount val="14"/>
                <c:pt idx="0">
                  <c:v>642.74</c:v>
                </c:pt>
                <c:pt idx="1">
                  <c:v>626.70000000000005</c:v>
                </c:pt>
                <c:pt idx="2">
                  <c:v>647.5</c:v>
                </c:pt>
                <c:pt idx="3">
                  <c:v>637.34</c:v>
                </c:pt>
                <c:pt idx="4">
                  <c:v>637.21</c:v>
                </c:pt>
                <c:pt idx="5">
                  <c:v>633.64</c:v>
                </c:pt>
                <c:pt idx="6">
                  <c:v>677.94</c:v>
                </c:pt>
                <c:pt idx="7">
                  <c:v>752.01</c:v>
                </c:pt>
                <c:pt idx="8">
                  <c:v>783.23</c:v>
                </c:pt>
                <c:pt idx="9">
                  <c:v>800.92</c:v>
                </c:pt>
                <c:pt idx="10">
                  <c:v>893.43</c:v>
                </c:pt>
                <c:pt idx="11">
                  <c:v>899.09</c:v>
                </c:pt>
                <c:pt idx="12">
                  <c:v>978.93</c:v>
                </c:pt>
                <c:pt idx="13">
                  <c:v>1046.3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F-4C1F-8139-6B31561F34D1}"/>
            </c:ext>
          </c:extLst>
        </c:ser>
        <c:ser>
          <c:idx val="3"/>
          <c:order val="3"/>
          <c:tx>
            <c:strRef>
              <c:f>'BRMA Profile - H'!$A$62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H'!$B$58:$O$58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H'!$B$62:$O$62</c:f>
              <c:numCache>
                <c:formatCode>#,##0</c:formatCode>
                <c:ptCount val="14"/>
                <c:pt idx="0">
                  <c:v>700</c:v>
                </c:pt>
                <c:pt idx="1">
                  <c:v>695</c:v>
                </c:pt>
                <c:pt idx="2">
                  <c:v>725</c:v>
                </c:pt>
                <c:pt idx="3">
                  <c:v>695</c:v>
                </c:pt>
                <c:pt idx="4">
                  <c:v>750</c:v>
                </c:pt>
                <c:pt idx="5">
                  <c:v>695</c:v>
                </c:pt>
                <c:pt idx="6">
                  <c:v>750</c:v>
                </c:pt>
                <c:pt idx="7">
                  <c:v>850</c:v>
                </c:pt>
                <c:pt idx="8">
                  <c:v>900</c:v>
                </c:pt>
                <c:pt idx="9">
                  <c:v>900</c:v>
                </c:pt>
                <c:pt idx="10">
                  <c:v>1170</c:v>
                </c:pt>
                <c:pt idx="11">
                  <c:v>1145</c:v>
                </c:pt>
                <c:pt idx="12">
                  <c:v>1262.5</c:v>
                </c:pt>
                <c:pt idx="13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F-4C1F-8139-6B31561F3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H'!$A$81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H'!$B$80:$O$80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H'!$B$81:$O$81</c:f>
              <c:numCache>
                <c:formatCode>#,##0</c:formatCode>
                <c:ptCount val="14"/>
                <c:pt idx="0">
                  <c:v>750</c:v>
                </c:pt>
                <c:pt idx="1">
                  <c:v>732.5</c:v>
                </c:pt>
                <c:pt idx="2">
                  <c:v>750</c:v>
                </c:pt>
                <c:pt idx="3">
                  <c:v>775</c:v>
                </c:pt>
                <c:pt idx="4">
                  <c:v>775</c:v>
                </c:pt>
                <c:pt idx="5">
                  <c:v>795</c:v>
                </c:pt>
                <c:pt idx="6">
                  <c:v>800</c:v>
                </c:pt>
                <c:pt idx="7">
                  <c:v>875</c:v>
                </c:pt>
                <c:pt idx="8">
                  <c:v>895</c:v>
                </c:pt>
                <c:pt idx="9">
                  <c:v>925</c:v>
                </c:pt>
                <c:pt idx="10">
                  <c:v>950</c:v>
                </c:pt>
                <c:pt idx="11">
                  <c:v>975</c:v>
                </c:pt>
                <c:pt idx="12">
                  <c:v>1200</c:v>
                </c:pt>
                <c:pt idx="13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8-41DD-A557-A9BA38BED3D7}"/>
            </c:ext>
          </c:extLst>
        </c:ser>
        <c:ser>
          <c:idx val="1"/>
          <c:order val="1"/>
          <c:tx>
            <c:strRef>
              <c:f>'BRMA Profile - H'!$A$82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H'!$B$80:$O$80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H'!$B$82:$O$82</c:f>
              <c:numCache>
                <c:formatCode>#,##0</c:formatCode>
                <c:ptCount val="14"/>
                <c:pt idx="0">
                  <c:v>800</c:v>
                </c:pt>
                <c:pt idx="1">
                  <c:v>800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850</c:v>
                </c:pt>
                <c:pt idx="6">
                  <c:v>950</c:v>
                </c:pt>
                <c:pt idx="7">
                  <c:v>995</c:v>
                </c:pt>
                <c:pt idx="8">
                  <c:v>1000</c:v>
                </c:pt>
                <c:pt idx="9">
                  <c:v>1100</c:v>
                </c:pt>
                <c:pt idx="10">
                  <c:v>1325</c:v>
                </c:pt>
                <c:pt idx="11">
                  <c:v>1250</c:v>
                </c:pt>
                <c:pt idx="12">
                  <c:v>1500</c:v>
                </c:pt>
                <c:pt idx="1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8-41DD-A557-A9BA38BED3D7}"/>
            </c:ext>
          </c:extLst>
        </c:ser>
        <c:ser>
          <c:idx val="2"/>
          <c:order val="2"/>
          <c:tx>
            <c:strRef>
              <c:f>'BRMA Profile - H'!$A$83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H'!$B$80:$O$80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H'!$B$83:$O$83</c:f>
              <c:numCache>
                <c:formatCode>#,##0</c:formatCode>
                <c:ptCount val="14"/>
                <c:pt idx="0">
                  <c:v>857.08</c:v>
                </c:pt>
                <c:pt idx="1">
                  <c:v>858.02</c:v>
                </c:pt>
                <c:pt idx="2">
                  <c:v>883.77</c:v>
                </c:pt>
                <c:pt idx="3">
                  <c:v>891.69</c:v>
                </c:pt>
                <c:pt idx="4">
                  <c:v>878.77</c:v>
                </c:pt>
                <c:pt idx="5">
                  <c:v>905.72</c:v>
                </c:pt>
                <c:pt idx="6">
                  <c:v>1051.92</c:v>
                </c:pt>
                <c:pt idx="7">
                  <c:v>1094.93</c:v>
                </c:pt>
                <c:pt idx="8">
                  <c:v>1147.82</c:v>
                </c:pt>
                <c:pt idx="9">
                  <c:v>1206.93</c:v>
                </c:pt>
                <c:pt idx="10">
                  <c:v>1342.77</c:v>
                </c:pt>
                <c:pt idx="11">
                  <c:v>1224.77</c:v>
                </c:pt>
                <c:pt idx="12">
                  <c:v>1469.01</c:v>
                </c:pt>
                <c:pt idx="13">
                  <c:v>1563.62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8-41DD-A557-A9BA38BED3D7}"/>
            </c:ext>
          </c:extLst>
        </c:ser>
        <c:ser>
          <c:idx val="3"/>
          <c:order val="3"/>
          <c:tx>
            <c:strRef>
              <c:f>'BRMA Profile - H'!$A$84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H'!$B$80:$O$80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H'!$B$84:$O$84</c:f>
              <c:numCache>
                <c:formatCode>#,##0</c:formatCode>
                <c:ptCount val="14"/>
                <c:pt idx="0">
                  <c:v>900</c:v>
                </c:pt>
                <c:pt idx="1">
                  <c:v>900</c:v>
                </c:pt>
                <c:pt idx="2">
                  <c:v>950</c:v>
                </c:pt>
                <c:pt idx="3">
                  <c:v>975</c:v>
                </c:pt>
                <c:pt idx="4">
                  <c:v>900</c:v>
                </c:pt>
                <c:pt idx="5">
                  <c:v>1000</c:v>
                </c:pt>
                <c:pt idx="6">
                  <c:v>1200</c:v>
                </c:pt>
                <c:pt idx="7">
                  <c:v>1295</c:v>
                </c:pt>
                <c:pt idx="8">
                  <c:v>1500</c:v>
                </c:pt>
                <c:pt idx="9">
                  <c:v>1480</c:v>
                </c:pt>
                <c:pt idx="10">
                  <c:v>1735</c:v>
                </c:pt>
                <c:pt idx="11">
                  <c:v>1500</c:v>
                </c:pt>
                <c:pt idx="12">
                  <c:v>1800</c:v>
                </c:pt>
                <c:pt idx="13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8-41DD-A557-A9BA38BE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H'!$A$103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H'!$B$102:$O$102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H'!$B$103:$O$103</c:f>
              <c:numCache>
                <c:formatCode>#,##0</c:formatCode>
                <c:ptCount val="14"/>
                <c:pt idx="0">
                  <c:v>255</c:v>
                </c:pt>
                <c:pt idx="1">
                  <c:v>250</c:v>
                </c:pt>
                <c:pt idx="2">
                  <c:v>250</c:v>
                </c:pt>
                <c:pt idx="3">
                  <c:v>260</c:v>
                </c:pt>
                <c:pt idx="4">
                  <c:v>270.17</c:v>
                </c:pt>
                <c:pt idx="5">
                  <c:v>272.62</c:v>
                </c:pt>
                <c:pt idx="6">
                  <c:v>294.35000000000002</c:v>
                </c:pt>
                <c:pt idx="7">
                  <c:v>300</c:v>
                </c:pt>
                <c:pt idx="8">
                  <c:v>325</c:v>
                </c:pt>
                <c:pt idx="9">
                  <c:v>315</c:v>
                </c:pt>
                <c:pt idx="10">
                  <c:v>336.5</c:v>
                </c:pt>
                <c:pt idx="11">
                  <c:v>325</c:v>
                </c:pt>
                <c:pt idx="12">
                  <c:v>340</c:v>
                </c:pt>
                <c:pt idx="1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1-4CF1-B47F-2A15CE1F3DE2}"/>
            </c:ext>
          </c:extLst>
        </c:ser>
        <c:ser>
          <c:idx val="1"/>
          <c:order val="1"/>
          <c:tx>
            <c:strRef>
              <c:f>'BRMA Profile - H'!$A$104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H'!$B$102:$O$102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H'!$B$104:$O$104</c:f>
              <c:numCache>
                <c:formatCode>#,##0</c:formatCode>
                <c:ptCount val="14"/>
                <c:pt idx="0">
                  <c:v>285</c:v>
                </c:pt>
                <c:pt idx="1">
                  <c:v>275</c:v>
                </c:pt>
                <c:pt idx="2">
                  <c:v>275</c:v>
                </c:pt>
                <c:pt idx="3">
                  <c:v>275</c:v>
                </c:pt>
                <c:pt idx="4">
                  <c:v>305</c:v>
                </c:pt>
                <c:pt idx="5">
                  <c:v>300</c:v>
                </c:pt>
                <c:pt idx="6">
                  <c:v>333</c:v>
                </c:pt>
                <c:pt idx="7">
                  <c:v>340</c:v>
                </c:pt>
                <c:pt idx="8">
                  <c:v>359.52</c:v>
                </c:pt>
                <c:pt idx="9">
                  <c:v>340</c:v>
                </c:pt>
                <c:pt idx="10">
                  <c:v>360</c:v>
                </c:pt>
                <c:pt idx="11">
                  <c:v>360.76</c:v>
                </c:pt>
                <c:pt idx="12">
                  <c:v>415</c:v>
                </c:pt>
                <c:pt idx="13">
                  <c:v>455.84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1-4CF1-B47F-2A15CE1F3DE2}"/>
            </c:ext>
          </c:extLst>
        </c:ser>
        <c:ser>
          <c:idx val="2"/>
          <c:order val="2"/>
          <c:tx>
            <c:strRef>
              <c:f>'BRMA Profile - H'!$A$105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H'!$B$102:$O$102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H'!$B$105:$O$105</c:f>
              <c:numCache>
                <c:formatCode>#,##0</c:formatCode>
                <c:ptCount val="14"/>
                <c:pt idx="0">
                  <c:v>275.63</c:v>
                </c:pt>
                <c:pt idx="1">
                  <c:v>278.14</c:v>
                </c:pt>
                <c:pt idx="2">
                  <c:v>273.16000000000003</c:v>
                </c:pt>
                <c:pt idx="3">
                  <c:v>284.89</c:v>
                </c:pt>
                <c:pt idx="4">
                  <c:v>308.49</c:v>
                </c:pt>
                <c:pt idx="5">
                  <c:v>307.52</c:v>
                </c:pt>
                <c:pt idx="6">
                  <c:v>350.9</c:v>
                </c:pt>
                <c:pt idx="7">
                  <c:v>357.06</c:v>
                </c:pt>
                <c:pt idx="8">
                  <c:v>371.22</c:v>
                </c:pt>
                <c:pt idx="9">
                  <c:v>345.06</c:v>
                </c:pt>
                <c:pt idx="10">
                  <c:v>373.18</c:v>
                </c:pt>
                <c:pt idx="11">
                  <c:v>357.06</c:v>
                </c:pt>
                <c:pt idx="12">
                  <c:v>426.94</c:v>
                </c:pt>
                <c:pt idx="13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1-4CF1-B47F-2A15CE1F3DE2}"/>
            </c:ext>
          </c:extLst>
        </c:ser>
        <c:ser>
          <c:idx val="3"/>
          <c:order val="3"/>
          <c:tx>
            <c:strRef>
              <c:f>'BRMA Profile - H'!$A$106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H'!$B$102:$O$102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H'!$B$106:$O$106</c:f>
              <c:numCache>
                <c:formatCode>#,##0</c:formatCode>
                <c:ptCount val="14"/>
                <c:pt idx="0">
                  <c:v>300</c:v>
                </c:pt>
                <c:pt idx="1">
                  <c:v>297.5</c:v>
                </c:pt>
                <c:pt idx="2">
                  <c:v>300</c:v>
                </c:pt>
                <c:pt idx="3">
                  <c:v>315.47000000000003</c:v>
                </c:pt>
                <c:pt idx="4">
                  <c:v>354.17</c:v>
                </c:pt>
                <c:pt idx="5">
                  <c:v>350</c:v>
                </c:pt>
                <c:pt idx="6">
                  <c:v>375</c:v>
                </c:pt>
                <c:pt idx="7">
                  <c:v>385</c:v>
                </c:pt>
                <c:pt idx="8">
                  <c:v>419.85</c:v>
                </c:pt>
                <c:pt idx="9">
                  <c:v>380</c:v>
                </c:pt>
                <c:pt idx="10">
                  <c:v>420.5</c:v>
                </c:pt>
                <c:pt idx="11">
                  <c:v>380</c:v>
                </c:pt>
                <c:pt idx="12">
                  <c:v>523.33000000000004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1-4CF1-B47F-2A15CE1F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H'!$A$125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H'!$C$124:$P$124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H'!$C$125:$P$125</c:f>
              <c:numCache>
                <c:formatCode>#,##0</c:formatCode>
                <c:ptCount val="14"/>
                <c:pt idx="0">
                  <c:v>260</c:v>
                </c:pt>
                <c:pt idx="1">
                  <c:v>208</c:v>
                </c:pt>
                <c:pt idx="2">
                  <c:v>217</c:v>
                </c:pt>
                <c:pt idx="3">
                  <c:v>219</c:v>
                </c:pt>
                <c:pt idx="4">
                  <c:v>218</c:v>
                </c:pt>
                <c:pt idx="5">
                  <c:v>300</c:v>
                </c:pt>
                <c:pt idx="6">
                  <c:v>350</c:v>
                </c:pt>
                <c:pt idx="7">
                  <c:v>321</c:v>
                </c:pt>
                <c:pt idx="8">
                  <c:v>307</c:v>
                </c:pt>
                <c:pt idx="9">
                  <c:v>237</c:v>
                </c:pt>
                <c:pt idx="10">
                  <c:v>200</c:v>
                </c:pt>
                <c:pt idx="11">
                  <c:v>223</c:v>
                </c:pt>
                <c:pt idx="12">
                  <c:v>361</c:v>
                </c:pt>
                <c:pt idx="1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0-4116-956F-57C34B2F6BD1}"/>
            </c:ext>
          </c:extLst>
        </c:ser>
        <c:ser>
          <c:idx val="1"/>
          <c:order val="1"/>
          <c:tx>
            <c:strRef>
              <c:f>'BRMA Profile - H'!$A$126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H'!$C$124:$P$124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H'!$C$126:$P$126</c:f>
              <c:numCache>
                <c:formatCode>#,##0</c:formatCode>
                <c:ptCount val="14"/>
                <c:pt idx="0">
                  <c:v>660</c:v>
                </c:pt>
                <c:pt idx="1">
                  <c:v>576</c:v>
                </c:pt>
                <c:pt idx="2">
                  <c:v>581</c:v>
                </c:pt>
                <c:pt idx="3">
                  <c:v>582</c:v>
                </c:pt>
                <c:pt idx="4">
                  <c:v>540</c:v>
                </c:pt>
                <c:pt idx="5">
                  <c:v>739</c:v>
                </c:pt>
                <c:pt idx="6">
                  <c:v>709</c:v>
                </c:pt>
                <c:pt idx="7">
                  <c:v>491</c:v>
                </c:pt>
                <c:pt idx="8">
                  <c:v>627</c:v>
                </c:pt>
                <c:pt idx="9">
                  <c:v>623</c:v>
                </c:pt>
                <c:pt idx="10">
                  <c:v>660</c:v>
                </c:pt>
                <c:pt idx="11">
                  <c:v>696</c:v>
                </c:pt>
                <c:pt idx="12">
                  <c:v>900</c:v>
                </c:pt>
                <c:pt idx="13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0-4116-956F-57C34B2F6BD1}"/>
            </c:ext>
          </c:extLst>
        </c:ser>
        <c:ser>
          <c:idx val="2"/>
          <c:order val="2"/>
          <c:tx>
            <c:strRef>
              <c:f>'BRMA Profile - H'!$A$127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H'!$C$124:$P$124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H'!$C$127:$P$127</c:f>
              <c:numCache>
                <c:formatCode>#,##0</c:formatCode>
                <c:ptCount val="14"/>
                <c:pt idx="0">
                  <c:v>301</c:v>
                </c:pt>
                <c:pt idx="1">
                  <c:v>241</c:v>
                </c:pt>
                <c:pt idx="2">
                  <c:v>194</c:v>
                </c:pt>
                <c:pt idx="3">
                  <c:v>199</c:v>
                </c:pt>
                <c:pt idx="4">
                  <c:v>176</c:v>
                </c:pt>
                <c:pt idx="5">
                  <c:v>236</c:v>
                </c:pt>
                <c:pt idx="6">
                  <c:v>286</c:v>
                </c:pt>
                <c:pt idx="7">
                  <c:v>244</c:v>
                </c:pt>
                <c:pt idx="8">
                  <c:v>240</c:v>
                </c:pt>
                <c:pt idx="9">
                  <c:v>216</c:v>
                </c:pt>
                <c:pt idx="10">
                  <c:v>188</c:v>
                </c:pt>
                <c:pt idx="11">
                  <c:v>220</c:v>
                </c:pt>
                <c:pt idx="12">
                  <c:v>312</c:v>
                </c:pt>
                <c:pt idx="1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0-4116-956F-57C34B2F6BD1}"/>
            </c:ext>
          </c:extLst>
        </c:ser>
        <c:ser>
          <c:idx val="3"/>
          <c:order val="3"/>
          <c:tx>
            <c:strRef>
              <c:f>'BRMA Profile - H'!$A$128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H'!$C$124:$P$124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H'!$C$128:$P$128</c:f>
              <c:numCache>
                <c:formatCode>#,##0</c:formatCode>
                <c:ptCount val="14"/>
                <c:pt idx="0">
                  <c:v>130</c:v>
                </c:pt>
                <c:pt idx="1">
                  <c:v>144</c:v>
                </c:pt>
                <c:pt idx="2">
                  <c:v>114</c:v>
                </c:pt>
                <c:pt idx="3">
                  <c:v>71</c:v>
                </c:pt>
                <c:pt idx="4">
                  <c:v>73</c:v>
                </c:pt>
                <c:pt idx="5">
                  <c:v>83</c:v>
                </c:pt>
                <c:pt idx="6">
                  <c:v>100</c:v>
                </c:pt>
                <c:pt idx="7">
                  <c:v>75</c:v>
                </c:pt>
                <c:pt idx="8">
                  <c:v>78</c:v>
                </c:pt>
                <c:pt idx="9">
                  <c:v>75</c:v>
                </c:pt>
                <c:pt idx="10">
                  <c:v>56</c:v>
                </c:pt>
                <c:pt idx="11">
                  <c:v>54</c:v>
                </c:pt>
                <c:pt idx="12">
                  <c:v>91</c:v>
                </c:pt>
                <c:pt idx="1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0-4116-956F-57C34B2F6BD1}"/>
            </c:ext>
          </c:extLst>
        </c:ser>
        <c:ser>
          <c:idx val="4"/>
          <c:order val="4"/>
          <c:tx>
            <c:strRef>
              <c:f>'BRMA Profile - H'!$A$129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H'!$C$124:$P$124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H'!$C$129:$P$129</c:f>
              <c:numCache>
                <c:formatCode>#,##0</c:formatCode>
                <c:ptCount val="14"/>
                <c:pt idx="0">
                  <c:v>37</c:v>
                </c:pt>
                <c:pt idx="1">
                  <c:v>56</c:v>
                </c:pt>
                <c:pt idx="2">
                  <c:v>67</c:v>
                </c:pt>
                <c:pt idx="3">
                  <c:v>85</c:v>
                </c:pt>
                <c:pt idx="4">
                  <c:v>108</c:v>
                </c:pt>
                <c:pt idx="5">
                  <c:v>135</c:v>
                </c:pt>
                <c:pt idx="6">
                  <c:v>105</c:v>
                </c:pt>
                <c:pt idx="7">
                  <c:v>137</c:v>
                </c:pt>
                <c:pt idx="8">
                  <c:v>100</c:v>
                </c:pt>
                <c:pt idx="9">
                  <c:v>83</c:v>
                </c:pt>
                <c:pt idx="10">
                  <c:v>48</c:v>
                </c:pt>
                <c:pt idx="11">
                  <c:v>46</c:v>
                </c:pt>
                <c:pt idx="12">
                  <c:v>75</c:v>
                </c:pt>
                <c:pt idx="1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0-4116-956F-57C34B2F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H'!$A$6:$C$6</c:f>
              <c:strCache>
                <c:ptCount val="3"/>
                <c:pt idx="0">
                  <c:v>Forth Valley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H'!$B$36:$O$36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H'!$B$39:$O$39</c:f>
              <c:numCache>
                <c:formatCode>#,##0</c:formatCode>
                <c:ptCount val="14"/>
                <c:pt idx="0">
                  <c:v>492.41</c:v>
                </c:pt>
                <c:pt idx="1">
                  <c:v>506.53</c:v>
                </c:pt>
                <c:pt idx="2">
                  <c:v>510.32</c:v>
                </c:pt>
                <c:pt idx="3">
                  <c:v>505.6</c:v>
                </c:pt>
                <c:pt idx="4">
                  <c:v>506.37</c:v>
                </c:pt>
                <c:pt idx="5">
                  <c:v>508.44</c:v>
                </c:pt>
                <c:pt idx="6">
                  <c:v>529.72</c:v>
                </c:pt>
                <c:pt idx="7">
                  <c:v>562.54999999999995</c:v>
                </c:pt>
                <c:pt idx="8">
                  <c:v>588.62</c:v>
                </c:pt>
                <c:pt idx="9">
                  <c:v>595.88</c:v>
                </c:pt>
                <c:pt idx="10">
                  <c:v>613.52</c:v>
                </c:pt>
                <c:pt idx="11">
                  <c:v>641.69000000000005</c:v>
                </c:pt>
                <c:pt idx="12">
                  <c:v>697.21</c:v>
                </c:pt>
                <c:pt idx="13">
                  <c:v>747.92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5-4049-B2A9-2529C20ABC2B}"/>
            </c:ext>
          </c:extLst>
        </c:ser>
        <c:ser>
          <c:idx val="1"/>
          <c:order val="1"/>
          <c:tx>
            <c:strRef>
              <c:f>'BRMA Profile - H'!$A$147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H'!$B$36:$O$36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H'!$B$147:$O$147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5-4049-B2A9-2529C20A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I'!$A$15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I'!$B$14:$O$14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I'!$B$15:$O$15</c:f>
              <c:numCache>
                <c:formatCode>#,##0</c:formatCode>
                <c:ptCount val="14"/>
                <c:pt idx="0">
                  <c:v>380</c:v>
                </c:pt>
                <c:pt idx="1">
                  <c:v>395</c:v>
                </c:pt>
                <c:pt idx="2">
                  <c:v>375</c:v>
                </c:pt>
                <c:pt idx="3">
                  <c:v>395</c:v>
                </c:pt>
                <c:pt idx="4">
                  <c:v>395</c:v>
                </c:pt>
                <c:pt idx="5">
                  <c:v>420</c:v>
                </c:pt>
                <c:pt idx="6">
                  <c:v>425</c:v>
                </c:pt>
                <c:pt idx="7">
                  <c:v>450</c:v>
                </c:pt>
                <c:pt idx="8">
                  <c:v>475</c:v>
                </c:pt>
                <c:pt idx="9">
                  <c:v>475</c:v>
                </c:pt>
                <c:pt idx="10">
                  <c:v>485</c:v>
                </c:pt>
                <c:pt idx="11">
                  <c:v>495</c:v>
                </c:pt>
                <c:pt idx="12">
                  <c:v>550</c:v>
                </c:pt>
                <c:pt idx="1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278-8B8A-92985AE8ACB2}"/>
            </c:ext>
          </c:extLst>
        </c:ser>
        <c:ser>
          <c:idx val="1"/>
          <c:order val="1"/>
          <c:tx>
            <c:strRef>
              <c:f>'BRMA Profile - I'!$A$16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I'!$B$14:$O$14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I'!$B$16:$O$16</c:f>
              <c:numCache>
                <c:formatCode>#,##0</c:formatCode>
                <c:ptCount val="14"/>
                <c:pt idx="0">
                  <c:v>425</c:v>
                </c:pt>
                <c:pt idx="1">
                  <c:v>450</c:v>
                </c:pt>
                <c:pt idx="2">
                  <c:v>430</c:v>
                </c:pt>
                <c:pt idx="3">
                  <c:v>450</c:v>
                </c:pt>
                <c:pt idx="4">
                  <c:v>450</c:v>
                </c:pt>
                <c:pt idx="5">
                  <c:v>480</c:v>
                </c:pt>
                <c:pt idx="6">
                  <c:v>495</c:v>
                </c:pt>
                <c:pt idx="7">
                  <c:v>525</c:v>
                </c:pt>
                <c:pt idx="8">
                  <c:v>550</c:v>
                </c:pt>
                <c:pt idx="9">
                  <c:v>575</c:v>
                </c:pt>
                <c:pt idx="10">
                  <c:v>595</c:v>
                </c:pt>
                <c:pt idx="11">
                  <c:v>595</c:v>
                </c:pt>
                <c:pt idx="12">
                  <c:v>625</c:v>
                </c:pt>
                <c:pt idx="13">
                  <c:v>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278-8B8A-92985AE8ACB2}"/>
            </c:ext>
          </c:extLst>
        </c:ser>
        <c:ser>
          <c:idx val="2"/>
          <c:order val="2"/>
          <c:tx>
            <c:strRef>
              <c:f>'BRMA Profile - I'!$A$17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I'!$B$14:$O$14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I'!$B$17:$O$17</c:f>
              <c:numCache>
                <c:formatCode>#,##0</c:formatCode>
                <c:ptCount val="14"/>
                <c:pt idx="0">
                  <c:v>437.14</c:v>
                </c:pt>
                <c:pt idx="1">
                  <c:v>451.11</c:v>
                </c:pt>
                <c:pt idx="2">
                  <c:v>444.05</c:v>
                </c:pt>
                <c:pt idx="3">
                  <c:v>455.78</c:v>
                </c:pt>
                <c:pt idx="4">
                  <c:v>476.49</c:v>
                </c:pt>
                <c:pt idx="5">
                  <c:v>501.23</c:v>
                </c:pt>
                <c:pt idx="6">
                  <c:v>520.03</c:v>
                </c:pt>
                <c:pt idx="7">
                  <c:v>549.04999999999995</c:v>
                </c:pt>
                <c:pt idx="8">
                  <c:v>572.22</c:v>
                </c:pt>
                <c:pt idx="9">
                  <c:v>584.63</c:v>
                </c:pt>
                <c:pt idx="10">
                  <c:v>604.51</c:v>
                </c:pt>
                <c:pt idx="11">
                  <c:v>604.29</c:v>
                </c:pt>
                <c:pt idx="12">
                  <c:v>648.09</c:v>
                </c:pt>
                <c:pt idx="13">
                  <c:v>792.15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278-8B8A-92985AE8ACB2}"/>
            </c:ext>
          </c:extLst>
        </c:ser>
        <c:ser>
          <c:idx val="3"/>
          <c:order val="3"/>
          <c:tx>
            <c:strRef>
              <c:f>'BRMA Profile - I'!$A$18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I'!$B$14:$O$14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I'!$B$18:$O$18</c:f>
              <c:numCache>
                <c:formatCode>#,##0</c:formatCode>
                <c:ptCount val="14"/>
                <c:pt idx="0">
                  <c:v>485</c:v>
                </c:pt>
                <c:pt idx="1">
                  <c:v>495</c:v>
                </c:pt>
                <c:pt idx="2">
                  <c:v>495</c:v>
                </c:pt>
                <c:pt idx="3">
                  <c:v>500</c:v>
                </c:pt>
                <c:pt idx="4">
                  <c:v>535</c:v>
                </c:pt>
                <c:pt idx="5">
                  <c:v>575</c:v>
                </c:pt>
                <c:pt idx="6">
                  <c:v>595</c:v>
                </c:pt>
                <c:pt idx="7">
                  <c:v>625</c:v>
                </c:pt>
                <c:pt idx="8">
                  <c:v>650</c:v>
                </c:pt>
                <c:pt idx="9">
                  <c:v>675</c:v>
                </c:pt>
                <c:pt idx="10">
                  <c:v>700</c:v>
                </c:pt>
                <c:pt idx="11">
                  <c:v>695</c:v>
                </c:pt>
                <c:pt idx="12">
                  <c:v>750</c:v>
                </c:pt>
                <c:pt idx="13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278-8B8A-92985AE8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I'!$A$37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I'!$B$36:$O$36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I'!$B$37:$O$37</c:f>
              <c:numCache>
                <c:formatCode>#,##0</c:formatCode>
                <c:ptCount val="14"/>
                <c:pt idx="0">
                  <c:v>495</c:v>
                </c:pt>
                <c:pt idx="1">
                  <c:v>495</c:v>
                </c:pt>
                <c:pt idx="2">
                  <c:v>495</c:v>
                </c:pt>
                <c:pt idx="3">
                  <c:v>495</c:v>
                </c:pt>
                <c:pt idx="4">
                  <c:v>500</c:v>
                </c:pt>
                <c:pt idx="5">
                  <c:v>525</c:v>
                </c:pt>
                <c:pt idx="6">
                  <c:v>550</c:v>
                </c:pt>
                <c:pt idx="7">
                  <c:v>575</c:v>
                </c:pt>
                <c:pt idx="8">
                  <c:v>595</c:v>
                </c:pt>
                <c:pt idx="9">
                  <c:v>610</c:v>
                </c:pt>
                <c:pt idx="10">
                  <c:v>625</c:v>
                </c:pt>
                <c:pt idx="11">
                  <c:v>650</c:v>
                </c:pt>
                <c:pt idx="12">
                  <c:v>675</c:v>
                </c:pt>
                <c:pt idx="13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2-4108-AEAF-AC8A7CFF3391}"/>
            </c:ext>
          </c:extLst>
        </c:ser>
        <c:ser>
          <c:idx val="1"/>
          <c:order val="1"/>
          <c:tx>
            <c:strRef>
              <c:f>'BRMA Profile - I'!$A$38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I'!$B$36:$O$36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I'!$B$38:$O$38</c:f>
              <c:numCache>
                <c:formatCode>#,##0</c:formatCode>
                <c:ptCount val="1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575</c:v>
                </c:pt>
                <c:pt idx="5">
                  <c:v>625</c:v>
                </c:pt>
                <c:pt idx="6">
                  <c:v>650</c:v>
                </c:pt>
                <c:pt idx="7">
                  <c:v>695</c:v>
                </c:pt>
                <c:pt idx="8">
                  <c:v>695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795</c:v>
                </c:pt>
                <c:pt idx="13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2-4108-AEAF-AC8A7CFF3391}"/>
            </c:ext>
          </c:extLst>
        </c:ser>
        <c:ser>
          <c:idx val="2"/>
          <c:order val="2"/>
          <c:tx>
            <c:strRef>
              <c:f>'BRMA Profile - I'!$A$39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I'!$B$36:$O$36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I'!$B$39:$O$39</c:f>
              <c:numCache>
                <c:formatCode>#,##0</c:formatCode>
                <c:ptCount val="14"/>
                <c:pt idx="0">
                  <c:v>563.64</c:v>
                </c:pt>
                <c:pt idx="1">
                  <c:v>588.04999999999995</c:v>
                </c:pt>
                <c:pt idx="2">
                  <c:v>572.74</c:v>
                </c:pt>
                <c:pt idx="3">
                  <c:v>593.71</c:v>
                </c:pt>
                <c:pt idx="4">
                  <c:v>626.38</c:v>
                </c:pt>
                <c:pt idx="5">
                  <c:v>667.74</c:v>
                </c:pt>
                <c:pt idx="6">
                  <c:v>695.92</c:v>
                </c:pt>
                <c:pt idx="7">
                  <c:v>744.8</c:v>
                </c:pt>
                <c:pt idx="8">
                  <c:v>740.33</c:v>
                </c:pt>
                <c:pt idx="9">
                  <c:v>779.76</c:v>
                </c:pt>
                <c:pt idx="10">
                  <c:v>794.45</c:v>
                </c:pt>
                <c:pt idx="11">
                  <c:v>797.06</c:v>
                </c:pt>
                <c:pt idx="12">
                  <c:v>858.15</c:v>
                </c:pt>
                <c:pt idx="13">
                  <c:v>1049.6099999999999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2-4108-AEAF-AC8A7CFF3391}"/>
            </c:ext>
          </c:extLst>
        </c:ser>
        <c:ser>
          <c:idx val="3"/>
          <c:order val="3"/>
          <c:tx>
            <c:strRef>
              <c:f>'BRMA Profile - I'!$A$40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I'!$B$36:$O$36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I'!$B$40:$O$40</c:f>
              <c:numCache>
                <c:formatCode>#,##0</c:formatCode>
                <c:ptCount val="14"/>
                <c:pt idx="0">
                  <c:v>600</c:v>
                </c:pt>
                <c:pt idx="1">
                  <c:v>650</c:v>
                </c:pt>
                <c:pt idx="2">
                  <c:v>625</c:v>
                </c:pt>
                <c:pt idx="3">
                  <c:v>650</c:v>
                </c:pt>
                <c:pt idx="4">
                  <c:v>695</c:v>
                </c:pt>
                <c:pt idx="5">
                  <c:v>750</c:v>
                </c:pt>
                <c:pt idx="6">
                  <c:v>795</c:v>
                </c:pt>
                <c:pt idx="7">
                  <c:v>850</c:v>
                </c:pt>
                <c:pt idx="8">
                  <c:v>850</c:v>
                </c:pt>
                <c:pt idx="9">
                  <c:v>895</c:v>
                </c:pt>
                <c:pt idx="10">
                  <c:v>895</c:v>
                </c:pt>
                <c:pt idx="11">
                  <c:v>895</c:v>
                </c:pt>
                <c:pt idx="12">
                  <c:v>975</c:v>
                </c:pt>
                <c:pt idx="13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2-4108-AEAF-AC8A7CFF3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I'!$A$59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I'!$B$58:$O$58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I'!$B$59:$O$59</c:f>
              <c:numCache>
                <c:formatCode>#,##0</c:formatCode>
                <c:ptCount val="14"/>
                <c:pt idx="0">
                  <c:v>575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567.5</c:v>
                </c:pt>
                <c:pt idx="5">
                  <c:v>595</c:v>
                </c:pt>
                <c:pt idx="6">
                  <c:v>600</c:v>
                </c:pt>
                <c:pt idx="7">
                  <c:v>650</c:v>
                </c:pt>
                <c:pt idx="8">
                  <c:v>672.5</c:v>
                </c:pt>
                <c:pt idx="9">
                  <c:v>695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E-4C56-A5D3-0964AA296101}"/>
            </c:ext>
          </c:extLst>
        </c:ser>
        <c:ser>
          <c:idx val="1"/>
          <c:order val="1"/>
          <c:tx>
            <c:strRef>
              <c:f>'BRMA Profile - I'!$A$60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I'!$B$58:$O$58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I'!$B$60:$O$60</c:f>
              <c:numCache>
                <c:formatCode>#,##0</c:formatCode>
                <c:ptCount val="14"/>
                <c:pt idx="0">
                  <c:v>695</c:v>
                </c:pt>
                <c:pt idx="1">
                  <c:v>695</c:v>
                </c:pt>
                <c:pt idx="2">
                  <c:v>695</c:v>
                </c:pt>
                <c:pt idx="3">
                  <c:v>675</c:v>
                </c:pt>
                <c:pt idx="4">
                  <c:v>695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950</c:v>
                </c:pt>
                <c:pt idx="11">
                  <c:v>925</c:v>
                </c:pt>
                <c:pt idx="12">
                  <c:v>975</c:v>
                </c:pt>
                <c:pt idx="13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E-4C56-A5D3-0964AA296101}"/>
            </c:ext>
          </c:extLst>
        </c:ser>
        <c:ser>
          <c:idx val="2"/>
          <c:order val="2"/>
          <c:tx>
            <c:strRef>
              <c:f>'BRMA Profile - I'!$A$61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I'!$B$58:$O$58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I'!$B$61:$O$61</c:f>
              <c:numCache>
                <c:formatCode>#,##0</c:formatCode>
                <c:ptCount val="14"/>
                <c:pt idx="0">
                  <c:v>728.19</c:v>
                </c:pt>
                <c:pt idx="1">
                  <c:v>753.27</c:v>
                </c:pt>
                <c:pt idx="2">
                  <c:v>734.1</c:v>
                </c:pt>
                <c:pt idx="3">
                  <c:v>753.15</c:v>
                </c:pt>
                <c:pt idx="4">
                  <c:v>795.62</c:v>
                </c:pt>
                <c:pt idx="5">
                  <c:v>833.69</c:v>
                </c:pt>
                <c:pt idx="6">
                  <c:v>915.07</c:v>
                </c:pt>
                <c:pt idx="7">
                  <c:v>964.74</c:v>
                </c:pt>
                <c:pt idx="8">
                  <c:v>999.54</c:v>
                </c:pt>
                <c:pt idx="9">
                  <c:v>1029.3</c:v>
                </c:pt>
                <c:pt idx="10">
                  <c:v>1028.1199999999999</c:v>
                </c:pt>
                <c:pt idx="11">
                  <c:v>1016.07</c:v>
                </c:pt>
                <c:pt idx="12">
                  <c:v>1093.3399999999999</c:v>
                </c:pt>
                <c:pt idx="13">
                  <c:v>1374.08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E-4C56-A5D3-0964AA296101}"/>
            </c:ext>
          </c:extLst>
        </c:ser>
        <c:ser>
          <c:idx val="3"/>
          <c:order val="3"/>
          <c:tx>
            <c:strRef>
              <c:f>'BRMA Profile - I'!$A$62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I'!$B$58:$O$58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I'!$B$62:$O$62</c:f>
              <c:numCache>
                <c:formatCode>#,##0</c:formatCode>
                <c:ptCount val="14"/>
                <c:pt idx="0">
                  <c:v>825</c:v>
                </c:pt>
                <c:pt idx="1">
                  <c:v>862.5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975</c:v>
                </c:pt>
                <c:pt idx="6">
                  <c:v>1170</c:v>
                </c:pt>
                <c:pt idx="7">
                  <c:v>1200</c:v>
                </c:pt>
                <c:pt idx="8">
                  <c:v>1250</c:v>
                </c:pt>
                <c:pt idx="9">
                  <c:v>1300</c:v>
                </c:pt>
                <c:pt idx="10">
                  <c:v>1250</c:v>
                </c:pt>
                <c:pt idx="11">
                  <c:v>1250</c:v>
                </c:pt>
                <c:pt idx="12">
                  <c:v>1350</c:v>
                </c:pt>
                <c:pt idx="13">
                  <c:v>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E-4C56-A5D3-0964AA296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I'!$A$81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I'!$B$80:$O$80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I'!$B$81:$O$81</c:f>
              <c:numCache>
                <c:formatCode>#,##0</c:formatCode>
                <c:ptCount val="14"/>
                <c:pt idx="0">
                  <c:v>845</c:v>
                </c:pt>
                <c:pt idx="1">
                  <c:v>875</c:v>
                </c:pt>
                <c:pt idx="2">
                  <c:v>800</c:v>
                </c:pt>
                <c:pt idx="3">
                  <c:v>895</c:v>
                </c:pt>
                <c:pt idx="4">
                  <c:v>895</c:v>
                </c:pt>
                <c:pt idx="5">
                  <c:v>850</c:v>
                </c:pt>
                <c:pt idx="6">
                  <c:v>925</c:v>
                </c:pt>
                <c:pt idx="7">
                  <c:v>1150</c:v>
                </c:pt>
                <c:pt idx="8">
                  <c:v>1200</c:v>
                </c:pt>
                <c:pt idx="9">
                  <c:v>1350</c:v>
                </c:pt>
                <c:pt idx="10">
                  <c:v>1350</c:v>
                </c:pt>
                <c:pt idx="11">
                  <c:v>1350</c:v>
                </c:pt>
                <c:pt idx="12">
                  <c:v>1395</c:v>
                </c:pt>
                <c:pt idx="13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0-4E6B-BD50-02893B00C2BF}"/>
            </c:ext>
          </c:extLst>
        </c:ser>
        <c:ser>
          <c:idx val="1"/>
          <c:order val="1"/>
          <c:tx>
            <c:strRef>
              <c:f>'BRMA Profile - I'!$A$82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I'!$B$80:$O$80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I'!$B$82:$O$82</c:f>
              <c:numCache>
                <c:formatCode>#,##0</c:formatCode>
                <c:ptCount val="14"/>
                <c:pt idx="0">
                  <c:v>1000</c:v>
                </c:pt>
                <c:pt idx="1">
                  <c:v>1100</c:v>
                </c:pt>
                <c:pt idx="2">
                  <c:v>950</c:v>
                </c:pt>
                <c:pt idx="3">
                  <c:v>1000</c:v>
                </c:pt>
                <c:pt idx="4">
                  <c:v>1200</c:v>
                </c:pt>
                <c:pt idx="5">
                  <c:v>1100</c:v>
                </c:pt>
                <c:pt idx="6">
                  <c:v>1250</c:v>
                </c:pt>
                <c:pt idx="7">
                  <c:v>1500</c:v>
                </c:pt>
                <c:pt idx="8">
                  <c:v>1525</c:v>
                </c:pt>
                <c:pt idx="9">
                  <c:v>1600</c:v>
                </c:pt>
                <c:pt idx="10">
                  <c:v>1680</c:v>
                </c:pt>
                <c:pt idx="11">
                  <c:v>1750</c:v>
                </c:pt>
                <c:pt idx="12">
                  <c:v>1700</c:v>
                </c:pt>
                <c:pt idx="13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0-4E6B-BD50-02893B00C2BF}"/>
            </c:ext>
          </c:extLst>
        </c:ser>
        <c:ser>
          <c:idx val="2"/>
          <c:order val="2"/>
          <c:tx>
            <c:strRef>
              <c:f>'BRMA Profile - I'!$A$83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I'!$B$80:$O$80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I'!$B$83:$O$83</c:f>
              <c:numCache>
                <c:formatCode>#,##0</c:formatCode>
                <c:ptCount val="14"/>
                <c:pt idx="0">
                  <c:v>1067.19</c:v>
                </c:pt>
                <c:pt idx="1">
                  <c:v>1169.83</c:v>
                </c:pt>
                <c:pt idx="2">
                  <c:v>1048.83</c:v>
                </c:pt>
                <c:pt idx="3">
                  <c:v>1189.78</c:v>
                </c:pt>
                <c:pt idx="4">
                  <c:v>1211.1199999999999</c:v>
                </c:pt>
                <c:pt idx="5">
                  <c:v>1189.33</c:v>
                </c:pt>
                <c:pt idx="6">
                  <c:v>1299.47</c:v>
                </c:pt>
                <c:pt idx="7">
                  <c:v>1523.85</c:v>
                </c:pt>
                <c:pt idx="8">
                  <c:v>1527.35</c:v>
                </c:pt>
                <c:pt idx="9">
                  <c:v>1616.64</c:v>
                </c:pt>
                <c:pt idx="10">
                  <c:v>1666.74</c:v>
                </c:pt>
                <c:pt idx="11">
                  <c:v>1677.04</c:v>
                </c:pt>
                <c:pt idx="12">
                  <c:v>1773.45</c:v>
                </c:pt>
                <c:pt idx="13">
                  <c:v>2191.5100000000002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0-4E6B-BD50-02893B00C2BF}"/>
            </c:ext>
          </c:extLst>
        </c:ser>
        <c:ser>
          <c:idx val="3"/>
          <c:order val="3"/>
          <c:tx>
            <c:strRef>
              <c:f>'BRMA Profile - I'!$A$84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I'!$B$80:$O$80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I'!$B$84:$O$84</c:f>
              <c:numCache>
                <c:formatCode>#,##0</c:formatCode>
                <c:ptCount val="14"/>
                <c:pt idx="0">
                  <c:v>1250</c:v>
                </c:pt>
                <c:pt idx="1">
                  <c:v>1300</c:v>
                </c:pt>
                <c:pt idx="2">
                  <c:v>1250</c:v>
                </c:pt>
                <c:pt idx="3">
                  <c:v>1400</c:v>
                </c:pt>
                <c:pt idx="4">
                  <c:v>1500</c:v>
                </c:pt>
                <c:pt idx="5">
                  <c:v>1500</c:v>
                </c:pt>
                <c:pt idx="6">
                  <c:v>1600</c:v>
                </c:pt>
                <c:pt idx="7">
                  <c:v>1800</c:v>
                </c:pt>
                <c:pt idx="8">
                  <c:v>1850</c:v>
                </c:pt>
                <c:pt idx="9">
                  <c:v>1899</c:v>
                </c:pt>
                <c:pt idx="10">
                  <c:v>2000</c:v>
                </c:pt>
                <c:pt idx="11">
                  <c:v>2000</c:v>
                </c:pt>
                <c:pt idx="12">
                  <c:v>2100</c:v>
                </c:pt>
                <c:pt idx="13">
                  <c:v>2680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0-4E6B-BD50-02893B00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I'!$A$103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I'!$B$102:$O$102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I'!$B$103:$O$103</c:f>
              <c:numCache>
                <c:formatCode>#,##0</c:formatCode>
                <c:ptCount val="14"/>
                <c:pt idx="0">
                  <c:v>284</c:v>
                </c:pt>
                <c:pt idx="1">
                  <c:v>270</c:v>
                </c:pt>
                <c:pt idx="2">
                  <c:v>275</c:v>
                </c:pt>
                <c:pt idx="3">
                  <c:v>290</c:v>
                </c:pt>
                <c:pt idx="4">
                  <c:v>293.33</c:v>
                </c:pt>
                <c:pt idx="5">
                  <c:v>285</c:v>
                </c:pt>
                <c:pt idx="6">
                  <c:v>308</c:v>
                </c:pt>
                <c:pt idx="7">
                  <c:v>325</c:v>
                </c:pt>
                <c:pt idx="8">
                  <c:v>325</c:v>
                </c:pt>
                <c:pt idx="9">
                  <c:v>347</c:v>
                </c:pt>
                <c:pt idx="10">
                  <c:v>330</c:v>
                </c:pt>
                <c:pt idx="11">
                  <c:v>330</c:v>
                </c:pt>
                <c:pt idx="12">
                  <c:v>350</c:v>
                </c:pt>
                <c:pt idx="13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9-4735-B0AF-2FA05301359C}"/>
            </c:ext>
          </c:extLst>
        </c:ser>
        <c:ser>
          <c:idx val="1"/>
          <c:order val="1"/>
          <c:tx>
            <c:strRef>
              <c:f>'BRMA Profile - I'!$A$104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I'!$B$102:$O$102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I'!$B$104:$O$104</c:f>
              <c:numCache>
                <c:formatCode>#,##0</c:formatCode>
                <c:ptCount val="14"/>
                <c:pt idx="0">
                  <c:v>300</c:v>
                </c:pt>
                <c:pt idx="1">
                  <c:v>300</c:v>
                </c:pt>
                <c:pt idx="2">
                  <c:v>302.5</c:v>
                </c:pt>
                <c:pt idx="3">
                  <c:v>320</c:v>
                </c:pt>
                <c:pt idx="4">
                  <c:v>325</c:v>
                </c:pt>
                <c:pt idx="5">
                  <c:v>335</c:v>
                </c:pt>
                <c:pt idx="6">
                  <c:v>350</c:v>
                </c:pt>
                <c:pt idx="7">
                  <c:v>375</c:v>
                </c:pt>
                <c:pt idx="8">
                  <c:v>375</c:v>
                </c:pt>
                <c:pt idx="9">
                  <c:v>400</c:v>
                </c:pt>
                <c:pt idx="10">
                  <c:v>410</c:v>
                </c:pt>
                <c:pt idx="11">
                  <c:v>400</c:v>
                </c:pt>
                <c:pt idx="12">
                  <c:v>410</c:v>
                </c:pt>
                <c:pt idx="1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9-4735-B0AF-2FA05301359C}"/>
            </c:ext>
          </c:extLst>
        </c:ser>
        <c:ser>
          <c:idx val="2"/>
          <c:order val="2"/>
          <c:tx>
            <c:strRef>
              <c:f>'BRMA Profile - I'!$A$105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I'!$B$102:$O$102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I'!$B$105:$O$105</c:f>
              <c:numCache>
                <c:formatCode>#,##0</c:formatCode>
                <c:ptCount val="14"/>
                <c:pt idx="0">
                  <c:v>313.10000000000002</c:v>
                </c:pt>
                <c:pt idx="1">
                  <c:v>295.45999999999998</c:v>
                </c:pt>
                <c:pt idx="2">
                  <c:v>312.27999999999997</c:v>
                </c:pt>
                <c:pt idx="3">
                  <c:v>323.08999999999997</c:v>
                </c:pt>
                <c:pt idx="4">
                  <c:v>346.23</c:v>
                </c:pt>
                <c:pt idx="5">
                  <c:v>352.87</c:v>
                </c:pt>
                <c:pt idx="6">
                  <c:v>372.15</c:v>
                </c:pt>
                <c:pt idx="7">
                  <c:v>385.58</c:v>
                </c:pt>
                <c:pt idx="8">
                  <c:v>385.53</c:v>
                </c:pt>
                <c:pt idx="9">
                  <c:v>403.2</c:v>
                </c:pt>
                <c:pt idx="10">
                  <c:v>409.84</c:v>
                </c:pt>
                <c:pt idx="11">
                  <c:v>395.48</c:v>
                </c:pt>
                <c:pt idx="12">
                  <c:v>428.4</c:v>
                </c:pt>
                <c:pt idx="13">
                  <c:v>544.32000000000005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9-4735-B0AF-2FA05301359C}"/>
            </c:ext>
          </c:extLst>
        </c:ser>
        <c:ser>
          <c:idx val="3"/>
          <c:order val="3"/>
          <c:tx>
            <c:strRef>
              <c:f>'BRMA Profile - I'!$A$106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I'!$B$102:$O$102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I'!$B$106:$O$106</c:f>
              <c:numCache>
                <c:formatCode>#,##0</c:formatCode>
                <c:ptCount val="14"/>
                <c:pt idx="0">
                  <c:v>345</c:v>
                </c:pt>
                <c:pt idx="1">
                  <c:v>325</c:v>
                </c:pt>
                <c:pt idx="2">
                  <c:v>350</c:v>
                </c:pt>
                <c:pt idx="3">
                  <c:v>350</c:v>
                </c:pt>
                <c:pt idx="4">
                  <c:v>400</c:v>
                </c:pt>
                <c:pt idx="5">
                  <c:v>400</c:v>
                </c:pt>
                <c:pt idx="6">
                  <c:v>425</c:v>
                </c:pt>
                <c:pt idx="7">
                  <c:v>434.52</c:v>
                </c:pt>
                <c:pt idx="8">
                  <c:v>437.74</c:v>
                </c:pt>
                <c:pt idx="9">
                  <c:v>450</c:v>
                </c:pt>
                <c:pt idx="10">
                  <c:v>475</c:v>
                </c:pt>
                <c:pt idx="11">
                  <c:v>457.5</c:v>
                </c:pt>
                <c:pt idx="12">
                  <c:v>500</c:v>
                </c:pt>
                <c:pt idx="13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79-4735-B0AF-2FA05301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Argyll and Bute'!$I$50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Argyll and Bute'!$J$49:$P$49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3-44C7-A42B-C471ADEA7611}"/>
            </c:ext>
          </c:extLst>
        </c:ser>
        <c:ser>
          <c:idx val="2"/>
          <c:order val="1"/>
          <c:tx>
            <c:strRef>
              <c:f>'BRMA Profile - Argyll and Bute'!$I$51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Argyll and Bute'!$J$49:$P$49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3-44C7-A42B-C471ADEA7611}"/>
            </c:ext>
          </c:extLst>
        </c:ser>
        <c:ser>
          <c:idx val="0"/>
          <c:order val="2"/>
          <c:tx>
            <c:strRef>
              <c:f>'BRMA Profile - Argyll and Bute'!$I$52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Argyll and Bute'!$J$49:$P$49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3-44C7-A42B-C471ADEA7611}"/>
            </c:ext>
          </c:extLst>
        </c:ser>
        <c:ser>
          <c:idx val="1"/>
          <c:order val="3"/>
          <c:tx>
            <c:strRef>
              <c:f>'BRMA Profile - Argyll and Bute'!$I$53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Argyll and Bute'!$J$49:$P$49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3-44C7-A42B-C471ADEA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52640"/>
        <c:axId val="75554176"/>
      </c:barChart>
      <c:catAx>
        <c:axId val="755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75554176"/>
        <c:crosses val="autoZero"/>
        <c:auto val="1"/>
        <c:lblAlgn val="ctr"/>
        <c:lblOffset val="100"/>
        <c:noMultiLvlLbl val="0"/>
      </c:catAx>
      <c:valAx>
        <c:axId val="75554176"/>
        <c:scaling>
          <c:orientation val="minMax"/>
          <c:max val="0.51"/>
          <c:min val="-0.21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5526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I'!$A$125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I'!$C$124:$P$124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I'!$C$125:$P$125</c:f>
              <c:numCache>
                <c:formatCode>#,##0</c:formatCode>
                <c:ptCount val="14"/>
                <c:pt idx="0">
                  <c:v>868</c:v>
                </c:pt>
                <c:pt idx="1">
                  <c:v>747</c:v>
                </c:pt>
                <c:pt idx="2">
                  <c:v>998</c:v>
                </c:pt>
                <c:pt idx="3">
                  <c:v>945</c:v>
                </c:pt>
                <c:pt idx="4">
                  <c:v>1116</c:v>
                </c:pt>
                <c:pt idx="5">
                  <c:v>1097</c:v>
                </c:pt>
                <c:pt idx="6">
                  <c:v>1289</c:v>
                </c:pt>
                <c:pt idx="7">
                  <c:v>1343</c:v>
                </c:pt>
                <c:pt idx="8">
                  <c:v>1606</c:v>
                </c:pt>
                <c:pt idx="9">
                  <c:v>1638</c:v>
                </c:pt>
                <c:pt idx="10">
                  <c:v>1117</c:v>
                </c:pt>
                <c:pt idx="11">
                  <c:v>1376</c:v>
                </c:pt>
                <c:pt idx="12">
                  <c:v>1352</c:v>
                </c:pt>
                <c:pt idx="13">
                  <c:v>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B-4905-9E38-12AAF76AB1AF}"/>
            </c:ext>
          </c:extLst>
        </c:ser>
        <c:ser>
          <c:idx val="1"/>
          <c:order val="1"/>
          <c:tx>
            <c:strRef>
              <c:f>'BRMA Profile - I'!$A$126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I'!$C$124:$P$124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I'!$C$126:$P$126</c:f>
              <c:numCache>
                <c:formatCode>#,##0</c:formatCode>
                <c:ptCount val="14"/>
                <c:pt idx="0">
                  <c:v>1486</c:v>
                </c:pt>
                <c:pt idx="1">
                  <c:v>1374</c:v>
                </c:pt>
                <c:pt idx="2">
                  <c:v>1570</c:v>
                </c:pt>
                <c:pt idx="3">
                  <c:v>1623</c:v>
                </c:pt>
                <c:pt idx="4">
                  <c:v>1840</c:v>
                </c:pt>
                <c:pt idx="5">
                  <c:v>1856</c:v>
                </c:pt>
                <c:pt idx="6">
                  <c:v>2199</c:v>
                </c:pt>
                <c:pt idx="7">
                  <c:v>2443</c:v>
                </c:pt>
                <c:pt idx="8">
                  <c:v>2673</c:v>
                </c:pt>
                <c:pt idx="9">
                  <c:v>2755</c:v>
                </c:pt>
                <c:pt idx="10">
                  <c:v>2560</c:v>
                </c:pt>
                <c:pt idx="11">
                  <c:v>3029</c:v>
                </c:pt>
                <c:pt idx="12">
                  <c:v>2875</c:v>
                </c:pt>
                <c:pt idx="13">
                  <c:v>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B-4905-9E38-12AAF76AB1AF}"/>
            </c:ext>
          </c:extLst>
        </c:ser>
        <c:ser>
          <c:idx val="2"/>
          <c:order val="2"/>
          <c:tx>
            <c:strRef>
              <c:f>'BRMA Profile - I'!$A$127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I'!$C$124:$P$124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I'!$C$127:$P$127</c:f>
              <c:numCache>
                <c:formatCode>#,##0</c:formatCode>
                <c:ptCount val="14"/>
                <c:pt idx="0">
                  <c:v>474</c:v>
                </c:pt>
                <c:pt idx="1">
                  <c:v>476</c:v>
                </c:pt>
                <c:pt idx="2">
                  <c:v>474</c:v>
                </c:pt>
                <c:pt idx="3">
                  <c:v>503</c:v>
                </c:pt>
                <c:pt idx="4">
                  <c:v>512</c:v>
                </c:pt>
                <c:pt idx="5">
                  <c:v>545</c:v>
                </c:pt>
                <c:pt idx="6">
                  <c:v>566</c:v>
                </c:pt>
                <c:pt idx="7">
                  <c:v>745</c:v>
                </c:pt>
                <c:pt idx="8">
                  <c:v>780</c:v>
                </c:pt>
                <c:pt idx="9">
                  <c:v>775</c:v>
                </c:pt>
                <c:pt idx="10">
                  <c:v>609</c:v>
                </c:pt>
                <c:pt idx="11">
                  <c:v>726</c:v>
                </c:pt>
                <c:pt idx="12">
                  <c:v>840</c:v>
                </c:pt>
                <c:pt idx="13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B-4905-9E38-12AAF76AB1AF}"/>
            </c:ext>
          </c:extLst>
        </c:ser>
        <c:ser>
          <c:idx val="3"/>
          <c:order val="3"/>
          <c:tx>
            <c:strRef>
              <c:f>'BRMA Profile - I'!$A$128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I'!$C$124:$P$124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I'!$C$128:$P$128</c:f>
              <c:numCache>
                <c:formatCode>#,##0</c:formatCode>
                <c:ptCount val="14"/>
                <c:pt idx="0">
                  <c:v>219</c:v>
                </c:pt>
                <c:pt idx="1">
                  <c:v>233</c:v>
                </c:pt>
                <c:pt idx="2">
                  <c:v>227</c:v>
                </c:pt>
                <c:pt idx="3">
                  <c:v>138</c:v>
                </c:pt>
                <c:pt idx="4">
                  <c:v>130</c:v>
                </c:pt>
                <c:pt idx="5">
                  <c:v>127</c:v>
                </c:pt>
                <c:pt idx="6">
                  <c:v>123</c:v>
                </c:pt>
                <c:pt idx="7">
                  <c:v>196</c:v>
                </c:pt>
                <c:pt idx="8">
                  <c:v>210</c:v>
                </c:pt>
                <c:pt idx="9">
                  <c:v>219</c:v>
                </c:pt>
                <c:pt idx="10">
                  <c:v>188</c:v>
                </c:pt>
                <c:pt idx="11">
                  <c:v>209</c:v>
                </c:pt>
                <c:pt idx="12">
                  <c:v>215</c:v>
                </c:pt>
                <c:pt idx="13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B-4905-9E38-12AAF76AB1AF}"/>
            </c:ext>
          </c:extLst>
        </c:ser>
        <c:ser>
          <c:idx val="4"/>
          <c:order val="4"/>
          <c:tx>
            <c:strRef>
              <c:f>'BRMA Profile - I'!$A$129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I'!$C$124:$P$124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I'!$C$129:$P$129</c:f>
              <c:numCache>
                <c:formatCode>#,##0</c:formatCode>
                <c:ptCount val="14"/>
                <c:pt idx="0">
                  <c:v>190</c:v>
                </c:pt>
                <c:pt idx="1">
                  <c:v>302</c:v>
                </c:pt>
                <c:pt idx="2">
                  <c:v>372</c:v>
                </c:pt>
                <c:pt idx="3">
                  <c:v>379</c:v>
                </c:pt>
                <c:pt idx="4">
                  <c:v>273</c:v>
                </c:pt>
                <c:pt idx="5">
                  <c:v>255</c:v>
                </c:pt>
                <c:pt idx="6">
                  <c:v>189</c:v>
                </c:pt>
                <c:pt idx="7">
                  <c:v>346</c:v>
                </c:pt>
                <c:pt idx="8">
                  <c:v>414</c:v>
                </c:pt>
                <c:pt idx="9">
                  <c:v>414</c:v>
                </c:pt>
                <c:pt idx="10">
                  <c:v>274</c:v>
                </c:pt>
                <c:pt idx="11">
                  <c:v>328</c:v>
                </c:pt>
                <c:pt idx="12">
                  <c:v>329</c:v>
                </c:pt>
                <c:pt idx="13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B-4905-9E38-12AAF76A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I'!$A$6:$C$6</c:f>
              <c:strCache>
                <c:ptCount val="3"/>
                <c:pt idx="0">
                  <c:v>Greater Glasgow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I'!$B$36:$O$36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I'!$B$39:$O$39</c:f>
              <c:numCache>
                <c:formatCode>#,##0</c:formatCode>
                <c:ptCount val="14"/>
                <c:pt idx="0">
                  <c:v>563.64</c:v>
                </c:pt>
                <c:pt idx="1">
                  <c:v>588.04999999999995</c:v>
                </c:pt>
                <c:pt idx="2">
                  <c:v>572.74</c:v>
                </c:pt>
                <c:pt idx="3">
                  <c:v>593.71</c:v>
                </c:pt>
                <c:pt idx="4">
                  <c:v>626.38</c:v>
                </c:pt>
                <c:pt idx="5">
                  <c:v>667.74</c:v>
                </c:pt>
                <c:pt idx="6">
                  <c:v>695.92</c:v>
                </c:pt>
                <c:pt idx="7">
                  <c:v>744.8</c:v>
                </c:pt>
                <c:pt idx="8">
                  <c:v>740.33</c:v>
                </c:pt>
                <c:pt idx="9">
                  <c:v>779.76</c:v>
                </c:pt>
                <c:pt idx="10">
                  <c:v>794.45</c:v>
                </c:pt>
                <c:pt idx="11">
                  <c:v>797.06</c:v>
                </c:pt>
                <c:pt idx="12">
                  <c:v>858.15</c:v>
                </c:pt>
                <c:pt idx="13">
                  <c:v>1049.6099999999999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E-4538-BC78-87FB40308D8B}"/>
            </c:ext>
          </c:extLst>
        </c:ser>
        <c:ser>
          <c:idx val="1"/>
          <c:order val="1"/>
          <c:tx>
            <c:strRef>
              <c:f>'BRMA Profile - I'!$A$147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I'!$B$36:$O$36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I'!$B$147:$O$147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E-4538-BC78-87FB40308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J'!$A$15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J'!$B$14:$O$14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J'!$B$15:$O$15</c:f>
              <c:numCache>
                <c:formatCode>#,##0</c:formatCode>
                <c:ptCount val="14"/>
                <c:pt idx="0">
                  <c:v>375</c:v>
                </c:pt>
                <c:pt idx="1">
                  <c:v>375</c:v>
                </c:pt>
                <c:pt idx="2">
                  <c:v>375</c:v>
                </c:pt>
                <c:pt idx="3">
                  <c:v>395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425</c:v>
                </c:pt>
                <c:pt idx="10">
                  <c:v>435</c:v>
                </c:pt>
                <c:pt idx="11">
                  <c:v>432.5</c:v>
                </c:pt>
                <c:pt idx="12">
                  <c:v>450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6-450B-8DF2-A389BA1A59BE}"/>
            </c:ext>
          </c:extLst>
        </c:ser>
        <c:ser>
          <c:idx val="1"/>
          <c:order val="1"/>
          <c:tx>
            <c:strRef>
              <c:f>'BRMA Profile - J'!$A$16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J'!$B$14:$O$14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J'!$B$16:$O$16</c:f>
              <c:numCache>
                <c:formatCode>#,##0</c:formatCode>
                <c:ptCount val="14"/>
                <c:pt idx="0">
                  <c:v>420</c:v>
                </c:pt>
                <c:pt idx="1">
                  <c:v>420</c:v>
                </c:pt>
                <c:pt idx="2">
                  <c:v>425</c:v>
                </c:pt>
                <c:pt idx="3">
                  <c:v>430</c:v>
                </c:pt>
                <c:pt idx="4">
                  <c:v>445</c:v>
                </c:pt>
                <c:pt idx="5">
                  <c:v>450</c:v>
                </c:pt>
                <c:pt idx="6">
                  <c:v>470</c:v>
                </c:pt>
                <c:pt idx="7">
                  <c:v>475</c:v>
                </c:pt>
                <c:pt idx="8">
                  <c:v>480</c:v>
                </c:pt>
                <c:pt idx="9">
                  <c:v>495</c:v>
                </c:pt>
                <c:pt idx="10">
                  <c:v>500</c:v>
                </c:pt>
                <c:pt idx="11">
                  <c:v>500</c:v>
                </c:pt>
                <c:pt idx="12">
                  <c:v>525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6-450B-8DF2-A389BA1A59BE}"/>
            </c:ext>
          </c:extLst>
        </c:ser>
        <c:ser>
          <c:idx val="2"/>
          <c:order val="2"/>
          <c:tx>
            <c:strRef>
              <c:f>'BRMA Profile - J'!$A$17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J'!$B$14:$O$14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J'!$B$17:$O$17</c:f>
              <c:numCache>
                <c:formatCode>#,##0</c:formatCode>
                <c:ptCount val="14"/>
                <c:pt idx="0">
                  <c:v>415.01</c:v>
                </c:pt>
                <c:pt idx="1">
                  <c:v>419.9</c:v>
                </c:pt>
                <c:pt idx="2">
                  <c:v>424.36</c:v>
                </c:pt>
                <c:pt idx="3">
                  <c:v>430.75</c:v>
                </c:pt>
                <c:pt idx="4">
                  <c:v>439.51</c:v>
                </c:pt>
                <c:pt idx="5">
                  <c:v>449.77</c:v>
                </c:pt>
                <c:pt idx="6">
                  <c:v>460.5</c:v>
                </c:pt>
                <c:pt idx="7">
                  <c:v>470.38</c:v>
                </c:pt>
                <c:pt idx="8">
                  <c:v>470.55</c:v>
                </c:pt>
                <c:pt idx="9">
                  <c:v>477.71</c:v>
                </c:pt>
                <c:pt idx="10">
                  <c:v>492.91</c:v>
                </c:pt>
                <c:pt idx="11">
                  <c:v>494.03</c:v>
                </c:pt>
                <c:pt idx="12">
                  <c:v>524.12</c:v>
                </c:pt>
                <c:pt idx="13">
                  <c:v>533.17999999999995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6-450B-8DF2-A389BA1A59BE}"/>
            </c:ext>
          </c:extLst>
        </c:ser>
        <c:ser>
          <c:idx val="3"/>
          <c:order val="3"/>
          <c:tx>
            <c:strRef>
              <c:f>'BRMA Profile - J'!$A$18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J'!$B$14:$O$14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J'!$B$18:$O$18</c:f>
              <c:numCache>
                <c:formatCode>#,##0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475</c:v>
                </c:pt>
                <c:pt idx="4">
                  <c:v>475</c:v>
                </c:pt>
                <c:pt idx="5">
                  <c:v>495</c:v>
                </c:pt>
                <c:pt idx="6">
                  <c:v>500</c:v>
                </c:pt>
                <c:pt idx="7">
                  <c:v>520</c:v>
                </c:pt>
                <c:pt idx="8">
                  <c:v>525</c:v>
                </c:pt>
                <c:pt idx="9">
                  <c:v>525</c:v>
                </c:pt>
                <c:pt idx="10">
                  <c:v>540</c:v>
                </c:pt>
                <c:pt idx="11">
                  <c:v>550</c:v>
                </c:pt>
                <c:pt idx="12">
                  <c:v>575</c:v>
                </c:pt>
                <c:pt idx="13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6-450B-8DF2-A389BA1A5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J'!$A$37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J'!$B$36:$O$36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J'!$B$37:$O$37</c:f>
              <c:numCache>
                <c:formatCode>#,##0</c:formatCode>
                <c:ptCount val="14"/>
                <c:pt idx="0">
                  <c:v>450</c:v>
                </c:pt>
                <c:pt idx="1">
                  <c:v>460</c:v>
                </c:pt>
                <c:pt idx="2">
                  <c:v>450</c:v>
                </c:pt>
                <c:pt idx="3">
                  <c:v>475</c:v>
                </c:pt>
                <c:pt idx="4">
                  <c:v>475</c:v>
                </c:pt>
                <c:pt idx="5">
                  <c:v>495</c:v>
                </c:pt>
                <c:pt idx="6">
                  <c:v>500</c:v>
                </c:pt>
                <c:pt idx="7">
                  <c:v>500</c:v>
                </c:pt>
                <c:pt idx="8">
                  <c:v>510</c:v>
                </c:pt>
                <c:pt idx="9">
                  <c:v>525</c:v>
                </c:pt>
                <c:pt idx="10">
                  <c:v>525</c:v>
                </c:pt>
                <c:pt idx="11">
                  <c:v>540</c:v>
                </c:pt>
                <c:pt idx="12">
                  <c:v>550</c:v>
                </c:pt>
                <c:pt idx="13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A-4992-A462-3F60DB910D07}"/>
            </c:ext>
          </c:extLst>
        </c:ser>
        <c:ser>
          <c:idx val="1"/>
          <c:order val="1"/>
          <c:tx>
            <c:strRef>
              <c:f>'BRMA Profile - J'!$A$38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J'!$B$36:$O$36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J'!$B$38:$O$38</c:f>
              <c:numCache>
                <c:formatCode>#,##0</c:formatCode>
                <c:ptCount val="1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525</c:v>
                </c:pt>
                <c:pt idx="4">
                  <c:v>525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575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650</c:v>
                </c:pt>
                <c:pt idx="1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A-4992-A462-3F60DB910D07}"/>
            </c:ext>
          </c:extLst>
        </c:ser>
        <c:ser>
          <c:idx val="2"/>
          <c:order val="2"/>
          <c:tx>
            <c:strRef>
              <c:f>'BRMA Profile - J'!$A$39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J'!$B$36:$O$36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J'!$B$39:$O$39</c:f>
              <c:numCache>
                <c:formatCode>#,##0</c:formatCode>
                <c:ptCount val="14"/>
                <c:pt idx="0">
                  <c:v>503.41</c:v>
                </c:pt>
                <c:pt idx="1">
                  <c:v>513.76</c:v>
                </c:pt>
                <c:pt idx="2">
                  <c:v>516.38</c:v>
                </c:pt>
                <c:pt idx="3">
                  <c:v>527.24</c:v>
                </c:pt>
                <c:pt idx="4">
                  <c:v>532.32000000000005</c:v>
                </c:pt>
                <c:pt idx="5">
                  <c:v>544.54999999999995</c:v>
                </c:pt>
                <c:pt idx="6">
                  <c:v>560.95000000000005</c:v>
                </c:pt>
                <c:pt idx="7">
                  <c:v>575.09</c:v>
                </c:pt>
                <c:pt idx="8">
                  <c:v>582.79999999999995</c:v>
                </c:pt>
                <c:pt idx="9">
                  <c:v>600.86</c:v>
                </c:pt>
                <c:pt idx="10">
                  <c:v>607.42999999999995</c:v>
                </c:pt>
                <c:pt idx="11">
                  <c:v>612.35</c:v>
                </c:pt>
                <c:pt idx="12">
                  <c:v>642.55999999999995</c:v>
                </c:pt>
                <c:pt idx="13">
                  <c:v>661.91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A-4992-A462-3F60DB910D07}"/>
            </c:ext>
          </c:extLst>
        </c:ser>
        <c:ser>
          <c:idx val="3"/>
          <c:order val="3"/>
          <c:tx>
            <c:strRef>
              <c:f>'BRMA Profile - J'!$A$40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J'!$B$36:$O$36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J'!$B$40:$O$40</c:f>
              <c:numCache>
                <c:formatCode>#,##0</c:formatCode>
                <c:ptCount val="1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580</c:v>
                </c:pt>
                <c:pt idx="5">
                  <c:v>600</c:v>
                </c:pt>
                <c:pt idx="6">
                  <c:v>625</c:v>
                </c:pt>
                <c:pt idx="7">
                  <c:v>650</c:v>
                </c:pt>
                <c:pt idx="8">
                  <c:v>650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725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A-4992-A462-3F60DB91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J'!$A$59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J'!$B$58:$O$58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J'!$B$59:$O$59</c:f>
              <c:numCache>
                <c:formatCode>#,##0</c:formatCode>
                <c:ptCount val="14"/>
                <c:pt idx="0">
                  <c:v>525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575</c:v>
                </c:pt>
                <c:pt idx="7">
                  <c:v>595</c:v>
                </c:pt>
                <c:pt idx="8">
                  <c:v>625</c:v>
                </c:pt>
                <c:pt idx="9">
                  <c:v>600</c:v>
                </c:pt>
                <c:pt idx="10">
                  <c:v>625</c:v>
                </c:pt>
                <c:pt idx="11">
                  <c:v>625</c:v>
                </c:pt>
                <c:pt idx="12">
                  <c:v>650</c:v>
                </c:pt>
                <c:pt idx="13">
                  <c:v>669.5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F-413F-AB8C-852D500E275A}"/>
            </c:ext>
          </c:extLst>
        </c:ser>
        <c:ser>
          <c:idx val="1"/>
          <c:order val="1"/>
          <c:tx>
            <c:strRef>
              <c:f>'BRMA Profile - J'!$A$60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J'!$B$58:$O$58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J'!$B$60:$O$60</c:f>
              <c:numCache>
                <c:formatCode>#,##0</c:formatCode>
                <c:ptCount val="14"/>
                <c:pt idx="0">
                  <c:v>600</c:v>
                </c:pt>
                <c:pt idx="1">
                  <c:v>625</c:v>
                </c:pt>
                <c:pt idx="2">
                  <c:v>620</c:v>
                </c:pt>
                <c:pt idx="3">
                  <c:v>600</c:v>
                </c:pt>
                <c:pt idx="4">
                  <c:v>600</c:v>
                </c:pt>
                <c:pt idx="5">
                  <c:v>650</c:v>
                </c:pt>
                <c:pt idx="6">
                  <c:v>650</c:v>
                </c:pt>
                <c:pt idx="7">
                  <c:v>695</c:v>
                </c:pt>
                <c:pt idx="8">
                  <c:v>695</c:v>
                </c:pt>
                <c:pt idx="9">
                  <c:v>700</c:v>
                </c:pt>
                <c:pt idx="10">
                  <c:v>725</c:v>
                </c:pt>
                <c:pt idx="11">
                  <c:v>725</c:v>
                </c:pt>
                <c:pt idx="12">
                  <c:v>750</c:v>
                </c:pt>
                <c:pt idx="1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F-413F-AB8C-852D500E275A}"/>
            </c:ext>
          </c:extLst>
        </c:ser>
        <c:ser>
          <c:idx val="2"/>
          <c:order val="2"/>
          <c:tx>
            <c:strRef>
              <c:f>'BRMA Profile - J'!$A$61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J'!$B$58:$O$58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J'!$B$61:$O$61</c:f>
              <c:numCache>
                <c:formatCode>#,##0</c:formatCode>
                <c:ptCount val="14"/>
                <c:pt idx="0">
                  <c:v>594.77</c:v>
                </c:pt>
                <c:pt idx="1">
                  <c:v>619.54</c:v>
                </c:pt>
                <c:pt idx="2">
                  <c:v>623.1</c:v>
                </c:pt>
                <c:pt idx="3">
                  <c:v>620.37</c:v>
                </c:pt>
                <c:pt idx="4">
                  <c:v>625.22</c:v>
                </c:pt>
                <c:pt idx="5">
                  <c:v>652.25</c:v>
                </c:pt>
                <c:pt idx="6">
                  <c:v>671.75</c:v>
                </c:pt>
                <c:pt idx="7">
                  <c:v>692.34</c:v>
                </c:pt>
                <c:pt idx="8">
                  <c:v>709.75</c:v>
                </c:pt>
                <c:pt idx="9">
                  <c:v>726.4</c:v>
                </c:pt>
                <c:pt idx="10">
                  <c:v>726.89</c:v>
                </c:pt>
                <c:pt idx="11">
                  <c:v>737.42</c:v>
                </c:pt>
                <c:pt idx="12">
                  <c:v>770.48</c:v>
                </c:pt>
                <c:pt idx="13">
                  <c:v>817.39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F-413F-AB8C-852D500E275A}"/>
            </c:ext>
          </c:extLst>
        </c:ser>
        <c:ser>
          <c:idx val="3"/>
          <c:order val="3"/>
          <c:tx>
            <c:strRef>
              <c:f>'BRMA Profile - J'!$A$62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J'!$B$58:$O$58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J'!$B$62:$O$62</c:f>
              <c:numCache>
                <c:formatCode>#,##0</c:formatCode>
                <c:ptCount val="14"/>
                <c:pt idx="0">
                  <c:v>650</c:v>
                </c:pt>
                <c:pt idx="1">
                  <c:v>695</c:v>
                </c:pt>
                <c:pt idx="2">
                  <c:v>695</c:v>
                </c:pt>
                <c:pt idx="3">
                  <c:v>695</c:v>
                </c:pt>
                <c:pt idx="4">
                  <c:v>700</c:v>
                </c:pt>
                <c:pt idx="5">
                  <c:v>750</c:v>
                </c:pt>
                <c:pt idx="6">
                  <c:v>765</c:v>
                </c:pt>
                <c:pt idx="7">
                  <c:v>795</c:v>
                </c:pt>
                <c:pt idx="8">
                  <c:v>795</c:v>
                </c:pt>
                <c:pt idx="9">
                  <c:v>825</c:v>
                </c:pt>
                <c:pt idx="10">
                  <c:v>825</c:v>
                </c:pt>
                <c:pt idx="11">
                  <c:v>840</c:v>
                </c:pt>
                <c:pt idx="12">
                  <c:v>890</c:v>
                </c:pt>
                <c:pt idx="13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F-413F-AB8C-852D500E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J'!$A$81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J'!$B$80:$O$80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J'!$B$81:$O$81</c:f>
              <c:numCache>
                <c:formatCode>#,##0</c:formatCode>
                <c:ptCount val="14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675</c:v>
                </c:pt>
                <c:pt idx="5">
                  <c:v>695</c:v>
                </c:pt>
                <c:pt idx="6">
                  <c:v>695</c:v>
                </c:pt>
                <c:pt idx="7">
                  <c:v>692.5</c:v>
                </c:pt>
                <c:pt idx="8">
                  <c:v>700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800</c:v>
                </c:pt>
                <c:pt idx="13">
                  <c:v>847.5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4-4E07-8F98-CB5650CF1390}"/>
            </c:ext>
          </c:extLst>
        </c:ser>
        <c:ser>
          <c:idx val="1"/>
          <c:order val="1"/>
          <c:tx>
            <c:strRef>
              <c:f>'BRMA Profile - J'!$A$82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J'!$B$80:$O$80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J'!$B$82:$O$82</c:f>
              <c:numCache>
                <c:formatCode>#,##0</c:formatCode>
                <c:ptCount val="14"/>
                <c:pt idx="0">
                  <c:v>775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795</c:v>
                </c:pt>
                <c:pt idx="6">
                  <c:v>812.5</c:v>
                </c:pt>
                <c:pt idx="7">
                  <c:v>825</c:v>
                </c:pt>
                <c:pt idx="8">
                  <c:v>875</c:v>
                </c:pt>
                <c:pt idx="9">
                  <c:v>885</c:v>
                </c:pt>
                <c:pt idx="10">
                  <c:v>887.5</c:v>
                </c:pt>
                <c:pt idx="11">
                  <c:v>900</c:v>
                </c:pt>
                <c:pt idx="12">
                  <c:v>947.5</c:v>
                </c:pt>
                <c:pt idx="13">
                  <c:v>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4-4E07-8F98-CB5650CF1390}"/>
            </c:ext>
          </c:extLst>
        </c:ser>
        <c:ser>
          <c:idx val="2"/>
          <c:order val="2"/>
          <c:tx>
            <c:strRef>
              <c:f>'BRMA Profile - J'!$A$83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J'!$B$80:$O$80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J'!$B$83:$O$83</c:f>
              <c:numCache>
                <c:formatCode>#,##0</c:formatCode>
                <c:ptCount val="14"/>
                <c:pt idx="0">
                  <c:v>750.68</c:v>
                </c:pt>
                <c:pt idx="1">
                  <c:v>745.16</c:v>
                </c:pt>
                <c:pt idx="2">
                  <c:v>755.01</c:v>
                </c:pt>
                <c:pt idx="3">
                  <c:v>748.89</c:v>
                </c:pt>
                <c:pt idx="4">
                  <c:v>761.79</c:v>
                </c:pt>
                <c:pt idx="5">
                  <c:v>814.1</c:v>
                </c:pt>
                <c:pt idx="6">
                  <c:v>822.47</c:v>
                </c:pt>
                <c:pt idx="7">
                  <c:v>827.9</c:v>
                </c:pt>
                <c:pt idx="8">
                  <c:v>881.97</c:v>
                </c:pt>
                <c:pt idx="9">
                  <c:v>914.72</c:v>
                </c:pt>
                <c:pt idx="10">
                  <c:v>929.12</c:v>
                </c:pt>
                <c:pt idx="11">
                  <c:v>940.46</c:v>
                </c:pt>
                <c:pt idx="12">
                  <c:v>1015.06</c:v>
                </c:pt>
                <c:pt idx="13">
                  <c:v>1055.47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4-4E07-8F98-CB5650CF1390}"/>
            </c:ext>
          </c:extLst>
        </c:ser>
        <c:ser>
          <c:idx val="3"/>
          <c:order val="3"/>
          <c:tx>
            <c:strRef>
              <c:f>'BRMA Profile - J'!$A$84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J'!$B$80:$O$80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J'!$B$84:$O$84</c:f>
              <c:numCache>
                <c:formatCode>#,##0</c:formatCode>
                <c:ptCount val="14"/>
                <c:pt idx="0">
                  <c:v>850</c:v>
                </c:pt>
                <c:pt idx="1">
                  <c:v>825</c:v>
                </c:pt>
                <c:pt idx="2">
                  <c:v>850</c:v>
                </c:pt>
                <c:pt idx="3">
                  <c:v>850</c:v>
                </c:pt>
                <c:pt idx="4">
                  <c:v>850</c:v>
                </c:pt>
                <c:pt idx="5">
                  <c:v>900</c:v>
                </c:pt>
                <c:pt idx="6">
                  <c:v>950</c:v>
                </c:pt>
                <c:pt idx="7">
                  <c:v>912.5</c:v>
                </c:pt>
                <c:pt idx="8">
                  <c:v>995</c:v>
                </c:pt>
                <c:pt idx="9">
                  <c:v>1000</c:v>
                </c:pt>
                <c:pt idx="10">
                  <c:v>1047.5</c:v>
                </c:pt>
                <c:pt idx="11">
                  <c:v>1100</c:v>
                </c:pt>
                <c:pt idx="12">
                  <c:v>1275</c:v>
                </c:pt>
                <c:pt idx="13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B4-4E07-8F98-CB5650CF1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J'!$A$103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J'!$B$102:$O$102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J'!$B$103:$O$103</c:f>
              <c:numCache>
                <c:formatCode>#,##0</c:formatCode>
                <c:ptCount val="14"/>
                <c:pt idx="0">
                  <c:v>255</c:v>
                </c:pt>
                <c:pt idx="1">
                  <c:v>258.27</c:v>
                </c:pt>
                <c:pt idx="2">
                  <c:v>250</c:v>
                </c:pt>
                <c:pt idx="3">
                  <c:v>250</c:v>
                </c:pt>
                <c:pt idx="4">
                  <c:v>253.33</c:v>
                </c:pt>
                <c:pt idx="5">
                  <c:v>270</c:v>
                </c:pt>
                <c:pt idx="6">
                  <c:v>275.89</c:v>
                </c:pt>
                <c:pt idx="7">
                  <c:v>280</c:v>
                </c:pt>
                <c:pt idx="8">
                  <c:v>305</c:v>
                </c:pt>
                <c:pt idx="9">
                  <c:v>324.76</c:v>
                </c:pt>
                <c:pt idx="10">
                  <c:v>325</c:v>
                </c:pt>
                <c:pt idx="11">
                  <c:v>325</c:v>
                </c:pt>
                <c:pt idx="12">
                  <c:v>350.42</c:v>
                </c:pt>
                <c:pt idx="13">
                  <c:v>359.52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4-473F-AA03-7B90B69BB3CA}"/>
            </c:ext>
          </c:extLst>
        </c:ser>
        <c:ser>
          <c:idx val="1"/>
          <c:order val="1"/>
          <c:tx>
            <c:strRef>
              <c:f>'BRMA Profile - J'!$A$104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J'!$B$102:$O$102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J'!$B$104:$O$104</c:f>
              <c:numCache>
                <c:formatCode>#,##0</c:formatCode>
                <c:ptCount val="14"/>
                <c:pt idx="0">
                  <c:v>285</c:v>
                </c:pt>
                <c:pt idx="1">
                  <c:v>285</c:v>
                </c:pt>
                <c:pt idx="2">
                  <c:v>275</c:v>
                </c:pt>
                <c:pt idx="3">
                  <c:v>285.33999999999997</c:v>
                </c:pt>
                <c:pt idx="4">
                  <c:v>290</c:v>
                </c:pt>
                <c:pt idx="5">
                  <c:v>300</c:v>
                </c:pt>
                <c:pt idx="6">
                  <c:v>306.39999999999998</c:v>
                </c:pt>
                <c:pt idx="7">
                  <c:v>300</c:v>
                </c:pt>
                <c:pt idx="8">
                  <c:v>337.8</c:v>
                </c:pt>
                <c:pt idx="9">
                  <c:v>350</c:v>
                </c:pt>
                <c:pt idx="10">
                  <c:v>365</c:v>
                </c:pt>
                <c:pt idx="11">
                  <c:v>359.52</c:v>
                </c:pt>
                <c:pt idx="12">
                  <c:v>400</c:v>
                </c:pt>
                <c:pt idx="13">
                  <c:v>421.43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4-473F-AA03-7B90B69BB3CA}"/>
            </c:ext>
          </c:extLst>
        </c:ser>
        <c:ser>
          <c:idx val="2"/>
          <c:order val="2"/>
          <c:tx>
            <c:strRef>
              <c:f>'BRMA Profile - J'!$A$105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J'!$B$102:$O$102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J'!$B$105:$O$105</c:f>
              <c:numCache>
                <c:formatCode>#,##0</c:formatCode>
                <c:ptCount val="14"/>
                <c:pt idx="0">
                  <c:v>287.37</c:v>
                </c:pt>
                <c:pt idx="1">
                  <c:v>289.49</c:v>
                </c:pt>
                <c:pt idx="2">
                  <c:v>279.29000000000002</c:v>
                </c:pt>
                <c:pt idx="3">
                  <c:v>317.58999999999997</c:v>
                </c:pt>
                <c:pt idx="4">
                  <c:v>290.83</c:v>
                </c:pt>
                <c:pt idx="5">
                  <c:v>315.31</c:v>
                </c:pt>
                <c:pt idx="6">
                  <c:v>319.81</c:v>
                </c:pt>
                <c:pt idx="7">
                  <c:v>327.29000000000002</c:v>
                </c:pt>
                <c:pt idx="8">
                  <c:v>371.08</c:v>
                </c:pt>
                <c:pt idx="9">
                  <c:v>371.06</c:v>
                </c:pt>
                <c:pt idx="10">
                  <c:v>380.94</c:v>
                </c:pt>
                <c:pt idx="11">
                  <c:v>381.83</c:v>
                </c:pt>
                <c:pt idx="12">
                  <c:v>416.58</c:v>
                </c:pt>
                <c:pt idx="13">
                  <c:v>448.16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4-473F-AA03-7B90B69BB3CA}"/>
            </c:ext>
          </c:extLst>
        </c:ser>
        <c:ser>
          <c:idx val="3"/>
          <c:order val="3"/>
          <c:tx>
            <c:strRef>
              <c:f>'BRMA Profile - J'!$A$106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J'!$B$102:$O$102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J'!$B$106:$O$106</c:f>
              <c:numCache>
                <c:formatCode>#,##0</c:formatCode>
                <c:ptCount val="14"/>
                <c:pt idx="0">
                  <c:v>310</c:v>
                </c:pt>
                <c:pt idx="1">
                  <c:v>320</c:v>
                </c:pt>
                <c:pt idx="2">
                  <c:v>300</c:v>
                </c:pt>
                <c:pt idx="3">
                  <c:v>311.67</c:v>
                </c:pt>
                <c:pt idx="4">
                  <c:v>318.33</c:v>
                </c:pt>
                <c:pt idx="5">
                  <c:v>334.52</c:v>
                </c:pt>
                <c:pt idx="6">
                  <c:v>350</c:v>
                </c:pt>
                <c:pt idx="7">
                  <c:v>375</c:v>
                </c:pt>
                <c:pt idx="8">
                  <c:v>402.98</c:v>
                </c:pt>
                <c:pt idx="9">
                  <c:v>400</c:v>
                </c:pt>
                <c:pt idx="10">
                  <c:v>425</c:v>
                </c:pt>
                <c:pt idx="11">
                  <c:v>425</c:v>
                </c:pt>
                <c:pt idx="12">
                  <c:v>468.15</c:v>
                </c:pt>
                <c:pt idx="13">
                  <c:v>508.33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4-473F-AA03-7B90B69BB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J'!$A$125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J'!$C$124:$P$124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J'!$C$125:$P$125</c:f>
              <c:numCache>
                <c:formatCode>#,##0</c:formatCode>
                <c:ptCount val="14"/>
                <c:pt idx="0">
                  <c:v>175</c:v>
                </c:pt>
                <c:pt idx="1">
                  <c:v>244</c:v>
                </c:pt>
                <c:pt idx="2">
                  <c:v>257</c:v>
                </c:pt>
                <c:pt idx="3">
                  <c:v>179</c:v>
                </c:pt>
                <c:pt idx="4">
                  <c:v>236</c:v>
                </c:pt>
                <c:pt idx="5">
                  <c:v>258</c:v>
                </c:pt>
                <c:pt idx="6">
                  <c:v>269</c:v>
                </c:pt>
                <c:pt idx="7">
                  <c:v>243</c:v>
                </c:pt>
                <c:pt idx="8">
                  <c:v>253</c:v>
                </c:pt>
                <c:pt idx="9">
                  <c:v>252</c:v>
                </c:pt>
                <c:pt idx="10">
                  <c:v>227</c:v>
                </c:pt>
                <c:pt idx="11">
                  <c:v>308</c:v>
                </c:pt>
                <c:pt idx="12">
                  <c:v>330</c:v>
                </c:pt>
                <c:pt idx="13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1-4A35-A783-5CFB9366B78A}"/>
            </c:ext>
          </c:extLst>
        </c:ser>
        <c:ser>
          <c:idx val="1"/>
          <c:order val="1"/>
          <c:tx>
            <c:strRef>
              <c:f>'BRMA Profile - J'!$A$126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J'!$C$124:$P$124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J'!$C$126:$P$126</c:f>
              <c:numCache>
                <c:formatCode>#,##0</c:formatCode>
                <c:ptCount val="14"/>
                <c:pt idx="0">
                  <c:v>585</c:v>
                </c:pt>
                <c:pt idx="1">
                  <c:v>783</c:v>
                </c:pt>
                <c:pt idx="2">
                  <c:v>785</c:v>
                </c:pt>
                <c:pt idx="3">
                  <c:v>566</c:v>
                </c:pt>
                <c:pt idx="4">
                  <c:v>741</c:v>
                </c:pt>
                <c:pt idx="5">
                  <c:v>734</c:v>
                </c:pt>
                <c:pt idx="6">
                  <c:v>733</c:v>
                </c:pt>
                <c:pt idx="7">
                  <c:v>738</c:v>
                </c:pt>
                <c:pt idx="8">
                  <c:v>683</c:v>
                </c:pt>
                <c:pt idx="9">
                  <c:v>720</c:v>
                </c:pt>
                <c:pt idx="10">
                  <c:v>688</c:v>
                </c:pt>
                <c:pt idx="11">
                  <c:v>809</c:v>
                </c:pt>
                <c:pt idx="12">
                  <c:v>743</c:v>
                </c:pt>
                <c:pt idx="13">
                  <c:v>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1-4A35-A783-5CFB9366B78A}"/>
            </c:ext>
          </c:extLst>
        </c:ser>
        <c:ser>
          <c:idx val="2"/>
          <c:order val="2"/>
          <c:tx>
            <c:strRef>
              <c:f>'BRMA Profile - J'!$A$127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J'!$C$124:$P$124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J'!$C$127:$P$127</c:f>
              <c:numCache>
                <c:formatCode>#,##0</c:formatCode>
                <c:ptCount val="14"/>
                <c:pt idx="0">
                  <c:v>362</c:v>
                </c:pt>
                <c:pt idx="1">
                  <c:v>467</c:v>
                </c:pt>
                <c:pt idx="2">
                  <c:v>491</c:v>
                </c:pt>
                <c:pt idx="3">
                  <c:v>355</c:v>
                </c:pt>
                <c:pt idx="4">
                  <c:v>436</c:v>
                </c:pt>
                <c:pt idx="5">
                  <c:v>347</c:v>
                </c:pt>
                <c:pt idx="6">
                  <c:v>361</c:v>
                </c:pt>
                <c:pt idx="7">
                  <c:v>370</c:v>
                </c:pt>
                <c:pt idx="8">
                  <c:v>338</c:v>
                </c:pt>
                <c:pt idx="9">
                  <c:v>326</c:v>
                </c:pt>
                <c:pt idx="10">
                  <c:v>311</c:v>
                </c:pt>
                <c:pt idx="11">
                  <c:v>334</c:v>
                </c:pt>
                <c:pt idx="12">
                  <c:v>298</c:v>
                </c:pt>
                <c:pt idx="13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1-4A35-A783-5CFB9366B78A}"/>
            </c:ext>
          </c:extLst>
        </c:ser>
        <c:ser>
          <c:idx val="3"/>
          <c:order val="3"/>
          <c:tx>
            <c:strRef>
              <c:f>'BRMA Profile - J'!$A$128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J'!$C$124:$P$124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J'!$C$128:$P$128</c:f>
              <c:numCache>
                <c:formatCode>#,##0</c:formatCode>
                <c:ptCount val="14"/>
                <c:pt idx="0">
                  <c:v>117</c:v>
                </c:pt>
                <c:pt idx="1">
                  <c:v>170</c:v>
                </c:pt>
                <c:pt idx="2">
                  <c:v>184</c:v>
                </c:pt>
                <c:pt idx="3">
                  <c:v>128</c:v>
                </c:pt>
                <c:pt idx="4">
                  <c:v>123</c:v>
                </c:pt>
                <c:pt idx="5">
                  <c:v>129</c:v>
                </c:pt>
                <c:pt idx="6">
                  <c:v>108</c:v>
                </c:pt>
                <c:pt idx="7">
                  <c:v>100</c:v>
                </c:pt>
                <c:pt idx="8">
                  <c:v>94</c:v>
                </c:pt>
                <c:pt idx="9">
                  <c:v>90</c:v>
                </c:pt>
                <c:pt idx="10">
                  <c:v>68</c:v>
                </c:pt>
                <c:pt idx="11">
                  <c:v>65</c:v>
                </c:pt>
                <c:pt idx="12">
                  <c:v>84</c:v>
                </c:pt>
                <c:pt idx="1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1-4A35-A783-5CFB9366B78A}"/>
            </c:ext>
          </c:extLst>
        </c:ser>
        <c:ser>
          <c:idx val="4"/>
          <c:order val="4"/>
          <c:tx>
            <c:strRef>
              <c:f>'BRMA Profile - J'!$A$129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J'!$C$124:$P$124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J'!$C$129:$P$129</c:f>
              <c:numCache>
                <c:formatCode>#,##0</c:formatCode>
                <c:ptCount val="14"/>
                <c:pt idx="0">
                  <c:v>101</c:v>
                </c:pt>
                <c:pt idx="1">
                  <c:v>133</c:v>
                </c:pt>
                <c:pt idx="2">
                  <c:v>143</c:v>
                </c:pt>
                <c:pt idx="3">
                  <c:v>126</c:v>
                </c:pt>
                <c:pt idx="4">
                  <c:v>134</c:v>
                </c:pt>
                <c:pt idx="5">
                  <c:v>201</c:v>
                </c:pt>
                <c:pt idx="6">
                  <c:v>178</c:v>
                </c:pt>
                <c:pt idx="7">
                  <c:v>157</c:v>
                </c:pt>
                <c:pt idx="8">
                  <c:v>229</c:v>
                </c:pt>
                <c:pt idx="9">
                  <c:v>217</c:v>
                </c:pt>
                <c:pt idx="10">
                  <c:v>212</c:v>
                </c:pt>
                <c:pt idx="11">
                  <c:v>196</c:v>
                </c:pt>
                <c:pt idx="12">
                  <c:v>176</c:v>
                </c:pt>
                <c:pt idx="13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1-4A35-A783-5CFB9366B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J'!$A$6:$C$6</c:f>
              <c:strCache>
                <c:ptCount val="3"/>
                <c:pt idx="0">
                  <c:v>Highland and Islands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J'!$B$36:$O$36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J'!$B$39:$O$39</c:f>
              <c:numCache>
                <c:formatCode>#,##0</c:formatCode>
                <c:ptCount val="14"/>
                <c:pt idx="0">
                  <c:v>503.41</c:v>
                </c:pt>
                <c:pt idx="1">
                  <c:v>513.76</c:v>
                </c:pt>
                <c:pt idx="2">
                  <c:v>516.38</c:v>
                </c:pt>
                <c:pt idx="3">
                  <c:v>527.24</c:v>
                </c:pt>
                <c:pt idx="4">
                  <c:v>532.32000000000005</c:v>
                </c:pt>
                <c:pt idx="5">
                  <c:v>544.54999999999995</c:v>
                </c:pt>
                <c:pt idx="6">
                  <c:v>560.95000000000005</c:v>
                </c:pt>
                <c:pt idx="7">
                  <c:v>575.09</c:v>
                </c:pt>
                <c:pt idx="8">
                  <c:v>582.79999999999995</c:v>
                </c:pt>
                <c:pt idx="9">
                  <c:v>600.86</c:v>
                </c:pt>
                <c:pt idx="10">
                  <c:v>607.42999999999995</c:v>
                </c:pt>
                <c:pt idx="11">
                  <c:v>612.35</c:v>
                </c:pt>
                <c:pt idx="12">
                  <c:v>642.55999999999995</c:v>
                </c:pt>
                <c:pt idx="13">
                  <c:v>661.91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8-4526-9EB5-B7AC7974252C}"/>
            </c:ext>
          </c:extLst>
        </c:ser>
        <c:ser>
          <c:idx val="1"/>
          <c:order val="1"/>
          <c:tx>
            <c:strRef>
              <c:f>'BRMA Profile - J'!$A$147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J'!$B$36:$O$36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J'!$B$147:$O$147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8-4526-9EB5-B7AC79742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K'!$A$15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K'!$B$14:$O$14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K'!$B$15:$O$15</c:f>
              <c:numCache>
                <c:formatCode>#,##0</c:formatCode>
                <c:ptCount val="14"/>
                <c:pt idx="0">
                  <c:v>465</c:v>
                </c:pt>
                <c:pt idx="1">
                  <c:v>480</c:v>
                </c:pt>
                <c:pt idx="2">
                  <c:v>495</c:v>
                </c:pt>
                <c:pt idx="3">
                  <c:v>495</c:v>
                </c:pt>
                <c:pt idx="4">
                  <c:v>515</c:v>
                </c:pt>
                <c:pt idx="5">
                  <c:v>550</c:v>
                </c:pt>
                <c:pt idx="6">
                  <c:v>575</c:v>
                </c:pt>
                <c:pt idx="7">
                  <c:v>625</c:v>
                </c:pt>
                <c:pt idx="8">
                  <c:v>650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695</c:v>
                </c:pt>
                <c:pt idx="13">
                  <c:v>746.38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4-453B-9B07-30E82554A2CD}"/>
            </c:ext>
          </c:extLst>
        </c:ser>
        <c:ser>
          <c:idx val="1"/>
          <c:order val="1"/>
          <c:tx>
            <c:strRef>
              <c:f>'BRMA Profile - K'!$A$16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K'!$B$14:$O$14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K'!$B$16:$O$16</c:f>
              <c:numCache>
                <c:formatCode>#,##0</c:formatCode>
                <c:ptCount val="14"/>
                <c:pt idx="0">
                  <c:v>500</c:v>
                </c:pt>
                <c:pt idx="1">
                  <c:v>525</c:v>
                </c:pt>
                <c:pt idx="2">
                  <c:v>525</c:v>
                </c:pt>
                <c:pt idx="3">
                  <c:v>525</c:v>
                </c:pt>
                <c:pt idx="4">
                  <c:v>550</c:v>
                </c:pt>
                <c:pt idx="5">
                  <c:v>595</c:v>
                </c:pt>
                <c:pt idx="6">
                  <c:v>625</c:v>
                </c:pt>
                <c:pt idx="7">
                  <c:v>675</c:v>
                </c:pt>
                <c:pt idx="8">
                  <c:v>695</c:v>
                </c:pt>
                <c:pt idx="9">
                  <c:v>725</c:v>
                </c:pt>
                <c:pt idx="10">
                  <c:v>745</c:v>
                </c:pt>
                <c:pt idx="11">
                  <c:v>725</c:v>
                </c:pt>
                <c:pt idx="12">
                  <c:v>750</c:v>
                </c:pt>
                <c:pt idx="1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4-453B-9B07-30E82554A2CD}"/>
            </c:ext>
          </c:extLst>
        </c:ser>
        <c:ser>
          <c:idx val="2"/>
          <c:order val="2"/>
          <c:tx>
            <c:strRef>
              <c:f>'BRMA Profile - K'!$A$17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K'!$B$14:$O$14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K'!$B$17:$O$17</c:f>
              <c:numCache>
                <c:formatCode>#,##0</c:formatCode>
                <c:ptCount val="14"/>
                <c:pt idx="0">
                  <c:v>520.36</c:v>
                </c:pt>
                <c:pt idx="1">
                  <c:v>535.28</c:v>
                </c:pt>
                <c:pt idx="2">
                  <c:v>541.54999999999995</c:v>
                </c:pt>
                <c:pt idx="3">
                  <c:v>555.27</c:v>
                </c:pt>
                <c:pt idx="4">
                  <c:v>582.17999999999995</c:v>
                </c:pt>
                <c:pt idx="5">
                  <c:v>619.9</c:v>
                </c:pt>
                <c:pt idx="6">
                  <c:v>652.91999999999996</c:v>
                </c:pt>
                <c:pt idx="7">
                  <c:v>704.27</c:v>
                </c:pt>
                <c:pt idx="8">
                  <c:v>727.5</c:v>
                </c:pt>
                <c:pt idx="9">
                  <c:v>752.08</c:v>
                </c:pt>
                <c:pt idx="10">
                  <c:v>760.16</c:v>
                </c:pt>
                <c:pt idx="11">
                  <c:v>755.38</c:v>
                </c:pt>
                <c:pt idx="12">
                  <c:v>806.92</c:v>
                </c:pt>
                <c:pt idx="13">
                  <c:v>885.47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4-453B-9B07-30E82554A2CD}"/>
            </c:ext>
          </c:extLst>
        </c:ser>
        <c:ser>
          <c:idx val="3"/>
          <c:order val="3"/>
          <c:tx>
            <c:strRef>
              <c:f>'BRMA Profile - K'!$A$18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K'!$B$14:$O$14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K'!$B$18:$O$18</c:f>
              <c:numCache>
                <c:formatCode>#,##0</c:formatCode>
                <c:ptCount val="14"/>
                <c:pt idx="0">
                  <c:v>550</c:v>
                </c:pt>
                <c:pt idx="1">
                  <c:v>575</c:v>
                </c:pt>
                <c:pt idx="2">
                  <c:v>575</c:v>
                </c:pt>
                <c:pt idx="3">
                  <c:v>595</c:v>
                </c:pt>
                <c:pt idx="4">
                  <c:v>625</c:v>
                </c:pt>
                <c:pt idx="5">
                  <c:v>675</c:v>
                </c:pt>
                <c:pt idx="6">
                  <c:v>700</c:v>
                </c:pt>
                <c:pt idx="7">
                  <c:v>750</c:v>
                </c:pt>
                <c:pt idx="8">
                  <c:v>775</c:v>
                </c:pt>
                <c:pt idx="9">
                  <c:v>795</c:v>
                </c:pt>
                <c:pt idx="10">
                  <c:v>815</c:v>
                </c:pt>
                <c:pt idx="11">
                  <c:v>800</c:v>
                </c:pt>
                <c:pt idx="12">
                  <c:v>850</c:v>
                </c:pt>
                <c:pt idx="13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34-453B-9B07-30E82554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Argyll and Bute'!$I$72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Argyll and Bute'!$J$71:$P$71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C-4DB3-92BB-0F8464754F26}"/>
            </c:ext>
          </c:extLst>
        </c:ser>
        <c:ser>
          <c:idx val="2"/>
          <c:order val="1"/>
          <c:tx>
            <c:strRef>
              <c:f>'BRMA Profile - Argyll and Bute'!$I$73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Argyll and Bute'!$J$71:$P$71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C-4DB3-92BB-0F8464754F26}"/>
            </c:ext>
          </c:extLst>
        </c:ser>
        <c:ser>
          <c:idx val="0"/>
          <c:order val="2"/>
          <c:tx>
            <c:strRef>
              <c:f>'BRMA Profile - Argyll and Bute'!$I$74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Argyll and Bute'!$J$71:$P$71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C-4DB3-92BB-0F8464754F26}"/>
            </c:ext>
          </c:extLst>
        </c:ser>
        <c:ser>
          <c:idx val="1"/>
          <c:order val="3"/>
          <c:tx>
            <c:strRef>
              <c:f>'BRMA Profile - Argyll and Bute'!$I$75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Argyll and Bute'!$J$71:$P$71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C-4DB3-92BB-0F8464754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40416"/>
        <c:axId val="75342208"/>
      </c:barChart>
      <c:catAx>
        <c:axId val="753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75342208"/>
        <c:crosses val="autoZero"/>
        <c:auto val="1"/>
        <c:lblAlgn val="ctr"/>
        <c:lblOffset val="100"/>
        <c:noMultiLvlLbl val="0"/>
      </c:catAx>
      <c:valAx>
        <c:axId val="75342208"/>
        <c:scaling>
          <c:orientation val="minMax"/>
          <c:max val="0.51"/>
          <c:min val="-0.21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3404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K'!$A$37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K'!$B$36:$O$36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K'!$B$37:$O$37</c:f>
              <c:numCache>
                <c:formatCode>#,##0</c:formatCode>
                <c:ptCount val="14"/>
                <c:pt idx="0">
                  <c:v>580</c:v>
                </c:pt>
                <c:pt idx="1">
                  <c:v>595</c:v>
                </c:pt>
                <c:pt idx="2">
                  <c:v>600</c:v>
                </c:pt>
                <c:pt idx="3">
                  <c:v>625</c:v>
                </c:pt>
                <c:pt idx="4">
                  <c:v>630</c:v>
                </c:pt>
                <c:pt idx="5">
                  <c:v>675</c:v>
                </c:pt>
                <c:pt idx="6">
                  <c:v>700</c:v>
                </c:pt>
                <c:pt idx="7">
                  <c:v>750</c:v>
                </c:pt>
                <c:pt idx="8">
                  <c:v>795</c:v>
                </c:pt>
                <c:pt idx="9">
                  <c:v>800</c:v>
                </c:pt>
                <c:pt idx="10">
                  <c:v>795</c:v>
                </c:pt>
                <c:pt idx="11">
                  <c:v>800</c:v>
                </c:pt>
                <c:pt idx="12">
                  <c:v>840</c:v>
                </c:pt>
                <c:pt idx="13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B-4D07-BF8B-A0390FE93031}"/>
            </c:ext>
          </c:extLst>
        </c:ser>
        <c:ser>
          <c:idx val="1"/>
          <c:order val="1"/>
          <c:tx>
            <c:strRef>
              <c:f>'BRMA Profile - K'!$A$38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K'!$B$36:$O$36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K'!$B$38:$O$38</c:f>
              <c:numCache>
                <c:formatCode>#,##0</c:formatCode>
                <c:ptCount val="14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680</c:v>
                </c:pt>
                <c:pt idx="4">
                  <c:v>705</c:v>
                </c:pt>
                <c:pt idx="5">
                  <c:v>775</c:v>
                </c:pt>
                <c:pt idx="6">
                  <c:v>800</c:v>
                </c:pt>
                <c:pt idx="7">
                  <c:v>850</c:v>
                </c:pt>
                <c:pt idx="8">
                  <c:v>895</c:v>
                </c:pt>
                <c:pt idx="9">
                  <c:v>900</c:v>
                </c:pt>
                <c:pt idx="10">
                  <c:v>900</c:v>
                </c:pt>
                <c:pt idx="11">
                  <c:v>895</c:v>
                </c:pt>
                <c:pt idx="12">
                  <c:v>950</c:v>
                </c:pt>
                <c:pt idx="13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B-4D07-BF8B-A0390FE93031}"/>
            </c:ext>
          </c:extLst>
        </c:ser>
        <c:ser>
          <c:idx val="2"/>
          <c:order val="2"/>
          <c:tx>
            <c:strRef>
              <c:f>'BRMA Profile - K'!$A$39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K'!$B$36:$O$36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K'!$B$39:$O$39</c:f>
              <c:numCache>
                <c:formatCode>#,##0</c:formatCode>
                <c:ptCount val="14"/>
                <c:pt idx="0">
                  <c:v>664.51</c:v>
                </c:pt>
                <c:pt idx="1">
                  <c:v>688.96</c:v>
                </c:pt>
                <c:pt idx="2">
                  <c:v>699.53</c:v>
                </c:pt>
                <c:pt idx="3">
                  <c:v>728.57</c:v>
                </c:pt>
                <c:pt idx="4">
                  <c:v>779.12</c:v>
                </c:pt>
                <c:pt idx="5">
                  <c:v>828.92</c:v>
                </c:pt>
                <c:pt idx="6">
                  <c:v>830.97</c:v>
                </c:pt>
                <c:pt idx="7">
                  <c:v>888.18</c:v>
                </c:pt>
                <c:pt idx="8">
                  <c:v>945.71</c:v>
                </c:pt>
                <c:pt idx="9">
                  <c:v>972.07</c:v>
                </c:pt>
                <c:pt idx="10">
                  <c:v>969.27</c:v>
                </c:pt>
                <c:pt idx="11">
                  <c:v>941.6</c:v>
                </c:pt>
                <c:pt idx="12">
                  <c:v>1006.45</c:v>
                </c:pt>
                <c:pt idx="13">
                  <c:v>1191.6400000000001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B-4D07-BF8B-A0390FE93031}"/>
            </c:ext>
          </c:extLst>
        </c:ser>
        <c:ser>
          <c:idx val="3"/>
          <c:order val="3"/>
          <c:tx>
            <c:strRef>
              <c:f>'BRMA Profile - K'!$A$40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K'!$B$36:$O$36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K'!$B$40:$O$40</c:f>
              <c:numCache>
                <c:formatCode>#,##0</c:formatCode>
                <c:ptCount val="14"/>
                <c:pt idx="0">
                  <c:v>715</c:v>
                </c:pt>
                <c:pt idx="1">
                  <c:v>750</c:v>
                </c:pt>
                <c:pt idx="2">
                  <c:v>750</c:v>
                </c:pt>
                <c:pt idx="3">
                  <c:v>775</c:v>
                </c:pt>
                <c:pt idx="4">
                  <c:v>840</c:v>
                </c:pt>
                <c:pt idx="5">
                  <c:v>900</c:v>
                </c:pt>
                <c:pt idx="6">
                  <c:v>925</c:v>
                </c:pt>
                <c:pt idx="7">
                  <c:v>975</c:v>
                </c:pt>
                <c:pt idx="8">
                  <c:v>1045</c:v>
                </c:pt>
                <c:pt idx="9">
                  <c:v>1095</c:v>
                </c:pt>
                <c:pt idx="10">
                  <c:v>1099</c:v>
                </c:pt>
                <c:pt idx="11">
                  <c:v>1000</c:v>
                </c:pt>
                <c:pt idx="12">
                  <c:v>1100</c:v>
                </c:pt>
                <c:pt idx="13">
                  <c:v>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B-4D07-BF8B-A0390FE93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K'!$A$59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K'!$B$58:$O$58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K'!$B$59:$O$59</c:f>
              <c:numCache>
                <c:formatCode>#,##0</c:formatCode>
                <c:ptCount val="14"/>
                <c:pt idx="0">
                  <c:v>750</c:v>
                </c:pt>
                <c:pt idx="1">
                  <c:v>750</c:v>
                </c:pt>
                <c:pt idx="2">
                  <c:v>795</c:v>
                </c:pt>
                <c:pt idx="3">
                  <c:v>795</c:v>
                </c:pt>
                <c:pt idx="4">
                  <c:v>800</c:v>
                </c:pt>
                <c:pt idx="5">
                  <c:v>825</c:v>
                </c:pt>
                <c:pt idx="6">
                  <c:v>860</c:v>
                </c:pt>
                <c:pt idx="7">
                  <c:v>895</c:v>
                </c:pt>
                <c:pt idx="8">
                  <c:v>1100</c:v>
                </c:pt>
                <c:pt idx="9">
                  <c:v>1000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  <c:pt idx="13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C-4F0C-A60F-B3F545FF01B7}"/>
            </c:ext>
          </c:extLst>
        </c:ser>
        <c:ser>
          <c:idx val="1"/>
          <c:order val="1"/>
          <c:tx>
            <c:strRef>
              <c:f>'BRMA Profile - K'!$A$60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K'!$B$58:$O$58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K'!$B$60:$O$60</c:f>
              <c:numCache>
                <c:formatCode>#,##0</c:formatCode>
                <c:ptCount val="14"/>
                <c:pt idx="0">
                  <c:v>895</c:v>
                </c:pt>
                <c:pt idx="1">
                  <c:v>895</c:v>
                </c:pt>
                <c:pt idx="2">
                  <c:v>925</c:v>
                </c:pt>
                <c:pt idx="3">
                  <c:v>920</c:v>
                </c:pt>
                <c:pt idx="4">
                  <c:v>985</c:v>
                </c:pt>
                <c:pt idx="5">
                  <c:v>1000</c:v>
                </c:pt>
                <c:pt idx="6">
                  <c:v>1100</c:v>
                </c:pt>
                <c:pt idx="7">
                  <c:v>1100</c:v>
                </c:pt>
                <c:pt idx="8">
                  <c:v>1350</c:v>
                </c:pt>
                <c:pt idx="9">
                  <c:v>1300</c:v>
                </c:pt>
                <c:pt idx="10">
                  <c:v>1300</c:v>
                </c:pt>
                <c:pt idx="11">
                  <c:v>1250</c:v>
                </c:pt>
                <c:pt idx="12">
                  <c:v>1350</c:v>
                </c:pt>
                <c:pt idx="13">
                  <c:v>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C-4F0C-A60F-B3F545FF01B7}"/>
            </c:ext>
          </c:extLst>
        </c:ser>
        <c:ser>
          <c:idx val="2"/>
          <c:order val="2"/>
          <c:tx>
            <c:strRef>
              <c:f>'BRMA Profile - K'!$A$61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K'!$B$58:$O$58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K'!$B$61:$O$61</c:f>
              <c:numCache>
                <c:formatCode>#,##0</c:formatCode>
                <c:ptCount val="14"/>
                <c:pt idx="0">
                  <c:v>917.68</c:v>
                </c:pt>
                <c:pt idx="1">
                  <c:v>924.64</c:v>
                </c:pt>
                <c:pt idx="2">
                  <c:v>983.3</c:v>
                </c:pt>
                <c:pt idx="3">
                  <c:v>970.95</c:v>
                </c:pt>
                <c:pt idx="4">
                  <c:v>1065.8599999999999</c:v>
                </c:pt>
                <c:pt idx="5">
                  <c:v>1097.1500000000001</c:v>
                </c:pt>
                <c:pt idx="6">
                  <c:v>1111.6400000000001</c:v>
                </c:pt>
                <c:pt idx="7">
                  <c:v>1143.78</c:v>
                </c:pt>
                <c:pt idx="8">
                  <c:v>1345.43</c:v>
                </c:pt>
                <c:pt idx="9">
                  <c:v>1329.11</c:v>
                </c:pt>
                <c:pt idx="10">
                  <c:v>1343.71</c:v>
                </c:pt>
                <c:pt idx="11">
                  <c:v>1301.0999999999999</c:v>
                </c:pt>
                <c:pt idx="12">
                  <c:v>1381.88</c:v>
                </c:pt>
                <c:pt idx="13">
                  <c:v>1626.01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C-4F0C-A60F-B3F545FF01B7}"/>
            </c:ext>
          </c:extLst>
        </c:ser>
        <c:ser>
          <c:idx val="3"/>
          <c:order val="3"/>
          <c:tx>
            <c:strRef>
              <c:f>'BRMA Profile - K'!$A$62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K'!$B$58:$O$58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K'!$B$62:$O$62</c:f>
              <c:numCache>
                <c:formatCode>#,##0</c:formatCode>
                <c:ptCount val="14"/>
                <c:pt idx="0">
                  <c:v>1005</c:v>
                </c:pt>
                <c:pt idx="1">
                  <c:v>1050</c:v>
                </c:pt>
                <c:pt idx="2">
                  <c:v>1100</c:v>
                </c:pt>
                <c:pt idx="3">
                  <c:v>1100</c:v>
                </c:pt>
                <c:pt idx="4">
                  <c:v>1215</c:v>
                </c:pt>
                <c:pt idx="5">
                  <c:v>1300</c:v>
                </c:pt>
                <c:pt idx="6">
                  <c:v>1300</c:v>
                </c:pt>
                <c:pt idx="7">
                  <c:v>1350</c:v>
                </c:pt>
                <c:pt idx="8">
                  <c:v>1575</c:v>
                </c:pt>
                <c:pt idx="9">
                  <c:v>1550</c:v>
                </c:pt>
                <c:pt idx="10">
                  <c:v>1595</c:v>
                </c:pt>
                <c:pt idx="11">
                  <c:v>1500</c:v>
                </c:pt>
                <c:pt idx="12">
                  <c:v>1575</c:v>
                </c:pt>
                <c:pt idx="13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C-4F0C-A60F-B3F545FF0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K'!$A$81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K'!$B$80:$O$80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K'!$B$81:$O$81</c:f>
              <c:numCache>
                <c:formatCode>#,##0</c:formatCode>
                <c:ptCount val="14"/>
                <c:pt idx="0">
                  <c:v>1100</c:v>
                </c:pt>
                <c:pt idx="1">
                  <c:v>1045</c:v>
                </c:pt>
                <c:pt idx="2">
                  <c:v>1100</c:v>
                </c:pt>
                <c:pt idx="3">
                  <c:v>1175</c:v>
                </c:pt>
                <c:pt idx="4">
                  <c:v>1050</c:v>
                </c:pt>
                <c:pt idx="5">
                  <c:v>1200</c:v>
                </c:pt>
                <c:pt idx="6">
                  <c:v>1225</c:v>
                </c:pt>
                <c:pt idx="7">
                  <c:v>1275</c:v>
                </c:pt>
                <c:pt idx="8">
                  <c:v>1625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1695</c:v>
                </c:pt>
                <c:pt idx="13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5-41D5-9484-CADCAA4F3E25}"/>
            </c:ext>
          </c:extLst>
        </c:ser>
        <c:ser>
          <c:idx val="1"/>
          <c:order val="1"/>
          <c:tx>
            <c:strRef>
              <c:f>'BRMA Profile - K'!$A$82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K'!$B$80:$O$80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K'!$B$82:$O$82</c:f>
              <c:numCache>
                <c:formatCode>#,##0</c:formatCode>
                <c:ptCount val="14"/>
                <c:pt idx="0">
                  <c:v>1280</c:v>
                </c:pt>
                <c:pt idx="1">
                  <c:v>1300</c:v>
                </c:pt>
                <c:pt idx="2">
                  <c:v>1300</c:v>
                </c:pt>
                <c:pt idx="3">
                  <c:v>1400</c:v>
                </c:pt>
                <c:pt idx="4">
                  <c:v>1395</c:v>
                </c:pt>
                <c:pt idx="5">
                  <c:v>1500</c:v>
                </c:pt>
                <c:pt idx="6">
                  <c:v>1500</c:v>
                </c:pt>
                <c:pt idx="7">
                  <c:v>1600</c:v>
                </c:pt>
                <c:pt idx="8">
                  <c:v>1950</c:v>
                </c:pt>
                <c:pt idx="9">
                  <c:v>1980</c:v>
                </c:pt>
                <c:pt idx="10">
                  <c:v>2000</c:v>
                </c:pt>
                <c:pt idx="11">
                  <c:v>1900</c:v>
                </c:pt>
                <c:pt idx="12">
                  <c:v>2000</c:v>
                </c:pt>
                <c:pt idx="13">
                  <c:v>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5-41D5-9484-CADCAA4F3E25}"/>
            </c:ext>
          </c:extLst>
        </c:ser>
        <c:ser>
          <c:idx val="2"/>
          <c:order val="2"/>
          <c:tx>
            <c:strRef>
              <c:f>'BRMA Profile - K'!$A$83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K'!$B$80:$O$80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K'!$B$83:$O$83</c:f>
              <c:numCache>
                <c:formatCode>#,##0</c:formatCode>
                <c:ptCount val="14"/>
                <c:pt idx="0">
                  <c:v>1290.68</c:v>
                </c:pt>
                <c:pt idx="1">
                  <c:v>1321.2</c:v>
                </c:pt>
                <c:pt idx="2">
                  <c:v>1341.31</c:v>
                </c:pt>
                <c:pt idx="3">
                  <c:v>1416.47</c:v>
                </c:pt>
                <c:pt idx="4">
                  <c:v>1428.27</c:v>
                </c:pt>
                <c:pt idx="5">
                  <c:v>1510.64</c:v>
                </c:pt>
                <c:pt idx="6">
                  <c:v>1512.32</c:v>
                </c:pt>
                <c:pt idx="7">
                  <c:v>1592.26</c:v>
                </c:pt>
                <c:pt idx="8">
                  <c:v>1893.94</c:v>
                </c:pt>
                <c:pt idx="9">
                  <c:v>1904.72</c:v>
                </c:pt>
                <c:pt idx="10">
                  <c:v>1966.47</c:v>
                </c:pt>
                <c:pt idx="11">
                  <c:v>1878.6</c:v>
                </c:pt>
                <c:pt idx="12">
                  <c:v>2043.5</c:v>
                </c:pt>
                <c:pt idx="13">
                  <c:v>2446.73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5-41D5-9484-CADCAA4F3E25}"/>
            </c:ext>
          </c:extLst>
        </c:ser>
        <c:ser>
          <c:idx val="3"/>
          <c:order val="3"/>
          <c:tx>
            <c:strRef>
              <c:f>'BRMA Profile - K'!$A$84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K'!$B$80:$O$80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K'!$B$84:$O$84</c:f>
              <c:numCache>
                <c:formatCode>#,##0</c:formatCode>
                <c:ptCount val="14"/>
                <c:pt idx="0">
                  <c:v>1400</c:v>
                </c:pt>
                <c:pt idx="1">
                  <c:v>1500</c:v>
                </c:pt>
                <c:pt idx="2">
                  <c:v>1500</c:v>
                </c:pt>
                <c:pt idx="3">
                  <c:v>1600</c:v>
                </c:pt>
                <c:pt idx="4">
                  <c:v>1695</c:v>
                </c:pt>
                <c:pt idx="5">
                  <c:v>1730</c:v>
                </c:pt>
                <c:pt idx="6">
                  <c:v>1800</c:v>
                </c:pt>
                <c:pt idx="7">
                  <c:v>1850</c:v>
                </c:pt>
                <c:pt idx="8">
                  <c:v>2200</c:v>
                </c:pt>
                <c:pt idx="9">
                  <c:v>2220</c:v>
                </c:pt>
                <c:pt idx="10">
                  <c:v>2295</c:v>
                </c:pt>
                <c:pt idx="11">
                  <c:v>2200</c:v>
                </c:pt>
                <c:pt idx="12">
                  <c:v>2396</c:v>
                </c:pt>
                <c:pt idx="13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85-41D5-9484-CADCAA4F3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K'!$A$103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K'!$B$102:$O$102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K'!$B$103:$O$103</c:f>
              <c:numCache>
                <c:formatCode>#,##0</c:formatCode>
                <c:ptCount val="14"/>
                <c:pt idx="0">
                  <c:v>285</c:v>
                </c:pt>
                <c:pt idx="1">
                  <c:v>285</c:v>
                </c:pt>
                <c:pt idx="2">
                  <c:v>280</c:v>
                </c:pt>
                <c:pt idx="3">
                  <c:v>285</c:v>
                </c:pt>
                <c:pt idx="4">
                  <c:v>300</c:v>
                </c:pt>
                <c:pt idx="5">
                  <c:v>305</c:v>
                </c:pt>
                <c:pt idx="6">
                  <c:v>325</c:v>
                </c:pt>
                <c:pt idx="7">
                  <c:v>325</c:v>
                </c:pt>
                <c:pt idx="8">
                  <c:v>360</c:v>
                </c:pt>
                <c:pt idx="9">
                  <c:v>400</c:v>
                </c:pt>
                <c:pt idx="10">
                  <c:v>397.5</c:v>
                </c:pt>
                <c:pt idx="11">
                  <c:v>403.5</c:v>
                </c:pt>
                <c:pt idx="12">
                  <c:v>417</c:v>
                </c:pt>
                <c:pt idx="13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5-4E7F-B461-896D33E0909E}"/>
            </c:ext>
          </c:extLst>
        </c:ser>
        <c:ser>
          <c:idx val="1"/>
          <c:order val="1"/>
          <c:tx>
            <c:strRef>
              <c:f>'BRMA Profile - K'!$A$104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K'!$B$102:$O$102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K'!$B$104:$O$104</c:f>
              <c:numCache>
                <c:formatCode>#,##0</c:formatCode>
                <c:ptCount val="14"/>
                <c:pt idx="0">
                  <c:v>325</c:v>
                </c:pt>
                <c:pt idx="1">
                  <c:v>320</c:v>
                </c:pt>
                <c:pt idx="2">
                  <c:v>325</c:v>
                </c:pt>
                <c:pt idx="3">
                  <c:v>325</c:v>
                </c:pt>
                <c:pt idx="4">
                  <c:v>328</c:v>
                </c:pt>
                <c:pt idx="5">
                  <c:v>350</c:v>
                </c:pt>
                <c:pt idx="6">
                  <c:v>375</c:v>
                </c:pt>
                <c:pt idx="7">
                  <c:v>385</c:v>
                </c:pt>
                <c:pt idx="8">
                  <c:v>424.85</c:v>
                </c:pt>
                <c:pt idx="9">
                  <c:v>450</c:v>
                </c:pt>
                <c:pt idx="10">
                  <c:v>450</c:v>
                </c:pt>
                <c:pt idx="11">
                  <c:v>470</c:v>
                </c:pt>
                <c:pt idx="12">
                  <c:v>480</c:v>
                </c:pt>
                <c:pt idx="13">
                  <c:v>527.51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5-4E7F-B461-896D33E0909E}"/>
            </c:ext>
          </c:extLst>
        </c:ser>
        <c:ser>
          <c:idx val="2"/>
          <c:order val="2"/>
          <c:tx>
            <c:strRef>
              <c:f>'BRMA Profile - K'!$A$105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K'!$B$102:$O$102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K'!$B$105:$O$105</c:f>
              <c:numCache>
                <c:formatCode>#,##0</c:formatCode>
                <c:ptCount val="14"/>
                <c:pt idx="0">
                  <c:v>319.85000000000002</c:v>
                </c:pt>
                <c:pt idx="1">
                  <c:v>313.86</c:v>
                </c:pt>
                <c:pt idx="2">
                  <c:v>316.18</c:v>
                </c:pt>
                <c:pt idx="3">
                  <c:v>327.84</c:v>
                </c:pt>
                <c:pt idx="4">
                  <c:v>338.41</c:v>
                </c:pt>
                <c:pt idx="5">
                  <c:v>351.08</c:v>
                </c:pt>
                <c:pt idx="6">
                  <c:v>367.86</c:v>
                </c:pt>
                <c:pt idx="7">
                  <c:v>390.14</c:v>
                </c:pt>
                <c:pt idx="8">
                  <c:v>425.25</c:v>
                </c:pt>
                <c:pt idx="9">
                  <c:v>460.15</c:v>
                </c:pt>
                <c:pt idx="10">
                  <c:v>460.13</c:v>
                </c:pt>
                <c:pt idx="11">
                  <c:v>470.29</c:v>
                </c:pt>
                <c:pt idx="12">
                  <c:v>493.39</c:v>
                </c:pt>
                <c:pt idx="13">
                  <c:v>528.95000000000005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5-4E7F-B461-896D33E0909E}"/>
            </c:ext>
          </c:extLst>
        </c:ser>
        <c:ser>
          <c:idx val="3"/>
          <c:order val="3"/>
          <c:tx>
            <c:strRef>
              <c:f>'BRMA Profile - K'!$A$106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K'!$B$102:$O$102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K'!$B$106:$O$106</c:f>
              <c:numCache>
                <c:formatCode>#,##0</c:formatCode>
                <c:ptCount val="14"/>
                <c:pt idx="0">
                  <c:v>350</c:v>
                </c:pt>
                <c:pt idx="1">
                  <c:v>341.47</c:v>
                </c:pt>
                <c:pt idx="2">
                  <c:v>350</c:v>
                </c:pt>
                <c:pt idx="3">
                  <c:v>366.33</c:v>
                </c:pt>
                <c:pt idx="4">
                  <c:v>375</c:v>
                </c:pt>
                <c:pt idx="5">
                  <c:v>395</c:v>
                </c:pt>
                <c:pt idx="6">
                  <c:v>425</c:v>
                </c:pt>
                <c:pt idx="7">
                  <c:v>446.43</c:v>
                </c:pt>
                <c:pt idx="8">
                  <c:v>485</c:v>
                </c:pt>
                <c:pt idx="9">
                  <c:v>520</c:v>
                </c:pt>
                <c:pt idx="10">
                  <c:v>525</c:v>
                </c:pt>
                <c:pt idx="11">
                  <c:v>525</c:v>
                </c:pt>
                <c:pt idx="12">
                  <c:v>564.88</c:v>
                </c:pt>
                <c:pt idx="13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5-4E7F-B461-896D33E0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K'!$A$125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K'!$C$124:$P$124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K'!$C$125:$P$125</c:f>
              <c:numCache>
                <c:formatCode>#,##0</c:formatCode>
                <c:ptCount val="14"/>
                <c:pt idx="0">
                  <c:v>1221</c:v>
                </c:pt>
                <c:pt idx="1">
                  <c:v>987</c:v>
                </c:pt>
                <c:pt idx="2">
                  <c:v>1276</c:v>
                </c:pt>
                <c:pt idx="3">
                  <c:v>1049</c:v>
                </c:pt>
                <c:pt idx="4">
                  <c:v>950</c:v>
                </c:pt>
                <c:pt idx="5">
                  <c:v>939</c:v>
                </c:pt>
                <c:pt idx="6">
                  <c:v>944</c:v>
                </c:pt>
                <c:pt idx="7">
                  <c:v>1338</c:v>
                </c:pt>
                <c:pt idx="8">
                  <c:v>1436</c:v>
                </c:pt>
                <c:pt idx="9">
                  <c:v>1518</c:v>
                </c:pt>
                <c:pt idx="10">
                  <c:v>1127</c:v>
                </c:pt>
                <c:pt idx="11">
                  <c:v>1324</c:v>
                </c:pt>
                <c:pt idx="12">
                  <c:v>1735</c:v>
                </c:pt>
                <c:pt idx="13">
                  <c:v>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B-4287-A617-D0DBD7F3B6A4}"/>
            </c:ext>
          </c:extLst>
        </c:ser>
        <c:ser>
          <c:idx val="1"/>
          <c:order val="1"/>
          <c:tx>
            <c:strRef>
              <c:f>'BRMA Profile - K'!$A$126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K'!$C$124:$P$124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K'!$C$126:$P$126</c:f>
              <c:numCache>
                <c:formatCode>#,##0</c:formatCode>
                <c:ptCount val="14"/>
                <c:pt idx="0">
                  <c:v>1909</c:v>
                </c:pt>
                <c:pt idx="1">
                  <c:v>1495</c:v>
                </c:pt>
                <c:pt idx="2">
                  <c:v>1654</c:v>
                </c:pt>
                <c:pt idx="3">
                  <c:v>1791</c:v>
                </c:pt>
                <c:pt idx="4">
                  <c:v>1602</c:v>
                </c:pt>
                <c:pt idx="5">
                  <c:v>1818</c:v>
                </c:pt>
                <c:pt idx="6">
                  <c:v>1776</c:v>
                </c:pt>
                <c:pt idx="7">
                  <c:v>2025</c:v>
                </c:pt>
                <c:pt idx="8">
                  <c:v>2155</c:v>
                </c:pt>
                <c:pt idx="9">
                  <c:v>2215</c:v>
                </c:pt>
                <c:pt idx="10">
                  <c:v>2651</c:v>
                </c:pt>
                <c:pt idx="11">
                  <c:v>2906</c:v>
                </c:pt>
                <c:pt idx="12">
                  <c:v>3240</c:v>
                </c:pt>
                <c:pt idx="13">
                  <c:v>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B-4287-A617-D0DBD7F3B6A4}"/>
            </c:ext>
          </c:extLst>
        </c:ser>
        <c:ser>
          <c:idx val="2"/>
          <c:order val="2"/>
          <c:tx>
            <c:strRef>
              <c:f>'BRMA Profile - K'!$A$127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K'!$C$124:$P$124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K'!$C$127:$P$127</c:f>
              <c:numCache>
                <c:formatCode>#,##0</c:formatCode>
                <c:ptCount val="14"/>
                <c:pt idx="0">
                  <c:v>923</c:v>
                </c:pt>
                <c:pt idx="1">
                  <c:v>737</c:v>
                </c:pt>
                <c:pt idx="2">
                  <c:v>801</c:v>
                </c:pt>
                <c:pt idx="3">
                  <c:v>666</c:v>
                </c:pt>
                <c:pt idx="4">
                  <c:v>612</c:v>
                </c:pt>
                <c:pt idx="5">
                  <c:v>698</c:v>
                </c:pt>
                <c:pt idx="6">
                  <c:v>613</c:v>
                </c:pt>
                <c:pt idx="7">
                  <c:v>642</c:v>
                </c:pt>
                <c:pt idx="8">
                  <c:v>866</c:v>
                </c:pt>
                <c:pt idx="9">
                  <c:v>851</c:v>
                </c:pt>
                <c:pt idx="10">
                  <c:v>758</c:v>
                </c:pt>
                <c:pt idx="11">
                  <c:v>861</c:v>
                </c:pt>
                <c:pt idx="12">
                  <c:v>1051</c:v>
                </c:pt>
                <c:pt idx="13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B-4287-A617-D0DBD7F3B6A4}"/>
            </c:ext>
          </c:extLst>
        </c:ser>
        <c:ser>
          <c:idx val="3"/>
          <c:order val="3"/>
          <c:tx>
            <c:strRef>
              <c:f>'BRMA Profile - K'!$A$128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K'!$C$124:$P$124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K'!$C$128:$P$128</c:f>
              <c:numCache>
                <c:formatCode>#,##0</c:formatCode>
                <c:ptCount val="14"/>
                <c:pt idx="0">
                  <c:v>473</c:v>
                </c:pt>
                <c:pt idx="1">
                  <c:v>406</c:v>
                </c:pt>
                <c:pt idx="2">
                  <c:v>442</c:v>
                </c:pt>
                <c:pt idx="3">
                  <c:v>264</c:v>
                </c:pt>
                <c:pt idx="4">
                  <c:v>242</c:v>
                </c:pt>
                <c:pt idx="5">
                  <c:v>229</c:v>
                </c:pt>
                <c:pt idx="6">
                  <c:v>194</c:v>
                </c:pt>
                <c:pt idx="7">
                  <c:v>177</c:v>
                </c:pt>
                <c:pt idx="8">
                  <c:v>325</c:v>
                </c:pt>
                <c:pt idx="9">
                  <c:v>327</c:v>
                </c:pt>
                <c:pt idx="10">
                  <c:v>437</c:v>
                </c:pt>
                <c:pt idx="11">
                  <c:v>450</c:v>
                </c:pt>
                <c:pt idx="12">
                  <c:v>494</c:v>
                </c:pt>
                <c:pt idx="13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B-4287-A617-D0DBD7F3B6A4}"/>
            </c:ext>
          </c:extLst>
        </c:ser>
        <c:ser>
          <c:idx val="4"/>
          <c:order val="4"/>
          <c:tx>
            <c:strRef>
              <c:f>'BRMA Profile - K'!$A$129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K'!$C$124:$P$124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K'!$C$129:$P$129</c:f>
              <c:numCache>
                <c:formatCode>#,##0</c:formatCode>
                <c:ptCount val="14"/>
                <c:pt idx="0">
                  <c:v>251</c:v>
                </c:pt>
                <c:pt idx="1">
                  <c:v>243</c:v>
                </c:pt>
                <c:pt idx="2">
                  <c:v>307</c:v>
                </c:pt>
                <c:pt idx="3">
                  <c:v>329</c:v>
                </c:pt>
                <c:pt idx="4">
                  <c:v>333</c:v>
                </c:pt>
                <c:pt idx="5">
                  <c:v>339</c:v>
                </c:pt>
                <c:pt idx="6">
                  <c:v>379</c:v>
                </c:pt>
                <c:pt idx="7">
                  <c:v>397</c:v>
                </c:pt>
                <c:pt idx="8">
                  <c:v>422</c:v>
                </c:pt>
                <c:pt idx="9">
                  <c:v>453</c:v>
                </c:pt>
                <c:pt idx="10">
                  <c:v>363</c:v>
                </c:pt>
                <c:pt idx="11">
                  <c:v>340</c:v>
                </c:pt>
                <c:pt idx="12">
                  <c:v>403</c:v>
                </c:pt>
                <c:pt idx="13">
                  <c:v>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B-4287-A617-D0DBD7F3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K'!$A$6:$C$6</c:f>
              <c:strCache>
                <c:ptCount val="3"/>
                <c:pt idx="0">
                  <c:v>Lothian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K'!$B$36:$O$36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K'!$B$39:$O$39</c:f>
              <c:numCache>
                <c:formatCode>#,##0</c:formatCode>
                <c:ptCount val="14"/>
                <c:pt idx="0">
                  <c:v>664.51</c:v>
                </c:pt>
                <c:pt idx="1">
                  <c:v>688.96</c:v>
                </c:pt>
                <c:pt idx="2">
                  <c:v>699.53</c:v>
                </c:pt>
                <c:pt idx="3">
                  <c:v>728.57</c:v>
                </c:pt>
                <c:pt idx="4">
                  <c:v>779.12</c:v>
                </c:pt>
                <c:pt idx="5">
                  <c:v>828.92</c:v>
                </c:pt>
                <c:pt idx="6">
                  <c:v>830.97</c:v>
                </c:pt>
                <c:pt idx="7">
                  <c:v>888.18</c:v>
                </c:pt>
                <c:pt idx="8">
                  <c:v>945.71</c:v>
                </c:pt>
                <c:pt idx="9">
                  <c:v>972.07</c:v>
                </c:pt>
                <c:pt idx="10">
                  <c:v>969.27</c:v>
                </c:pt>
                <c:pt idx="11">
                  <c:v>941.6</c:v>
                </c:pt>
                <c:pt idx="12">
                  <c:v>1006.45</c:v>
                </c:pt>
                <c:pt idx="13">
                  <c:v>1191.6400000000001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2-4A9D-95A3-B9D15F0690AC}"/>
            </c:ext>
          </c:extLst>
        </c:ser>
        <c:ser>
          <c:idx val="1"/>
          <c:order val="1"/>
          <c:tx>
            <c:strRef>
              <c:f>'BRMA Profile - K'!$A$147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K'!$B$36:$O$36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K'!$B$147:$O$147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2-4A9D-95A3-B9D15F06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L'!$A$15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L'!$B$14:$O$14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L'!$B$15:$O$15</c:f>
              <c:numCache>
                <c:formatCode>#,##0</c:formatCode>
                <c:ptCount val="1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395</c:v>
                </c:pt>
                <c:pt idx="13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7-41F7-90E9-69C0CBD77C77}"/>
            </c:ext>
          </c:extLst>
        </c:ser>
        <c:ser>
          <c:idx val="1"/>
          <c:order val="1"/>
          <c:tx>
            <c:strRef>
              <c:f>'BRMA Profile - L'!$A$16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L'!$B$14:$O$14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L'!$B$16:$O$16</c:f>
              <c:numCache>
                <c:formatCode>#,##0</c:formatCode>
                <c:ptCount val="14"/>
                <c:pt idx="0">
                  <c:v>375</c:v>
                </c:pt>
                <c:pt idx="1">
                  <c:v>375</c:v>
                </c:pt>
                <c:pt idx="2">
                  <c:v>375</c:v>
                </c:pt>
                <c:pt idx="3">
                  <c:v>375</c:v>
                </c:pt>
                <c:pt idx="4">
                  <c:v>375</c:v>
                </c:pt>
                <c:pt idx="5">
                  <c:v>375</c:v>
                </c:pt>
                <c:pt idx="6">
                  <c:v>375</c:v>
                </c:pt>
                <c:pt idx="7">
                  <c:v>395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425</c:v>
                </c:pt>
                <c:pt idx="13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7-41F7-90E9-69C0CBD77C77}"/>
            </c:ext>
          </c:extLst>
        </c:ser>
        <c:ser>
          <c:idx val="2"/>
          <c:order val="2"/>
          <c:tx>
            <c:strRef>
              <c:f>'BRMA Profile - L'!$A$17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L'!$B$14:$O$14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L'!$B$17:$O$17</c:f>
              <c:numCache>
                <c:formatCode>#,##0</c:formatCode>
                <c:ptCount val="14"/>
                <c:pt idx="0">
                  <c:v>373.16</c:v>
                </c:pt>
                <c:pt idx="1">
                  <c:v>378.99</c:v>
                </c:pt>
                <c:pt idx="2">
                  <c:v>382.48</c:v>
                </c:pt>
                <c:pt idx="3">
                  <c:v>382.66</c:v>
                </c:pt>
                <c:pt idx="4">
                  <c:v>375.12</c:v>
                </c:pt>
                <c:pt idx="5">
                  <c:v>383.63</c:v>
                </c:pt>
                <c:pt idx="6">
                  <c:v>381.35</c:v>
                </c:pt>
                <c:pt idx="7">
                  <c:v>389.89</c:v>
                </c:pt>
                <c:pt idx="8">
                  <c:v>393.95</c:v>
                </c:pt>
                <c:pt idx="9">
                  <c:v>391.08</c:v>
                </c:pt>
                <c:pt idx="10">
                  <c:v>395.7</c:v>
                </c:pt>
                <c:pt idx="11">
                  <c:v>398.48</c:v>
                </c:pt>
                <c:pt idx="12">
                  <c:v>446.71</c:v>
                </c:pt>
                <c:pt idx="13">
                  <c:v>477.14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7-41F7-90E9-69C0CBD77C77}"/>
            </c:ext>
          </c:extLst>
        </c:ser>
        <c:ser>
          <c:idx val="3"/>
          <c:order val="3"/>
          <c:tx>
            <c:strRef>
              <c:f>'BRMA Profile - L'!$A$18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L'!$B$14:$O$14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L'!$B$18:$O$18</c:f>
              <c:numCache>
                <c:formatCode>#,##0</c:formatCode>
                <c:ptCount val="14"/>
                <c:pt idx="0">
                  <c:v>400</c:v>
                </c:pt>
                <c:pt idx="1">
                  <c:v>425</c:v>
                </c:pt>
                <c:pt idx="2">
                  <c:v>400</c:v>
                </c:pt>
                <c:pt idx="3">
                  <c:v>425</c:v>
                </c:pt>
                <c:pt idx="4">
                  <c:v>395</c:v>
                </c:pt>
                <c:pt idx="5">
                  <c:v>400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425</c:v>
                </c:pt>
                <c:pt idx="10">
                  <c:v>425</c:v>
                </c:pt>
                <c:pt idx="11">
                  <c:v>425</c:v>
                </c:pt>
                <c:pt idx="12">
                  <c:v>485</c:v>
                </c:pt>
                <c:pt idx="1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7-41F7-90E9-69C0CBD7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L'!$A$37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L'!$B$36:$O$36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L'!$B$37:$O$37</c:f>
              <c:numCache>
                <c:formatCode>#,##0</c:formatCode>
                <c:ptCount val="14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425</c:v>
                </c:pt>
                <c:pt idx="8">
                  <c:v>445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495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D-4FE6-BE22-E67DF138ECA4}"/>
            </c:ext>
          </c:extLst>
        </c:ser>
        <c:ser>
          <c:idx val="1"/>
          <c:order val="1"/>
          <c:tx>
            <c:strRef>
              <c:f>'BRMA Profile - L'!$A$38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L'!$B$36:$O$36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L'!$B$38:$O$38</c:f>
              <c:numCache>
                <c:formatCode>#,##0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485</c:v>
                </c:pt>
                <c:pt idx="11">
                  <c:v>495</c:v>
                </c:pt>
                <c:pt idx="12">
                  <c:v>550</c:v>
                </c:pt>
                <c:pt idx="1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D-4FE6-BE22-E67DF138ECA4}"/>
            </c:ext>
          </c:extLst>
        </c:ser>
        <c:ser>
          <c:idx val="2"/>
          <c:order val="2"/>
          <c:tx>
            <c:strRef>
              <c:f>'BRMA Profile - L'!$A$39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L'!$B$36:$O$36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L'!$B$39:$O$39</c:f>
              <c:numCache>
                <c:formatCode>#,##0</c:formatCode>
                <c:ptCount val="14"/>
                <c:pt idx="0">
                  <c:v>454.65</c:v>
                </c:pt>
                <c:pt idx="1">
                  <c:v>463.08</c:v>
                </c:pt>
                <c:pt idx="2">
                  <c:v>464.37</c:v>
                </c:pt>
                <c:pt idx="3">
                  <c:v>463.09</c:v>
                </c:pt>
                <c:pt idx="4">
                  <c:v>463.85</c:v>
                </c:pt>
                <c:pt idx="5">
                  <c:v>474.83</c:v>
                </c:pt>
                <c:pt idx="6">
                  <c:v>475.8</c:v>
                </c:pt>
                <c:pt idx="7">
                  <c:v>480.25</c:v>
                </c:pt>
                <c:pt idx="8">
                  <c:v>486.7</c:v>
                </c:pt>
                <c:pt idx="9">
                  <c:v>487.79</c:v>
                </c:pt>
                <c:pt idx="10">
                  <c:v>503</c:v>
                </c:pt>
                <c:pt idx="11">
                  <c:v>516.82000000000005</c:v>
                </c:pt>
                <c:pt idx="12">
                  <c:v>559.67999999999995</c:v>
                </c:pt>
                <c:pt idx="13">
                  <c:v>621.34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D-4FE6-BE22-E67DF138ECA4}"/>
            </c:ext>
          </c:extLst>
        </c:ser>
        <c:ser>
          <c:idx val="3"/>
          <c:order val="3"/>
          <c:tx>
            <c:strRef>
              <c:f>'BRMA Profile - L'!$A$40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L'!$B$36:$O$36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L'!$B$40:$O$40</c:f>
              <c:numCache>
                <c:formatCode>#,##0</c:formatCode>
                <c:ptCount val="14"/>
                <c:pt idx="0">
                  <c:v>495</c:v>
                </c:pt>
                <c:pt idx="1">
                  <c:v>495</c:v>
                </c:pt>
                <c:pt idx="2">
                  <c:v>500</c:v>
                </c:pt>
                <c:pt idx="3">
                  <c:v>495</c:v>
                </c:pt>
                <c:pt idx="4">
                  <c:v>497.5</c:v>
                </c:pt>
                <c:pt idx="5">
                  <c:v>525</c:v>
                </c:pt>
                <c:pt idx="6">
                  <c:v>525</c:v>
                </c:pt>
                <c:pt idx="7">
                  <c:v>525</c:v>
                </c:pt>
                <c:pt idx="8">
                  <c:v>530</c:v>
                </c:pt>
                <c:pt idx="9">
                  <c:v>532.5</c:v>
                </c:pt>
                <c:pt idx="10">
                  <c:v>550</c:v>
                </c:pt>
                <c:pt idx="11">
                  <c:v>550</c:v>
                </c:pt>
                <c:pt idx="12">
                  <c:v>625</c:v>
                </c:pt>
                <c:pt idx="13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D-4FE6-BE22-E67DF138E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L'!$A$59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L'!$B$58:$O$58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L'!$B$59:$O$59</c:f>
              <c:numCache>
                <c:formatCode>#,##0</c:formatCode>
                <c:ptCount val="14"/>
                <c:pt idx="0">
                  <c:v>495</c:v>
                </c:pt>
                <c:pt idx="1">
                  <c:v>475</c:v>
                </c:pt>
                <c:pt idx="2">
                  <c:v>495</c:v>
                </c:pt>
                <c:pt idx="3">
                  <c:v>475</c:v>
                </c:pt>
                <c:pt idx="4">
                  <c:v>495</c:v>
                </c:pt>
                <c:pt idx="5">
                  <c:v>479</c:v>
                </c:pt>
                <c:pt idx="6">
                  <c:v>495</c:v>
                </c:pt>
                <c:pt idx="7">
                  <c:v>475</c:v>
                </c:pt>
                <c:pt idx="8">
                  <c:v>500</c:v>
                </c:pt>
                <c:pt idx="9">
                  <c:v>495</c:v>
                </c:pt>
                <c:pt idx="10">
                  <c:v>495</c:v>
                </c:pt>
                <c:pt idx="11">
                  <c:v>495</c:v>
                </c:pt>
                <c:pt idx="12">
                  <c:v>550</c:v>
                </c:pt>
                <c:pt idx="1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2-4774-AF27-B596BA6E79F5}"/>
            </c:ext>
          </c:extLst>
        </c:ser>
        <c:ser>
          <c:idx val="1"/>
          <c:order val="1"/>
          <c:tx>
            <c:strRef>
              <c:f>'BRMA Profile - L'!$A$60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L'!$B$58:$O$58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L'!$B$60:$O$60</c:f>
              <c:numCache>
                <c:formatCode>#,##0</c:formatCode>
                <c:ptCount val="1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575</c:v>
                </c:pt>
                <c:pt idx="9">
                  <c:v>550</c:v>
                </c:pt>
                <c:pt idx="10">
                  <c:v>575</c:v>
                </c:pt>
                <c:pt idx="11">
                  <c:v>595</c:v>
                </c:pt>
                <c:pt idx="12">
                  <c:v>650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2-4774-AF27-B596BA6E79F5}"/>
            </c:ext>
          </c:extLst>
        </c:ser>
        <c:ser>
          <c:idx val="2"/>
          <c:order val="2"/>
          <c:tx>
            <c:strRef>
              <c:f>'BRMA Profile - L'!$A$61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L'!$B$58:$O$58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L'!$B$61:$O$61</c:f>
              <c:numCache>
                <c:formatCode>#,##0</c:formatCode>
                <c:ptCount val="14"/>
                <c:pt idx="0">
                  <c:v>548.52</c:v>
                </c:pt>
                <c:pt idx="1">
                  <c:v>545.82000000000005</c:v>
                </c:pt>
                <c:pt idx="2">
                  <c:v>571.46</c:v>
                </c:pt>
                <c:pt idx="3">
                  <c:v>540.87</c:v>
                </c:pt>
                <c:pt idx="4">
                  <c:v>550.52</c:v>
                </c:pt>
                <c:pt idx="5">
                  <c:v>564.87</c:v>
                </c:pt>
                <c:pt idx="6">
                  <c:v>564.39</c:v>
                </c:pt>
                <c:pt idx="7">
                  <c:v>555.36</c:v>
                </c:pt>
                <c:pt idx="8">
                  <c:v>592.61</c:v>
                </c:pt>
                <c:pt idx="9">
                  <c:v>568.87</c:v>
                </c:pt>
                <c:pt idx="10">
                  <c:v>585.29999999999995</c:v>
                </c:pt>
                <c:pt idx="11">
                  <c:v>600.14</c:v>
                </c:pt>
                <c:pt idx="12">
                  <c:v>668.36</c:v>
                </c:pt>
                <c:pt idx="13">
                  <c:v>794.61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2-4774-AF27-B596BA6E79F5}"/>
            </c:ext>
          </c:extLst>
        </c:ser>
        <c:ser>
          <c:idx val="3"/>
          <c:order val="3"/>
          <c:tx>
            <c:strRef>
              <c:f>'BRMA Profile - L'!$A$62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L'!$B$58:$O$58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L'!$B$62:$O$62</c:f>
              <c:numCache>
                <c:formatCode>#,##0</c:formatCode>
                <c:ptCount val="14"/>
                <c:pt idx="0">
                  <c:v>600</c:v>
                </c:pt>
                <c:pt idx="1">
                  <c:v>595</c:v>
                </c:pt>
                <c:pt idx="2">
                  <c:v>650</c:v>
                </c:pt>
                <c:pt idx="3">
                  <c:v>600</c:v>
                </c:pt>
                <c:pt idx="4">
                  <c:v>597.5</c:v>
                </c:pt>
                <c:pt idx="5">
                  <c:v>650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650</c:v>
                </c:pt>
                <c:pt idx="11">
                  <c:v>675</c:v>
                </c:pt>
                <c:pt idx="12">
                  <c:v>725</c:v>
                </c:pt>
                <c:pt idx="13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2-4774-AF27-B596BA6E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L'!$A$81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L'!$B$80:$O$80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L'!$B$81:$O$81</c:f>
              <c:numCache>
                <c:formatCode>#,##0</c:formatCode>
                <c:ptCount val="14"/>
                <c:pt idx="0">
                  <c:v>695</c:v>
                </c:pt>
                <c:pt idx="1">
                  <c:v>695</c:v>
                </c:pt>
                <c:pt idx="2">
                  <c:v>725</c:v>
                </c:pt>
                <c:pt idx="3">
                  <c:v>750</c:v>
                </c:pt>
                <c:pt idx="4">
                  <c:v>695</c:v>
                </c:pt>
                <c:pt idx="5">
                  <c:v>750</c:v>
                </c:pt>
                <c:pt idx="6">
                  <c:v>695</c:v>
                </c:pt>
                <c:pt idx="7">
                  <c:v>662.5</c:v>
                </c:pt>
                <c:pt idx="8">
                  <c:v>725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872.5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5-4293-AB74-05617551BC78}"/>
            </c:ext>
          </c:extLst>
        </c:ser>
        <c:ser>
          <c:idx val="1"/>
          <c:order val="1"/>
          <c:tx>
            <c:strRef>
              <c:f>'BRMA Profile - L'!$A$82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L'!$B$80:$O$80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L'!$B$82:$O$82</c:f>
              <c:numCache>
                <c:formatCode>#,##0</c:formatCode>
                <c:ptCount val="14"/>
                <c:pt idx="0">
                  <c:v>795</c:v>
                </c:pt>
                <c:pt idx="1">
                  <c:v>750</c:v>
                </c:pt>
                <c:pt idx="2">
                  <c:v>795</c:v>
                </c:pt>
                <c:pt idx="3">
                  <c:v>800</c:v>
                </c:pt>
                <c:pt idx="4">
                  <c:v>795</c:v>
                </c:pt>
                <c:pt idx="5">
                  <c:v>850</c:v>
                </c:pt>
                <c:pt idx="6">
                  <c:v>795</c:v>
                </c:pt>
                <c:pt idx="7">
                  <c:v>850</c:v>
                </c:pt>
                <c:pt idx="8">
                  <c:v>895</c:v>
                </c:pt>
                <c:pt idx="9">
                  <c:v>875</c:v>
                </c:pt>
                <c:pt idx="10">
                  <c:v>900</c:v>
                </c:pt>
                <c:pt idx="11">
                  <c:v>950</c:v>
                </c:pt>
                <c:pt idx="12">
                  <c:v>950</c:v>
                </c:pt>
                <c:pt idx="13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5-4293-AB74-05617551BC78}"/>
            </c:ext>
          </c:extLst>
        </c:ser>
        <c:ser>
          <c:idx val="2"/>
          <c:order val="2"/>
          <c:tx>
            <c:strRef>
              <c:f>'BRMA Profile - L'!$A$83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L'!$B$80:$O$80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L'!$B$83:$O$83</c:f>
              <c:numCache>
                <c:formatCode>#,##0</c:formatCode>
                <c:ptCount val="14"/>
                <c:pt idx="0">
                  <c:v>776.25</c:v>
                </c:pt>
                <c:pt idx="1">
                  <c:v>769.27</c:v>
                </c:pt>
                <c:pt idx="2">
                  <c:v>793.22</c:v>
                </c:pt>
                <c:pt idx="3">
                  <c:v>826.73</c:v>
                </c:pt>
                <c:pt idx="4">
                  <c:v>791.64</c:v>
                </c:pt>
                <c:pt idx="5">
                  <c:v>895.06</c:v>
                </c:pt>
                <c:pt idx="6">
                  <c:v>823.4</c:v>
                </c:pt>
                <c:pt idx="7">
                  <c:v>889.42</c:v>
                </c:pt>
                <c:pt idx="8">
                  <c:v>925.83</c:v>
                </c:pt>
                <c:pt idx="9">
                  <c:v>890.14</c:v>
                </c:pt>
                <c:pt idx="10">
                  <c:v>932.98</c:v>
                </c:pt>
                <c:pt idx="11">
                  <c:v>952.02</c:v>
                </c:pt>
                <c:pt idx="12">
                  <c:v>1033.1099999999999</c:v>
                </c:pt>
                <c:pt idx="13">
                  <c:v>1166.53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5-4293-AB74-05617551BC78}"/>
            </c:ext>
          </c:extLst>
        </c:ser>
        <c:ser>
          <c:idx val="3"/>
          <c:order val="3"/>
          <c:tx>
            <c:strRef>
              <c:f>'BRMA Profile - L'!$A$84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L'!$B$80:$O$80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L'!$B$84:$O$84</c:f>
              <c:numCache>
                <c:formatCode>#,##0</c:formatCode>
                <c:ptCount val="14"/>
                <c:pt idx="0">
                  <c:v>850</c:v>
                </c:pt>
                <c:pt idx="1">
                  <c:v>850</c:v>
                </c:pt>
                <c:pt idx="2">
                  <c:v>850</c:v>
                </c:pt>
                <c:pt idx="3">
                  <c:v>895</c:v>
                </c:pt>
                <c:pt idx="4">
                  <c:v>850</c:v>
                </c:pt>
                <c:pt idx="5">
                  <c:v>950</c:v>
                </c:pt>
                <c:pt idx="6">
                  <c:v>925</c:v>
                </c:pt>
                <c:pt idx="7">
                  <c:v>1000</c:v>
                </c:pt>
                <c:pt idx="8">
                  <c:v>1050</c:v>
                </c:pt>
                <c:pt idx="9">
                  <c:v>995</c:v>
                </c:pt>
                <c:pt idx="10">
                  <c:v>1050</c:v>
                </c:pt>
                <c:pt idx="11">
                  <c:v>1050</c:v>
                </c:pt>
                <c:pt idx="12">
                  <c:v>1200</c:v>
                </c:pt>
                <c:pt idx="1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5-4293-AB74-05617551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Argyll and Bute'!$I$94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Argyll and Bute'!$J$93:$P$93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5-4125-821D-F7DAFBAD18F7}"/>
            </c:ext>
          </c:extLst>
        </c:ser>
        <c:ser>
          <c:idx val="2"/>
          <c:order val="1"/>
          <c:tx>
            <c:strRef>
              <c:f>'BRMA Profile - Argyll and Bute'!$I$95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Argyll and Bute'!$J$93:$P$93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5-4125-821D-F7DAFBAD18F7}"/>
            </c:ext>
          </c:extLst>
        </c:ser>
        <c:ser>
          <c:idx val="0"/>
          <c:order val="2"/>
          <c:tx>
            <c:strRef>
              <c:f>'BRMA Profile - Argyll and Bute'!$I$96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Argyll and Bute'!$J$93:$P$93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5-4125-821D-F7DAFBAD18F7}"/>
            </c:ext>
          </c:extLst>
        </c:ser>
        <c:ser>
          <c:idx val="1"/>
          <c:order val="3"/>
          <c:tx>
            <c:strRef>
              <c:f>'BRMA Profile - Argyll and Bute'!$I$97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Argyll and Bute'!$J$93:$P$93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Argyll and Bute'!$J$97:$P$97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5-4125-821D-F7DAFBAD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90976"/>
        <c:axId val="75392512"/>
      </c:barChart>
      <c:catAx>
        <c:axId val="753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75392512"/>
        <c:crosses val="autoZero"/>
        <c:auto val="1"/>
        <c:lblAlgn val="ctr"/>
        <c:lblOffset val="100"/>
        <c:noMultiLvlLbl val="0"/>
      </c:catAx>
      <c:valAx>
        <c:axId val="75392512"/>
        <c:scaling>
          <c:orientation val="minMax"/>
          <c:max val="0.51"/>
          <c:min val="-0.21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3909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L'!$A$103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L'!$B$102:$O$102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L'!$B$103:$O$103</c:f>
              <c:numCache>
                <c:formatCode>#,##0</c:formatCode>
                <c:ptCount val="14"/>
                <c:pt idx="0">
                  <c:v>260</c:v>
                </c:pt>
                <c:pt idx="1">
                  <c:v>280</c:v>
                </c:pt>
                <c:pt idx="2">
                  <c:v>255.5</c:v>
                </c:pt>
                <c:pt idx="3">
                  <c:v>253</c:v>
                </c:pt>
                <c:pt idx="4">
                  <c:v>260</c:v>
                </c:pt>
                <c:pt idx="5">
                  <c:v>260.70999999999998</c:v>
                </c:pt>
                <c:pt idx="6">
                  <c:v>260.70999999999998</c:v>
                </c:pt>
                <c:pt idx="7">
                  <c:v>275</c:v>
                </c:pt>
                <c:pt idx="8">
                  <c:v>280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325</c:v>
                </c:pt>
                <c:pt idx="13">
                  <c:v>359.52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3-4F8F-B6D3-32B23A138E08}"/>
            </c:ext>
          </c:extLst>
        </c:ser>
        <c:ser>
          <c:idx val="1"/>
          <c:order val="1"/>
          <c:tx>
            <c:strRef>
              <c:f>'BRMA Profile - L'!$A$104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L'!$B$102:$O$102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L'!$B$104:$O$104</c:f>
              <c:numCache>
                <c:formatCode>#,##0</c:formatCode>
                <c:ptCount val="14"/>
                <c:pt idx="0">
                  <c:v>300</c:v>
                </c:pt>
                <c:pt idx="1">
                  <c:v>300</c:v>
                </c:pt>
                <c:pt idx="2">
                  <c:v>301.5</c:v>
                </c:pt>
                <c:pt idx="3">
                  <c:v>275</c:v>
                </c:pt>
                <c:pt idx="4">
                  <c:v>300</c:v>
                </c:pt>
                <c:pt idx="5">
                  <c:v>300</c:v>
                </c:pt>
                <c:pt idx="6">
                  <c:v>325</c:v>
                </c:pt>
                <c:pt idx="7">
                  <c:v>334</c:v>
                </c:pt>
                <c:pt idx="8">
                  <c:v>325</c:v>
                </c:pt>
                <c:pt idx="9">
                  <c:v>310</c:v>
                </c:pt>
                <c:pt idx="10">
                  <c:v>320</c:v>
                </c:pt>
                <c:pt idx="11">
                  <c:v>325</c:v>
                </c:pt>
                <c:pt idx="12">
                  <c:v>350</c:v>
                </c:pt>
                <c:pt idx="1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3-4F8F-B6D3-32B23A138E08}"/>
            </c:ext>
          </c:extLst>
        </c:ser>
        <c:ser>
          <c:idx val="2"/>
          <c:order val="2"/>
          <c:tx>
            <c:strRef>
              <c:f>'BRMA Profile - L'!$A$105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L'!$B$102:$O$102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L'!$B$105:$O$105</c:f>
              <c:numCache>
                <c:formatCode>#,##0</c:formatCode>
                <c:ptCount val="14"/>
                <c:pt idx="0">
                  <c:v>296.88</c:v>
                </c:pt>
                <c:pt idx="1">
                  <c:v>306.67</c:v>
                </c:pt>
                <c:pt idx="2">
                  <c:v>297.25</c:v>
                </c:pt>
                <c:pt idx="3">
                  <c:v>274.70999999999998</c:v>
                </c:pt>
                <c:pt idx="4">
                  <c:v>296.10000000000002</c:v>
                </c:pt>
                <c:pt idx="5">
                  <c:v>310.17</c:v>
                </c:pt>
                <c:pt idx="6">
                  <c:v>319.95999999999998</c:v>
                </c:pt>
                <c:pt idx="7">
                  <c:v>346.7</c:v>
                </c:pt>
                <c:pt idx="8">
                  <c:v>330.78</c:v>
                </c:pt>
                <c:pt idx="9">
                  <c:v>303.35000000000002</c:v>
                </c:pt>
                <c:pt idx="10">
                  <c:v>319.68</c:v>
                </c:pt>
                <c:pt idx="11">
                  <c:v>341.82</c:v>
                </c:pt>
                <c:pt idx="12">
                  <c:v>376.52</c:v>
                </c:pt>
                <c:pt idx="13">
                  <c:v>421.38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3-4F8F-B6D3-32B23A138E08}"/>
            </c:ext>
          </c:extLst>
        </c:ser>
        <c:ser>
          <c:idx val="3"/>
          <c:order val="3"/>
          <c:tx>
            <c:strRef>
              <c:f>'BRMA Profile - L'!$A$106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L'!$B$102:$O$102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L'!$B$106:$O$106</c:f>
              <c:numCache>
                <c:formatCode>#,##0</c:formatCode>
                <c:ptCount val="14"/>
                <c:pt idx="0">
                  <c:v>320.33</c:v>
                </c:pt>
                <c:pt idx="1">
                  <c:v>349</c:v>
                </c:pt>
                <c:pt idx="2">
                  <c:v>329</c:v>
                </c:pt>
                <c:pt idx="3">
                  <c:v>300</c:v>
                </c:pt>
                <c:pt idx="4">
                  <c:v>325</c:v>
                </c:pt>
                <c:pt idx="5">
                  <c:v>338.81</c:v>
                </c:pt>
                <c:pt idx="6">
                  <c:v>359.52</c:v>
                </c:pt>
                <c:pt idx="7">
                  <c:v>367.26</c:v>
                </c:pt>
                <c:pt idx="8">
                  <c:v>359.52</c:v>
                </c:pt>
                <c:pt idx="9">
                  <c:v>350</c:v>
                </c:pt>
                <c:pt idx="10">
                  <c:v>359.52</c:v>
                </c:pt>
                <c:pt idx="11">
                  <c:v>367.5</c:v>
                </c:pt>
                <c:pt idx="12">
                  <c:v>448.22</c:v>
                </c:pt>
                <c:pt idx="13">
                  <c:v>489.88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3-4F8F-B6D3-32B23A13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L'!$A$125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L'!$C$124:$P$124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L'!$C$125:$P$125</c:f>
              <c:numCache>
                <c:formatCode>#,##0</c:formatCode>
                <c:ptCount val="14"/>
                <c:pt idx="0">
                  <c:v>153</c:v>
                </c:pt>
                <c:pt idx="1">
                  <c:v>185</c:v>
                </c:pt>
                <c:pt idx="2">
                  <c:v>162</c:v>
                </c:pt>
                <c:pt idx="3">
                  <c:v>127</c:v>
                </c:pt>
                <c:pt idx="4">
                  <c:v>164</c:v>
                </c:pt>
                <c:pt idx="5">
                  <c:v>160</c:v>
                </c:pt>
                <c:pt idx="6">
                  <c:v>181</c:v>
                </c:pt>
                <c:pt idx="7">
                  <c:v>233</c:v>
                </c:pt>
                <c:pt idx="8">
                  <c:v>255</c:v>
                </c:pt>
                <c:pt idx="9">
                  <c:v>305</c:v>
                </c:pt>
                <c:pt idx="10">
                  <c:v>232</c:v>
                </c:pt>
                <c:pt idx="11">
                  <c:v>203</c:v>
                </c:pt>
                <c:pt idx="12">
                  <c:v>204</c:v>
                </c:pt>
                <c:pt idx="13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7-478C-BDC5-F12323C19E4A}"/>
            </c:ext>
          </c:extLst>
        </c:ser>
        <c:ser>
          <c:idx val="1"/>
          <c:order val="1"/>
          <c:tx>
            <c:strRef>
              <c:f>'BRMA Profile - L'!$A$126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L'!$C$124:$P$124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L'!$C$126:$P$126</c:f>
              <c:numCache>
                <c:formatCode>#,##0</c:formatCode>
                <c:ptCount val="14"/>
                <c:pt idx="0">
                  <c:v>468</c:v>
                </c:pt>
                <c:pt idx="1">
                  <c:v>548</c:v>
                </c:pt>
                <c:pt idx="2">
                  <c:v>430</c:v>
                </c:pt>
                <c:pt idx="3">
                  <c:v>431</c:v>
                </c:pt>
                <c:pt idx="4">
                  <c:v>468</c:v>
                </c:pt>
                <c:pt idx="5">
                  <c:v>437</c:v>
                </c:pt>
                <c:pt idx="6">
                  <c:v>505</c:v>
                </c:pt>
                <c:pt idx="7">
                  <c:v>513</c:v>
                </c:pt>
                <c:pt idx="8">
                  <c:v>519</c:v>
                </c:pt>
                <c:pt idx="9">
                  <c:v>572</c:v>
                </c:pt>
                <c:pt idx="10">
                  <c:v>531</c:v>
                </c:pt>
                <c:pt idx="11">
                  <c:v>523</c:v>
                </c:pt>
                <c:pt idx="12">
                  <c:v>613</c:v>
                </c:pt>
                <c:pt idx="13">
                  <c:v>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7-478C-BDC5-F12323C19E4A}"/>
            </c:ext>
          </c:extLst>
        </c:ser>
        <c:ser>
          <c:idx val="2"/>
          <c:order val="2"/>
          <c:tx>
            <c:strRef>
              <c:f>'BRMA Profile - L'!$A$127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L'!$C$124:$P$124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L'!$C$127:$P$127</c:f>
              <c:numCache>
                <c:formatCode>#,##0</c:formatCode>
                <c:ptCount val="14"/>
                <c:pt idx="0">
                  <c:v>180</c:v>
                </c:pt>
                <c:pt idx="1">
                  <c:v>251</c:v>
                </c:pt>
                <c:pt idx="2">
                  <c:v>229</c:v>
                </c:pt>
                <c:pt idx="3">
                  <c:v>199</c:v>
                </c:pt>
                <c:pt idx="4">
                  <c:v>200</c:v>
                </c:pt>
                <c:pt idx="5">
                  <c:v>237</c:v>
                </c:pt>
                <c:pt idx="6">
                  <c:v>215</c:v>
                </c:pt>
                <c:pt idx="7">
                  <c:v>253</c:v>
                </c:pt>
                <c:pt idx="8">
                  <c:v>241</c:v>
                </c:pt>
                <c:pt idx="9">
                  <c:v>267</c:v>
                </c:pt>
                <c:pt idx="10">
                  <c:v>280</c:v>
                </c:pt>
                <c:pt idx="11">
                  <c:v>258</c:v>
                </c:pt>
                <c:pt idx="12">
                  <c:v>259</c:v>
                </c:pt>
                <c:pt idx="13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7-478C-BDC5-F12323C19E4A}"/>
            </c:ext>
          </c:extLst>
        </c:ser>
        <c:ser>
          <c:idx val="3"/>
          <c:order val="3"/>
          <c:tx>
            <c:strRef>
              <c:f>'BRMA Profile - L'!$A$128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L'!$C$124:$P$124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L'!$C$128:$P$128</c:f>
              <c:numCache>
                <c:formatCode>#,##0</c:formatCode>
                <c:ptCount val="14"/>
                <c:pt idx="0">
                  <c:v>102</c:v>
                </c:pt>
                <c:pt idx="1">
                  <c:v>97</c:v>
                </c:pt>
                <c:pt idx="2">
                  <c:v>96</c:v>
                </c:pt>
                <c:pt idx="3">
                  <c:v>66</c:v>
                </c:pt>
                <c:pt idx="4">
                  <c:v>55</c:v>
                </c:pt>
                <c:pt idx="5">
                  <c:v>62</c:v>
                </c:pt>
                <c:pt idx="6">
                  <c:v>47</c:v>
                </c:pt>
                <c:pt idx="7">
                  <c:v>60</c:v>
                </c:pt>
                <c:pt idx="8">
                  <c:v>66</c:v>
                </c:pt>
                <c:pt idx="9">
                  <c:v>71</c:v>
                </c:pt>
                <c:pt idx="10">
                  <c:v>57</c:v>
                </c:pt>
                <c:pt idx="11">
                  <c:v>44</c:v>
                </c:pt>
                <c:pt idx="12">
                  <c:v>45</c:v>
                </c:pt>
                <c:pt idx="1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7-478C-BDC5-F12323C19E4A}"/>
            </c:ext>
          </c:extLst>
        </c:ser>
        <c:ser>
          <c:idx val="4"/>
          <c:order val="4"/>
          <c:tx>
            <c:strRef>
              <c:f>'BRMA Profile - L'!$A$129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L'!$C$124:$P$124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L'!$C$129:$P$129</c:f>
              <c:numCache>
                <c:formatCode>#,##0</c:formatCode>
                <c:ptCount val="14"/>
                <c:pt idx="0">
                  <c:v>44</c:v>
                </c:pt>
                <c:pt idx="1">
                  <c:v>51</c:v>
                </c:pt>
                <c:pt idx="2">
                  <c:v>64</c:v>
                </c:pt>
                <c:pt idx="3">
                  <c:v>59</c:v>
                </c:pt>
                <c:pt idx="4">
                  <c:v>51</c:v>
                </c:pt>
                <c:pt idx="5">
                  <c:v>64</c:v>
                </c:pt>
                <c:pt idx="6">
                  <c:v>69</c:v>
                </c:pt>
                <c:pt idx="7">
                  <c:v>104</c:v>
                </c:pt>
                <c:pt idx="8">
                  <c:v>71</c:v>
                </c:pt>
                <c:pt idx="9">
                  <c:v>75</c:v>
                </c:pt>
                <c:pt idx="10">
                  <c:v>61</c:v>
                </c:pt>
                <c:pt idx="11">
                  <c:v>28</c:v>
                </c:pt>
                <c:pt idx="12">
                  <c:v>36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7-478C-BDC5-F12323C1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L'!$A$6:$C$6</c:f>
              <c:strCache>
                <c:ptCount val="3"/>
                <c:pt idx="0">
                  <c:v>North Lanarkshire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L'!$B$36:$O$36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L'!$B$39:$O$39</c:f>
              <c:numCache>
                <c:formatCode>#,##0</c:formatCode>
                <c:ptCount val="14"/>
                <c:pt idx="0">
                  <c:v>454.65</c:v>
                </c:pt>
                <c:pt idx="1">
                  <c:v>463.08</c:v>
                </c:pt>
                <c:pt idx="2">
                  <c:v>464.37</c:v>
                </c:pt>
                <c:pt idx="3">
                  <c:v>463.09</c:v>
                </c:pt>
                <c:pt idx="4">
                  <c:v>463.85</c:v>
                </c:pt>
                <c:pt idx="5">
                  <c:v>474.83</c:v>
                </c:pt>
                <c:pt idx="6">
                  <c:v>475.8</c:v>
                </c:pt>
                <c:pt idx="7">
                  <c:v>480.25</c:v>
                </c:pt>
                <c:pt idx="8">
                  <c:v>486.7</c:v>
                </c:pt>
                <c:pt idx="9">
                  <c:v>487.79</c:v>
                </c:pt>
                <c:pt idx="10">
                  <c:v>503</c:v>
                </c:pt>
                <c:pt idx="11">
                  <c:v>516.82000000000005</c:v>
                </c:pt>
                <c:pt idx="12">
                  <c:v>559.67999999999995</c:v>
                </c:pt>
                <c:pt idx="13">
                  <c:v>621.34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2-4A0B-B6E5-604976E61945}"/>
            </c:ext>
          </c:extLst>
        </c:ser>
        <c:ser>
          <c:idx val="1"/>
          <c:order val="1"/>
          <c:tx>
            <c:strRef>
              <c:f>'BRMA Profile - L'!$A$147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L'!$B$36:$O$36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L'!$B$147:$O$147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2-4A0B-B6E5-604976E6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M'!$A$15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M'!$B$14:$O$14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M'!$B$15:$O$15</c:f>
              <c:numCache>
                <c:formatCode>#,##0</c:formatCode>
                <c:ptCount val="1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365</c:v>
                </c:pt>
                <c:pt idx="4">
                  <c:v>360</c:v>
                </c:pt>
                <c:pt idx="5">
                  <c:v>375</c:v>
                </c:pt>
                <c:pt idx="6">
                  <c:v>380</c:v>
                </c:pt>
                <c:pt idx="7">
                  <c:v>395</c:v>
                </c:pt>
                <c:pt idx="8">
                  <c:v>380</c:v>
                </c:pt>
                <c:pt idx="9">
                  <c:v>400</c:v>
                </c:pt>
                <c:pt idx="10">
                  <c:v>395</c:v>
                </c:pt>
                <c:pt idx="11">
                  <c:v>400</c:v>
                </c:pt>
                <c:pt idx="12">
                  <c:v>400</c:v>
                </c:pt>
                <c:pt idx="1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D-47F4-AB3C-2FA489F97BD1}"/>
            </c:ext>
          </c:extLst>
        </c:ser>
        <c:ser>
          <c:idx val="1"/>
          <c:order val="1"/>
          <c:tx>
            <c:strRef>
              <c:f>'BRMA Profile - M'!$A$16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M'!$B$14:$O$14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M'!$B$16:$O$16</c:f>
              <c:numCache>
                <c:formatCode>#,##0</c:formatCode>
                <c:ptCount val="14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>
                  <c:v>395</c:v>
                </c:pt>
                <c:pt idx="4">
                  <c:v>392.5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420</c:v>
                </c:pt>
                <c:pt idx="10">
                  <c:v>420</c:v>
                </c:pt>
                <c:pt idx="11">
                  <c:v>425</c:v>
                </c:pt>
                <c:pt idx="12">
                  <c:v>450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D-47F4-AB3C-2FA489F97BD1}"/>
            </c:ext>
          </c:extLst>
        </c:ser>
        <c:ser>
          <c:idx val="2"/>
          <c:order val="2"/>
          <c:tx>
            <c:strRef>
              <c:f>'BRMA Profile - M'!$A$17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M'!$B$14:$O$14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M'!$B$17:$O$17</c:f>
              <c:numCache>
                <c:formatCode>#,##0</c:formatCode>
                <c:ptCount val="14"/>
                <c:pt idx="0">
                  <c:v>377.44</c:v>
                </c:pt>
                <c:pt idx="1">
                  <c:v>377.57</c:v>
                </c:pt>
                <c:pt idx="2">
                  <c:v>380.4</c:v>
                </c:pt>
                <c:pt idx="3">
                  <c:v>396.18</c:v>
                </c:pt>
                <c:pt idx="4">
                  <c:v>388.83</c:v>
                </c:pt>
                <c:pt idx="5">
                  <c:v>402.5</c:v>
                </c:pt>
                <c:pt idx="6">
                  <c:v>408.15</c:v>
                </c:pt>
                <c:pt idx="7">
                  <c:v>416.14</c:v>
                </c:pt>
                <c:pt idx="8">
                  <c:v>409.96</c:v>
                </c:pt>
                <c:pt idx="9">
                  <c:v>426.83</c:v>
                </c:pt>
                <c:pt idx="10">
                  <c:v>428.15</c:v>
                </c:pt>
                <c:pt idx="11">
                  <c:v>438.66</c:v>
                </c:pt>
                <c:pt idx="12">
                  <c:v>457.33</c:v>
                </c:pt>
                <c:pt idx="13">
                  <c:v>472.14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D-47F4-AB3C-2FA489F97BD1}"/>
            </c:ext>
          </c:extLst>
        </c:ser>
        <c:ser>
          <c:idx val="3"/>
          <c:order val="3"/>
          <c:tx>
            <c:strRef>
              <c:f>'BRMA Profile - M'!$A$18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M'!$B$14:$O$14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M'!$B$18:$O$18</c:f>
              <c:numCache>
                <c:formatCode>#,##0</c:formatCode>
                <c:ptCount val="1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420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430</c:v>
                </c:pt>
                <c:pt idx="9">
                  <c:v>450</c:v>
                </c:pt>
                <c:pt idx="10">
                  <c:v>450</c:v>
                </c:pt>
                <c:pt idx="11">
                  <c:v>467.5</c:v>
                </c:pt>
                <c:pt idx="12">
                  <c:v>475</c:v>
                </c:pt>
                <c:pt idx="1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D-47F4-AB3C-2FA489F97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M'!$A$37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M'!$B$36:$O$36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M'!$B$37:$O$37</c:f>
              <c:numCache>
                <c:formatCode>#,##0</c:formatCode>
                <c:ptCount val="14"/>
                <c:pt idx="0">
                  <c:v>450</c:v>
                </c:pt>
                <c:pt idx="1">
                  <c:v>452.5</c:v>
                </c:pt>
                <c:pt idx="2">
                  <c:v>450</c:v>
                </c:pt>
                <c:pt idx="3">
                  <c:v>460</c:v>
                </c:pt>
                <c:pt idx="4">
                  <c:v>460</c:v>
                </c:pt>
                <c:pt idx="5">
                  <c:v>475</c:v>
                </c:pt>
                <c:pt idx="6">
                  <c:v>495</c:v>
                </c:pt>
                <c:pt idx="7">
                  <c:v>495</c:v>
                </c:pt>
                <c:pt idx="8">
                  <c:v>495</c:v>
                </c:pt>
                <c:pt idx="9">
                  <c:v>495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0-45D5-9033-D76F656B638C}"/>
            </c:ext>
          </c:extLst>
        </c:ser>
        <c:ser>
          <c:idx val="1"/>
          <c:order val="1"/>
          <c:tx>
            <c:strRef>
              <c:f>'BRMA Profile - M'!$A$38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M'!$B$36:$O$36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M'!$B$38:$O$38</c:f>
              <c:numCache>
                <c:formatCode>#,##0</c:formatCode>
                <c:ptCount val="14"/>
                <c:pt idx="0">
                  <c:v>500</c:v>
                </c:pt>
                <c:pt idx="1">
                  <c:v>500</c:v>
                </c:pt>
                <c:pt idx="2">
                  <c:v>495</c:v>
                </c:pt>
                <c:pt idx="3">
                  <c:v>500</c:v>
                </c:pt>
                <c:pt idx="4">
                  <c:v>500</c:v>
                </c:pt>
                <c:pt idx="5">
                  <c:v>525</c:v>
                </c:pt>
                <c:pt idx="6">
                  <c:v>525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575</c:v>
                </c:pt>
                <c:pt idx="12">
                  <c:v>600</c:v>
                </c:pt>
                <c:pt idx="13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0-45D5-9033-D76F656B638C}"/>
            </c:ext>
          </c:extLst>
        </c:ser>
        <c:ser>
          <c:idx val="2"/>
          <c:order val="2"/>
          <c:tx>
            <c:strRef>
              <c:f>'BRMA Profile - M'!$A$39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M'!$B$36:$O$36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M'!$B$39:$O$39</c:f>
              <c:numCache>
                <c:formatCode>#,##0</c:formatCode>
                <c:ptCount val="14"/>
                <c:pt idx="0">
                  <c:v>506.44</c:v>
                </c:pt>
                <c:pt idx="1">
                  <c:v>512.44000000000005</c:v>
                </c:pt>
                <c:pt idx="2">
                  <c:v>504.82</c:v>
                </c:pt>
                <c:pt idx="3">
                  <c:v>518.61</c:v>
                </c:pt>
                <c:pt idx="4">
                  <c:v>520.45000000000005</c:v>
                </c:pt>
                <c:pt idx="5">
                  <c:v>528.99</c:v>
                </c:pt>
                <c:pt idx="6">
                  <c:v>539.95000000000005</c:v>
                </c:pt>
                <c:pt idx="7">
                  <c:v>549.21</c:v>
                </c:pt>
                <c:pt idx="8">
                  <c:v>550.70000000000005</c:v>
                </c:pt>
                <c:pt idx="9">
                  <c:v>563.74</c:v>
                </c:pt>
                <c:pt idx="10">
                  <c:v>573.39</c:v>
                </c:pt>
                <c:pt idx="11">
                  <c:v>589.89</c:v>
                </c:pt>
                <c:pt idx="12">
                  <c:v>626.02</c:v>
                </c:pt>
                <c:pt idx="13">
                  <c:v>643.57000000000005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0-45D5-9033-D76F656B638C}"/>
            </c:ext>
          </c:extLst>
        </c:ser>
        <c:ser>
          <c:idx val="3"/>
          <c:order val="3"/>
          <c:tx>
            <c:strRef>
              <c:f>'BRMA Profile - M'!$A$40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M'!$B$36:$O$36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M'!$B$40:$O$40</c:f>
              <c:numCache>
                <c:formatCode>#,##0</c:formatCode>
                <c:ptCount val="1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575</c:v>
                </c:pt>
                <c:pt idx="5">
                  <c:v>575</c:v>
                </c:pt>
                <c:pt idx="6">
                  <c:v>595</c:v>
                </c:pt>
                <c:pt idx="7">
                  <c:v>595</c:v>
                </c:pt>
                <c:pt idx="8">
                  <c:v>600</c:v>
                </c:pt>
                <c:pt idx="9">
                  <c:v>600</c:v>
                </c:pt>
                <c:pt idx="10">
                  <c:v>650</c:v>
                </c:pt>
                <c:pt idx="11">
                  <c:v>650</c:v>
                </c:pt>
                <c:pt idx="12">
                  <c:v>695</c:v>
                </c:pt>
                <c:pt idx="1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0-45D5-9033-D76F656B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M'!$A$59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M'!$B$58:$O$58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M'!$B$59:$O$59</c:f>
              <c:numCache>
                <c:formatCode>#,##0</c:formatCode>
                <c:ptCount val="14"/>
                <c:pt idx="0">
                  <c:v>595</c:v>
                </c:pt>
                <c:pt idx="1">
                  <c:v>575</c:v>
                </c:pt>
                <c:pt idx="2">
                  <c:v>575</c:v>
                </c:pt>
                <c:pt idx="3">
                  <c:v>575</c:v>
                </c:pt>
                <c:pt idx="4">
                  <c:v>550</c:v>
                </c:pt>
                <c:pt idx="5">
                  <c:v>595</c:v>
                </c:pt>
                <c:pt idx="6">
                  <c:v>600</c:v>
                </c:pt>
                <c:pt idx="7">
                  <c:v>650</c:v>
                </c:pt>
                <c:pt idx="8">
                  <c:v>650</c:v>
                </c:pt>
                <c:pt idx="9">
                  <c:v>650</c:v>
                </c:pt>
                <c:pt idx="10">
                  <c:v>650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3-463F-8987-F1124CC005B8}"/>
            </c:ext>
          </c:extLst>
        </c:ser>
        <c:ser>
          <c:idx val="1"/>
          <c:order val="1"/>
          <c:tx>
            <c:strRef>
              <c:f>'BRMA Profile - M'!$A$60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M'!$B$58:$O$58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M'!$B$60:$O$60</c:f>
              <c:numCache>
                <c:formatCode>#,##0</c:formatCode>
                <c:ptCount val="14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625</c:v>
                </c:pt>
                <c:pt idx="5">
                  <c:v>650</c:v>
                </c:pt>
                <c:pt idx="6">
                  <c:v>675</c:v>
                </c:pt>
                <c:pt idx="7">
                  <c:v>747.5</c:v>
                </c:pt>
                <c:pt idx="8">
                  <c:v>725</c:v>
                </c:pt>
                <c:pt idx="9">
                  <c:v>732.5</c:v>
                </c:pt>
                <c:pt idx="10">
                  <c:v>750</c:v>
                </c:pt>
                <c:pt idx="11">
                  <c:v>750</c:v>
                </c:pt>
                <c:pt idx="12">
                  <c:v>825</c:v>
                </c:pt>
                <c:pt idx="13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3-463F-8987-F1124CC005B8}"/>
            </c:ext>
          </c:extLst>
        </c:ser>
        <c:ser>
          <c:idx val="2"/>
          <c:order val="2"/>
          <c:tx>
            <c:strRef>
              <c:f>'BRMA Profile - M'!$A$61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M'!$B$58:$O$58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M'!$B$61:$O$61</c:f>
              <c:numCache>
                <c:formatCode>#,##0</c:formatCode>
                <c:ptCount val="14"/>
                <c:pt idx="0">
                  <c:v>647.27</c:v>
                </c:pt>
                <c:pt idx="1">
                  <c:v>646.58000000000004</c:v>
                </c:pt>
                <c:pt idx="2">
                  <c:v>639.04999999999995</c:v>
                </c:pt>
                <c:pt idx="3">
                  <c:v>665.03</c:v>
                </c:pt>
                <c:pt idx="4">
                  <c:v>639.44000000000005</c:v>
                </c:pt>
                <c:pt idx="5">
                  <c:v>679.55</c:v>
                </c:pt>
                <c:pt idx="6">
                  <c:v>699.52</c:v>
                </c:pt>
                <c:pt idx="7">
                  <c:v>754.41</c:v>
                </c:pt>
                <c:pt idx="8">
                  <c:v>723.11</c:v>
                </c:pt>
                <c:pt idx="9">
                  <c:v>758.77</c:v>
                </c:pt>
                <c:pt idx="10">
                  <c:v>761.79</c:v>
                </c:pt>
                <c:pt idx="11">
                  <c:v>776.83</c:v>
                </c:pt>
                <c:pt idx="12">
                  <c:v>857.14</c:v>
                </c:pt>
                <c:pt idx="13">
                  <c:v>908.04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3-463F-8987-F1124CC005B8}"/>
            </c:ext>
          </c:extLst>
        </c:ser>
        <c:ser>
          <c:idx val="3"/>
          <c:order val="3"/>
          <c:tx>
            <c:strRef>
              <c:f>'BRMA Profile - M'!$A$62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M'!$B$58:$O$58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M'!$B$62:$O$62</c:f>
              <c:numCache>
                <c:formatCode>#,##0</c:formatCode>
                <c:ptCount val="14"/>
                <c:pt idx="0">
                  <c:v>695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695</c:v>
                </c:pt>
                <c:pt idx="5">
                  <c:v>750</c:v>
                </c:pt>
                <c:pt idx="6">
                  <c:v>795</c:v>
                </c:pt>
                <c:pt idx="7">
                  <c:v>850</c:v>
                </c:pt>
                <c:pt idx="8">
                  <c:v>795</c:v>
                </c:pt>
                <c:pt idx="9">
                  <c:v>850</c:v>
                </c:pt>
                <c:pt idx="10">
                  <c:v>820</c:v>
                </c:pt>
                <c:pt idx="11">
                  <c:v>895</c:v>
                </c:pt>
                <c:pt idx="12">
                  <c:v>950</c:v>
                </c:pt>
                <c:pt idx="13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3-463F-8987-F1124CC0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M'!$A$81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M'!$B$80:$O$80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M'!$B$81:$O$81</c:f>
              <c:numCache>
                <c:formatCode>#,##0</c:formatCode>
                <c:ptCount val="14"/>
                <c:pt idx="0">
                  <c:v>750</c:v>
                </c:pt>
                <c:pt idx="1">
                  <c:v>750</c:v>
                </c:pt>
                <c:pt idx="2">
                  <c:v>725</c:v>
                </c:pt>
                <c:pt idx="3">
                  <c:v>762.5</c:v>
                </c:pt>
                <c:pt idx="4">
                  <c:v>725</c:v>
                </c:pt>
                <c:pt idx="5">
                  <c:v>862.5</c:v>
                </c:pt>
                <c:pt idx="6">
                  <c:v>850</c:v>
                </c:pt>
                <c:pt idx="7">
                  <c:v>900</c:v>
                </c:pt>
                <c:pt idx="8">
                  <c:v>872.5</c:v>
                </c:pt>
                <c:pt idx="9">
                  <c:v>895</c:v>
                </c:pt>
                <c:pt idx="10">
                  <c:v>895</c:v>
                </c:pt>
                <c:pt idx="11">
                  <c:v>800</c:v>
                </c:pt>
                <c:pt idx="12">
                  <c:v>950</c:v>
                </c:pt>
                <c:pt idx="1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1-418D-AF48-A2332716413F}"/>
            </c:ext>
          </c:extLst>
        </c:ser>
        <c:ser>
          <c:idx val="1"/>
          <c:order val="1"/>
          <c:tx>
            <c:strRef>
              <c:f>'BRMA Profile - M'!$A$82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M'!$B$80:$O$80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M'!$B$82:$O$82</c:f>
              <c:numCache>
                <c:formatCode>#,##0</c:formatCode>
                <c:ptCount val="14"/>
                <c:pt idx="0">
                  <c:v>850</c:v>
                </c:pt>
                <c:pt idx="1">
                  <c:v>875</c:v>
                </c:pt>
                <c:pt idx="2">
                  <c:v>850</c:v>
                </c:pt>
                <c:pt idx="3">
                  <c:v>895</c:v>
                </c:pt>
                <c:pt idx="4">
                  <c:v>885</c:v>
                </c:pt>
                <c:pt idx="5">
                  <c:v>972.5</c:v>
                </c:pt>
                <c:pt idx="6">
                  <c:v>950</c:v>
                </c:pt>
                <c:pt idx="7">
                  <c:v>970</c:v>
                </c:pt>
                <c:pt idx="8">
                  <c:v>995</c:v>
                </c:pt>
                <c:pt idx="9">
                  <c:v>950</c:v>
                </c:pt>
                <c:pt idx="10">
                  <c:v>1100</c:v>
                </c:pt>
                <c:pt idx="11">
                  <c:v>1022.5</c:v>
                </c:pt>
                <c:pt idx="12">
                  <c:v>1250</c:v>
                </c:pt>
                <c:pt idx="13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1-418D-AF48-A2332716413F}"/>
            </c:ext>
          </c:extLst>
        </c:ser>
        <c:ser>
          <c:idx val="2"/>
          <c:order val="2"/>
          <c:tx>
            <c:strRef>
              <c:f>'BRMA Profile - M'!$A$83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M'!$B$80:$O$80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M'!$B$83:$O$83</c:f>
              <c:numCache>
                <c:formatCode>#,##0</c:formatCode>
                <c:ptCount val="14"/>
                <c:pt idx="0">
                  <c:v>857.5</c:v>
                </c:pt>
                <c:pt idx="1">
                  <c:v>865.06</c:v>
                </c:pt>
                <c:pt idx="2">
                  <c:v>870.84</c:v>
                </c:pt>
                <c:pt idx="3">
                  <c:v>972.7</c:v>
                </c:pt>
                <c:pt idx="4">
                  <c:v>912.59</c:v>
                </c:pt>
                <c:pt idx="5">
                  <c:v>992.12</c:v>
                </c:pt>
                <c:pt idx="6">
                  <c:v>1018.04</c:v>
                </c:pt>
                <c:pt idx="7">
                  <c:v>1018.42</c:v>
                </c:pt>
                <c:pt idx="8">
                  <c:v>993.19</c:v>
                </c:pt>
                <c:pt idx="9">
                  <c:v>1056.3900000000001</c:v>
                </c:pt>
                <c:pt idx="10">
                  <c:v>1118.5999999999999</c:v>
                </c:pt>
                <c:pt idx="11">
                  <c:v>1080.18</c:v>
                </c:pt>
                <c:pt idx="12">
                  <c:v>1210.45</c:v>
                </c:pt>
                <c:pt idx="13">
                  <c:v>1437.62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1-418D-AF48-A2332716413F}"/>
            </c:ext>
          </c:extLst>
        </c:ser>
        <c:ser>
          <c:idx val="3"/>
          <c:order val="3"/>
          <c:tx>
            <c:strRef>
              <c:f>'BRMA Profile - M'!$A$84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M'!$B$80:$O$80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M'!$B$84:$O$84</c:f>
              <c:numCache>
                <c:formatCode>#,##0</c:formatCode>
                <c:ptCount val="14"/>
                <c:pt idx="0">
                  <c:v>995</c:v>
                </c:pt>
                <c:pt idx="1">
                  <c:v>975</c:v>
                </c:pt>
                <c:pt idx="2">
                  <c:v>995</c:v>
                </c:pt>
                <c:pt idx="3">
                  <c:v>1000</c:v>
                </c:pt>
                <c:pt idx="4">
                  <c:v>1000</c:v>
                </c:pt>
                <c:pt idx="5">
                  <c:v>1100</c:v>
                </c:pt>
                <c:pt idx="6">
                  <c:v>1100</c:v>
                </c:pt>
                <c:pt idx="7">
                  <c:v>1150</c:v>
                </c:pt>
                <c:pt idx="8">
                  <c:v>1075</c:v>
                </c:pt>
                <c:pt idx="9">
                  <c:v>1200</c:v>
                </c:pt>
                <c:pt idx="10">
                  <c:v>1350</c:v>
                </c:pt>
                <c:pt idx="11">
                  <c:v>1300</c:v>
                </c:pt>
                <c:pt idx="12">
                  <c:v>1400</c:v>
                </c:pt>
                <c:pt idx="13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1-418D-AF48-A2332716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M'!$A$103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M'!$B$102:$O$102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M'!$B$103:$O$103</c:f>
              <c:numCache>
                <c:formatCode>#,##0</c:formatCode>
                <c:ptCount val="14"/>
                <c:pt idx="0">
                  <c:v>235</c:v>
                </c:pt>
                <c:pt idx="1">
                  <c:v>235</c:v>
                </c:pt>
                <c:pt idx="2">
                  <c:v>236</c:v>
                </c:pt>
                <c:pt idx="3">
                  <c:v>250</c:v>
                </c:pt>
                <c:pt idx="4">
                  <c:v>250</c:v>
                </c:pt>
                <c:pt idx="5">
                  <c:v>254.17</c:v>
                </c:pt>
                <c:pt idx="6">
                  <c:v>250</c:v>
                </c:pt>
                <c:pt idx="7">
                  <c:v>272.62</c:v>
                </c:pt>
                <c:pt idx="8">
                  <c:v>275</c:v>
                </c:pt>
                <c:pt idx="9">
                  <c:v>275</c:v>
                </c:pt>
                <c:pt idx="10">
                  <c:v>298.57</c:v>
                </c:pt>
                <c:pt idx="11">
                  <c:v>275</c:v>
                </c:pt>
                <c:pt idx="12">
                  <c:v>345</c:v>
                </c:pt>
                <c:pt idx="13">
                  <c:v>342.5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6-4271-B5C4-EBCC8E4819AD}"/>
            </c:ext>
          </c:extLst>
        </c:ser>
        <c:ser>
          <c:idx val="1"/>
          <c:order val="1"/>
          <c:tx>
            <c:strRef>
              <c:f>'BRMA Profile - M'!$A$104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M'!$B$102:$O$102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M'!$B$104:$O$104</c:f>
              <c:numCache>
                <c:formatCode>#,##0</c:formatCode>
                <c:ptCount val="14"/>
                <c:pt idx="0">
                  <c:v>260</c:v>
                </c:pt>
                <c:pt idx="1">
                  <c:v>265</c:v>
                </c:pt>
                <c:pt idx="2">
                  <c:v>253.33</c:v>
                </c:pt>
                <c:pt idx="3">
                  <c:v>280</c:v>
                </c:pt>
                <c:pt idx="4">
                  <c:v>256.67</c:v>
                </c:pt>
                <c:pt idx="5">
                  <c:v>291.07</c:v>
                </c:pt>
                <c:pt idx="6">
                  <c:v>291.07</c:v>
                </c:pt>
                <c:pt idx="7">
                  <c:v>300</c:v>
                </c:pt>
                <c:pt idx="8">
                  <c:v>300</c:v>
                </c:pt>
                <c:pt idx="9">
                  <c:v>305</c:v>
                </c:pt>
                <c:pt idx="10">
                  <c:v>325</c:v>
                </c:pt>
                <c:pt idx="11">
                  <c:v>316.07</c:v>
                </c:pt>
                <c:pt idx="12">
                  <c:v>380</c:v>
                </c:pt>
                <c:pt idx="13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6-4271-B5C4-EBCC8E4819AD}"/>
            </c:ext>
          </c:extLst>
        </c:ser>
        <c:ser>
          <c:idx val="2"/>
          <c:order val="2"/>
          <c:tx>
            <c:strRef>
              <c:f>'BRMA Profile - M'!$A$105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M'!$B$102:$O$102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M'!$B$105:$O$105</c:f>
              <c:numCache>
                <c:formatCode>#,##0</c:formatCode>
                <c:ptCount val="14"/>
                <c:pt idx="0">
                  <c:v>261.86</c:v>
                </c:pt>
                <c:pt idx="1">
                  <c:v>267.89</c:v>
                </c:pt>
                <c:pt idx="2">
                  <c:v>258.69</c:v>
                </c:pt>
                <c:pt idx="3">
                  <c:v>275.49</c:v>
                </c:pt>
                <c:pt idx="4">
                  <c:v>280.86</c:v>
                </c:pt>
                <c:pt idx="5">
                  <c:v>294.54000000000002</c:v>
                </c:pt>
                <c:pt idx="6">
                  <c:v>288.35000000000002</c:v>
                </c:pt>
                <c:pt idx="7">
                  <c:v>307.91000000000003</c:v>
                </c:pt>
                <c:pt idx="8">
                  <c:v>311.60000000000002</c:v>
                </c:pt>
                <c:pt idx="9">
                  <c:v>312.33999999999997</c:v>
                </c:pt>
                <c:pt idx="10">
                  <c:v>347.12</c:v>
                </c:pt>
                <c:pt idx="11">
                  <c:v>320.47000000000003</c:v>
                </c:pt>
                <c:pt idx="12">
                  <c:v>385.29</c:v>
                </c:pt>
                <c:pt idx="13">
                  <c:v>414.89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6-4271-B5C4-EBCC8E4819AD}"/>
            </c:ext>
          </c:extLst>
        </c:ser>
        <c:ser>
          <c:idx val="3"/>
          <c:order val="3"/>
          <c:tx>
            <c:strRef>
              <c:f>'BRMA Profile - M'!$A$106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M'!$B$102:$O$102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M'!$B$106:$O$106</c:f>
              <c:numCache>
                <c:formatCode>#,##0</c:formatCode>
                <c:ptCount val="14"/>
                <c:pt idx="0">
                  <c:v>285</c:v>
                </c:pt>
                <c:pt idx="1">
                  <c:v>300</c:v>
                </c:pt>
                <c:pt idx="2">
                  <c:v>283</c:v>
                </c:pt>
                <c:pt idx="3">
                  <c:v>300</c:v>
                </c:pt>
                <c:pt idx="4">
                  <c:v>300</c:v>
                </c:pt>
                <c:pt idx="5">
                  <c:v>330</c:v>
                </c:pt>
                <c:pt idx="6">
                  <c:v>300</c:v>
                </c:pt>
                <c:pt idx="7">
                  <c:v>325</c:v>
                </c:pt>
                <c:pt idx="8">
                  <c:v>334.52</c:v>
                </c:pt>
                <c:pt idx="9">
                  <c:v>352.8</c:v>
                </c:pt>
                <c:pt idx="10">
                  <c:v>375</c:v>
                </c:pt>
                <c:pt idx="11">
                  <c:v>359.52</c:v>
                </c:pt>
                <c:pt idx="12">
                  <c:v>425</c:v>
                </c:pt>
                <c:pt idx="13">
                  <c:v>469.17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6-4271-B5C4-EBCC8E481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M'!$A$125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M'!$C$124:$P$124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M'!$C$125:$P$125</c:f>
              <c:numCache>
                <c:formatCode>#,##0</c:formatCode>
                <c:ptCount val="14"/>
                <c:pt idx="0">
                  <c:v>176</c:v>
                </c:pt>
                <c:pt idx="1">
                  <c:v>212</c:v>
                </c:pt>
                <c:pt idx="2">
                  <c:v>210</c:v>
                </c:pt>
                <c:pt idx="3">
                  <c:v>165</c:v>
                </c:pt>
                <c:pt idx="4">
                  <c:v>200</c:v>
                </c:pt>
                <c:pt idx="5">
                  <c:v>201</c:v>
                </c:pt>
                <c:pt idx="6">
                  <c:v>240</c:v>
                </c:pt>
                <c:pt idx="7">
                  <c:v>241</c:v>
                </c:pt>
                <c:pt idx="8">
                  <c:v>255</c:v>
                </c:pt>
                <c:pt idx="9">
                  <c:v>247</c:v>
                </c:pt>
                <c:pt idx="10">
                  <c:v>251</c:v>
                </c:pt>
                <c:pt idx="11">
                  <c:v>236</c:v>
                </c:pt>
                <c:pt idx="12">
                  <c:v>374</c:v>
                </c:pt>
                <c:pt idx="13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C-419C-9457-494729346E0E}"/>
            </c:ext>
          </c:extLst>
        </c:ser>
        <c:ser>
          <c:idx val="1"/>
          <c:order val="1"/>
          <c:tx>
            <c:strRef>
              <c:f>'BRMA Profile - M'!$A$126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M'!$C$124:$P$124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M'!$C$126:$P$126</c:f>
              <c:numCache>
                <c:formatCode>#,##0</c:formatCode>
                <c:ptCount val="14"/>
                <c:pt idx="0">
                  <c:v>379</c:v>
                </c:pt>
                <c:pt idx="1">
                  <c:v>472</c:v>
                </c:pt>
                <c:pt idx="2">
                  <c:v>516</c:v>
                </c:pt>
                <c:pt idx="3">
                  <c:v>419</c:v>
                </c:pt>
                <c:pt idx="4">
                  <c:v>462</c:v>
                </c:pt>
                <c:pt idx="5">
                  <c:v>442</c:v>
                </c:pt>
                <c:pt idx="6">
                  <c:v>424</c:v>
                </c:pt>
                <c:pt idx="7">
                  <c:v>422</c:v>
                </c:pt>
                <c:pt idx="8">
                  <c:v>467</c:v>
                </c:pt>
                <c:pt idx="9">
                  <c:v>439</c:v>
                </c:pt>
                <c:pt idx="10">
                  <c:v>409</c:v>
                </c:pt>
                <c:pt idx="11">
                  <c:v>400</c:v>
                </c:pt>
                <c:pt idx="12">
                  <c:v>595</c:v>
                </c:pt>
                <c:pt idx="13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C-419C-9457-494729346E0E}"/>
            </c:ext>
          </c:extLst>
        </c:ser>
        <c:ser>
          <c:idx val="2"/>
          <c:order val="2"/>
          <c:tx>
            <c:strRef>
              <c:f>'BRMA Profile - M'!$A$127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M'!$C$124:$P$124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M'!$C$127:$P$127</c:f>
              <c:numCache>
                <c:formatCode>#,##0</c:formatCode>
                <c:ptCount val="14"/>
                <c:pt idx="0">
                  <c:v>161</c:v>
                </c:pt>
                <c:pt idx="1">
                  <c:v>218</c:v>
                </c:pt>
                <c:pt idx="2">
                  <c:v>213</c:v>
                </c:pt>
                <c:pt idx="3">
                  <c:v>153</c:v>
                </c:pt>
                <c:pt idx="4">
                  <c:v>179</c:v>
                </c:pt>
                <c:pt idx="5">
                  <c:v>133</c:v>
                </c:pt>
                <c:pt idx="6">
                  <c:v>138</c:v>
                </c:pt>
                <c:pt idx="7">
                  <c:v>118</c:v>
                </c:pt>
                <c:pt idx="8">
                  <c:v>111</c:v>
                </c:pt>
                <c:pt idx="9">
                  <c:v>106</c:v>
                </c:pt>
                <c:pt idx="10">
                  <c:v>129</c:v>
                </c:pt>
                <c:pt idx="11">
                  <c:v>143</c:v>
                </c:pt>
                <c:pt idx="12">
                  <c:v>157</c:v>
                </c:pt>
                <c:pt idx="13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C-419C-9457-494729346E0E}"/>
            </c:ext>
          </c:extLst>
        </c:ser>
        <c:ser>
          <c:idx val="3"/>
          <c:order val="3"/>
          <c:tx>
            <c:strRef>
              <c:f>'BRMA Profile - M'!$A$128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M'!$C$124:$P$124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M'!$C$128:$P$128</c:f>
              <c:numCache>
                <c:formatCode>#,##0</c:formatCode>
                <c:ptCount val="14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76</c:v>
                </c:pt>
                <c:pt idx="4">
                  <c:v>66</c:v>
                </c:pt>
                <c:pt idx="5">
                  <c:v>52</c:v>
                </c:pt>
                <c:pt idx="6">
                  <c:v>47</c:v>
                </c:pt>
                <c:pt idx="7">
                  <c:v>38</c:v>
                </c:pt>
                <c:pt idx="8">
                  <c:v>36</c:v>
                </c:pt>
                <c:pt idx="9">
                  <c:v>36</c:v>
                </c:pt>
                <c:pt idx="10">
                  <c:v>43</c:v>
                </c:pt>
                <c:pt idx="11">
                  <c:v>56</c:v>
                </c:pt>
                <c:pt idx="12">
                  <c:v>67</c:v>
                </c:pt>
                <c:pt idx="1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C-419C-9457-494729346E0E}"/>
            </c:ext>
          </c:extLst>
        </c:ser>
        <c:ser>
          <c:idx val="4"/>
          <c:order val="4"/>
          <c:tx>
            <c:strRef>
              <c:f>'BRMA Profile - M'!$A$129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M'!$C$124:$P$124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M'!$C$129:$P$129</c:f>
              <c:numCache>
                <c:formatCode>#,##0</c:formatCode>
                <c:ptCount val="14"/>
                <c:pt idx="0">
                  <c:v>49</c:v>
                </c:pt>
                <c:pt idx="1">
                  <c:v>54</c:v>
                </c:pt>
                <c:pt idx="2">
                  <c:v>69</c:v>
                </c:pt>
                <c:pt idx="3">
                  <c:v>69</c:v>
                </c:pt>
                <c:pt idx="4">
                  <c:v>54</c:v>
                </c:pt>
                <c:pt idx="5">
                  <c:v>49</c:v>
                </c:pt>
                <c:pt idx="6">
                  <c:v>64</c:v>
                </c:pt>
                <c:pt idx="7">
                  <c:v>82</c:v>
                </c:pt>
                <c:pt idx="8">
                  <c:v>67</c:v>
                </c:pt>
                <c:pt idx="9">
                  <c:v>70</c:v>
                </c:pt>
                <c:pt idx="10">
                  <c:v>61</c:v>
                </c:pt>
                <c:pt idx="11">
                  <c:v>49</c:v>
                </c:pt>
                <c:pt idx="12">
                  <c:v>49</c:v>
                </c:pt>
                <c:pt idx="1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BC-419C-9457-49472934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M'!$A$6:$C$6</c:f>
              <c:strCache>
                <c:ptCount val="3"/>
                <c:pt idx="0">
                  <c:v>Perth and Kinross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M'!$B$36:$O$36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M'!$B$39:$O$39</c:f>
              <c:numCache>
                <c:formatCode>#,##0</c:formatCode>
                <c:ptCount val="14"/>
                <c:pt idx="0">
                  <c:v>506.44</c:v>
                </c:pt>
                <c:pt idx="1">
                  <c:v>512.44000000000005</c:v>
                </c:pt>
                <c:pt idx="2">
                  <c:v>504.82</c:v>
                </c:pt>
                <c:pt idx="3">
                  <c:v>518.61</c:v>
                </c:pt>
                <c:pt idx="4">
                  <c:v>520.45000000000005</c:v>
                </c:pt>
                <c:pt idx="5">
                  <c:v>528.99</c:v>
                </c:pt>
                <c:pt idx="6">
                  <c:v>539.95000000000005</c:v>
                </c:pt>
                <c:pt idx="7">
                  <c:v>549.21</c:v>
                </c:pt>
                <c:pt idx="8">
                  <c:v>550.70000000000005</c:v>
                </c:pt>
                <c:pt idx="9">
                  <c:v>563.74</c:v>
                </c:pt>
                <c:pt idx="10">
                  <c:v>573.39</c:v>
                </c:pt>
                <c:pt idx="11">
                  <c:v>589.89</c:v>
                </c:pt>
                <c:pt idx="12">
                  <c:v>626.02</c:v>
                </c:pt>
                <c:pt idx="13">
                  <c:v>643.57000000000005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D-490E-BC05-9F7D20221315}"/>
            </c:ext>
          </c:extLst>
        </c:ser>
        <c:ser>
          <c:idx val="1"/>
          <c:order val="1"/>
          <c:tx>
            <c:strRef>
              <c:f>'BRMA Profile - M'!$A$147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M'!$B$36:$O$36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M'!$B$147:$O$147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D-490E-BC05-9F7D20221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Argyll and Bute'!$A$142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Argyll and Bute'!$B$141:$H$141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Bute'!$B$142:$H$142</c:f>
              <c:numCache>
                <c:formatCode>#,##0</c:formatCode>
                <c:ptCount val="7"/>
                <c:pt idx="0">
                  <c:v>541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4E37-AC19-C9D97800FD62}"/>
            </c:ext>
          </c:extLst>
        </c:ser>
        <c:ser>
          <c:idx val="1"/>
          <c:order val="1"/>
          <c:tx>
            <c:strRef>
              <c:f>'BRMA Profile - Argyll and Bute'!$A$143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Argyll and Bute'!$B$141:$H$141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Bute'!$B$143:$H$143</c:f>
              <c:numCache>
                <c:formatCode>#,##0</c:formatCode>
                <c:ptCount val="7"/>
                <c:pt idx="0">
                  <c:v>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D-4E37-AC19-C9D97800FD62}"/>
            </c:ext>
          </c:extLst>
        </c:ser>
        <c:ser>
          <c:idx val="2"/>
          <c:order val="2"/>
          <c:tx>
            <c:strRef>
              <c:f>'BRMA Profile - Argyll and Bute'!$A$144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Argyll and Bute'!$B$141:$H$141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D-4E37-AC19-C9D97800FD62}"/>
            </c:ext>
          </c:extLst>
        </c:ser>
        <c:ser>
          <c:idx val="3"/>
          <c:order val="3"/>
          <c:tx>
            <c:strRef>
              <c:f>'BRMA Profile - Argyll and Bute'!$A$145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Argyll and Bute'!$B$141:$H$141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D-4E37-AC19-C9D97800FD62}"/>
            </c:ext>
          </c:extLst>
        </c:ser>
        <c:ser>
          <c:idx val="4"/>
          <c:order val="4"/>
          <c:tx>
            <c:strRef>
              <c:f>'BRMA Profile - Argyll and Bute'!$A$146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Argyll and Bute'!$B$141:$H$141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D-4E37-AC19-C9D97800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29376"/>
        <c:axId val="75430912"/>
      </c:barChart>
      <c:catAx>
        <c:axId val="754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30912"/>
        <c:crosses val="autoZero"/>
        <c:auto val="1"/>
        <c:lblAlgn val="ctr"/>
        <c:lblOffset val="100"/>
        <c:noMultiLvlLbl val="0"/>
      </c:catAx>
      <c:valAx>
        <c:axId val="754309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542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N'!$A$15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N'!$B$14:$O$14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N'!$B$15:$O$15</c:f>
              <c:numCache>
                <c:formatCode>#,##0</c:formatCode>
                <c:ptCount val="14"/>
                <c:pt idx="0">
                  <c:v>350</c:v>
                </c:pt>
                <c:pt idx="1">
                  <c:v>350</c:v>
                </c:pt>
                <c:pt idx="2">
                  <c:v>330</c:v>
                </c:pt>
                <c:pt idx="3">
                  <c:v>350</c:v>
                </c:pt>
                <c:pt idx="4">
                  <c:v>350</c:v>
                </c:pt>
                <c:pt idx="5">
                  <c:v>330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375</c:v>
                </c:pt>
                <c:pt idx="13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5-44F1-9D2F-ED58F1C7146C}"/>
            </c:ext>
          </c:extLst>
        </c:ser>
        <c:ser>
          <c:idx val="1"/>
          <c:order val="1"/>
          <c:tx>
            <c:strRef>
              <c:f>'BRMA Profile - N'!$A$16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N'!$B$14:$O$14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N'!$B$16:$O$16</c:f>
              <c:numCache>
                <c:formatCode>#,##0</c:formatCode>
                <c:ptCount val="14"/>
                <c:pt idx="0">
                  <c:v>375</c:v>
                </c:pt>
                <c:pt idx="1">
                  <c:v>372.5</c:v>
                </c:pt>
                <c:pt idx="2">
                  <c:v>365</c:v>
                </c:pt>
                <c:pt idx="3">
                  <c:v>375</c:v>
                </c:pt>
                <c:pt idx="4">
                  <c:v>375</c:v>
                </c:pt>
                <c:pt idx="5">
                  <c:v>350</c:v>
                </c:pt>
                <c:pt idx="6">
                  <c:v>375</c:v>
                </c:pt>
                <c:pt idx="7">
                  <c:v>385</c:v>
                </c:pt>
                <c:pt idx="8">
                  <c:v>375</c:v>
                </c:pt>
                <c:pt idx="9">
                  <c:v>390</c:v>
                </c:pt>
                <c:pt idx="10">
                  <c:v>395</c:v>
                </c:pt>
                <c:pt idx="11">
                  <c:v>370</c:v>
                </c:pt>
                <c:pt idx="12">
                  <c:v>400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5-44F1-9D2F-ED58F1C7146C}"/>
            </c:ext>
          </c:extLst>
        </c:ser>
        <c:ser>
          <c:idx val="2"/>
          <c:order val="2"/>
          <c:tx>
            <c:strRef>
              <c:f>'BRMA Profile - N'!$A$17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N'!$B$14:$O$14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N'!$B$17:$O$17</c:f>
              <c:numCache>
                <c:formatCode>#,##0</c:formatCode>
                <c:ptCount val="14"/>
                <c:pt idx="0">
                  <c:v>374.39</c:v>
                </c:pt>
                <c:pt idx="1">
                  <c:v>373.37</c:v>
                </c:pt>
                <c:pt idx="2">
                  <c:v>370.31</c:v>
                </c:pt>
                <c:pt idx="3">
                  <c:v>377.76</c:v>
                </c:pt>
                <c:pt idx="4">
                  <c:v>377.5</c:v>
                </c:pt>
                <c:pt idx="5">
                  <c:v>372.21</c:v>
                </c:pt>
                <c:pt idx="6">
                  <c:v>391.6</c:v>
                </c:pt>
                <c:pt idx="7">
                  <c:v>386.61</c:v>
                </c:pt>
                <c:pt idx="8">
                  <c:v>384.48</c:v>
                </c:pt>
                <c:pt idx="9">
                  <c:v>391.61</c:v>
                </c:pt>
                <c:pt idx="10">
                  <c:v>401.49</c:v>
                </c:pt>
                <c:pt idx="11">
                  <c:v>391.98</c:v>
                </c:pt>
                <c:pt idx="12">
                  <c:v>424.74</c:v>
                </c:pt>
                <c:pt idx="13">
                  <c:v>463.49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5-44F1-9D2F-ED58F1C7146C}"/>
            </c:ext>
          </c:extLst>
        </c:ser>
        <c:ser>
          <c:idx val="3"/>
          <c:order val="3"/>
          <c:tx>
            <c:strRef>
              <c:f>'BRMA Profile - N'!$A$18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N'!$B$14:$O$14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N'!$B$18:$O$18</c:f>
              <c:numCache>
                <c:formatCode>#,##0</c:formatCode>
                <c:ptCount val="14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400</c:v>
                </c:pt>
                <c:pt idx="4">
                  <c:v>395</c:v>
                </c:pt>
                <c:pt idx="5">
                  <c:v>400</c:v>
                </c:pt>
                <c:pt idx="6">
                  <c:v>400</c:v>
                </c:pt>
                <c:pt idx="7">
                  <c:v>425</c:v>
                </c:pt>
                <c:pt idx="8">
                  <c:v>400</c:v>
                </c:pt>
                <c:pt idx="9">
                  <c:v>425</c:v>
                </c:pt>
                <c:pt idx="10">
                  <c:v>425</c:v>
                </c:pt>
                <c:pt idx="11">
                  <c:v>425</c:v>
                </c:pt>
                <c:pt idx="12">
                  <c:v>460</c:v>
                </c:pt>
                <c:pt idx="13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5-44F1-9D2F-ED58F1C7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N'!$A$37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N'!$B$36:$O$36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N'!$B$37:$O$37</c:f>
              <c:numCache>
                <c:formatCode>#,##0</c:formatCode>
                <c:ptCount val="14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425</c:v>
                </c:pt>
                <c:pt idx="6">
                  <c:v>425</c:v>
                </c:pt>
                <c:pt idx="7">
                  <c:v>450</c:v>
                </c:pt>
                <c:pt idx="8">
                  <c:v>425</c:v>
                </c:pt>
                <c:pt idx="9">
                  <c:v>445</c:v>
                </c:pt>
                <c:pt idx="10">
                  <c:v>440</c:v>
                </c:pt>
                <c:pt idx="11">
                  <c:v>450</c:v>
                </c:pt>
                <c:pt idx="12">
                  <c:v>450</c:v>
                </c:pt>
                <c:pt idx="1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E-4EA8-AAF7-F7BB016E5B6F}"/>
            </c:ext>
          </c:extLst>
        </c:ser>
        <c:ser>
          <c:idx val="1"/>
          <c:order val="1"/>
          <c:tx>
            <c:strRef>
              <c:f>'BRMA Profile - N'!$A$38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N'!$B$36:$O$36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N'!$B$38:$O$38</c:f>
              <c:numCache>
                <c:formatCode>#,##0</c:formatCode>
                <c:ptCount val="14"/>
                <c:pt idx="0">
                  <c:v>450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495</c:v>
                </c:pt>
                <c:pt idx="8">
                  <c:v>480</c:v>
                </c:pt>
                <c:pt idx="9">
                  <c:v>495</c:v>
                </c:pt>
                <c:pt idx="10">
                  <c:v>495</c:v>
                </c:pt>
                <c:pt idx="11">
                  <c:v>495</c:v>
                </c:pt>
                <c:pt idx="12">
                  <c:v>500</c:v>
                </c:pt>
                <c:pt idx="13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E-4EA8-AAF7-F7BB016E5B6F}"/>
            </c:ext>
          </c:extLst>
        </c:ser>
        <c:ser>
          <c:idx val="2"/>
          <c:order val="2"/>
          <c:tx>
            <c:strRef>
              <c:f>'BRMA Profile - N'!$A$39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N'!$B$36:$O$36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N'!$B$39:$O$39</c:f>
              <c:numCache>
                <c:formatCode>#,##0</c:formatCode>
                <c:ptCount val="14"/>
                <c:pt idx="0">
                  <c:v>472.96</c:v>
                </c:pt>
                <c:pt idx="1">
                  <c:v>477.94</c:v>
                </c:pt>
                <c:pt idx="2">
                  <c:v>484.84</c:v>
                </c:pt>
                <c:pt idx="3">
                  <c:v>480.45</c:v>
                </c:pt>
                <c:pt idx="4">
                  <c:v>483</c:v>
                </c:pt>
                <c:pt idx="5">
                  <c:v>488.37</c:v>
                </c:pt>
                <c:pt idx="6">
                  <c:v>493.93</c:v>
                </c:pt>
                <c:pt idx="7">
                  <c:v>507.56</c:v>
                </c:pt>
                <c:pt idx="8">
                  <c:v>507.67</c:v>
                </c:pt>
                <c:pt idx="9">
                  <c:v>512.54999999999995</c:v>
                </c:pt>
                <c:pt idx="10">
                  <c:v>512.41</c:v>
                </c:pt>
                <c:pt idx="11">
                  <c:v>517.66</c:v>
                </c:pt>
                <c:pt idx="12">
                  <c:v>546.59</c:v>
                </c:pt>
                <c:pt idx="13">
                  <c:v>637.79999999999995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E-4EA8-AAF7-F7BB016E5B6F}"/>
            </c:ext>
          </c:extLst>
        </c:ser>
        <c:ser>
          <c:idx val="3"/>
          <c:order val="3"/>
          <c:tx>
            <c:strRef>
              <c:f>'BRMA Profile - N'!$A$40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N'!$B$36:$O$36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N'!$B$40:$O$40</c:f>
              <c:numCache>
                <c:formatCode>#,##0</c:formatCode>
                <c:ptCount val="14"/>
                <c:pt idx="0">
                  <c:v>525</c:v>
                </c:pt>
                <c:pt idx="1">
                  <c:v>525</c:v>
                </c:pt>
                <c:pt idx="2">
                  <c:v>550</c:v>
                </c:pt>
                <c:pt idx="3">
                  <c:v>525</c:v>
                </c:pt>
                <c:pt idx="4">
                  <c:v>525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560</c:v>
                </c:pt>
                <c:pt idx="9">
                  <c:v>575</c:v>
                </c:pt>
                <c:pt idx="10">
                  <c:v>575</c:v>
                </c:pt>
                <c:pt idx="11">
                  <c:v>575</c:v>
                </c:pt>
                <c:pt idx="12">
                  <c:v>605</c:v>
                </c:pt>
                <c:pt idx="13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E-4EA8-AAF7-F7BB016E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N'!$A$59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N'!$B$58:$O$58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N'!$B$59:$O$59</c:f>
              <c:numCache>
                <c:formatCode>#,##0</c:formatCode>
                <c:ptCount val="14"/>
                <c:pt idx="0">
                  <c:v>497.5</c:v>
                </c:pt>
                <c:pt idx="1">
                  <c:v>500</c:v>
                </c:pt>
                <c:pt idx="2">
                  <c:v>500</c:v>
                </c:pt>
                <c:pt idx="3">
                  <c:v>525</c:v>
                </c:pt>
                <c:pt idx="4">
                  <c:v>500</c:v>
                </c:pt>
                <c:pt idx="5">
                  <c:v>500</c:v>
                </c:pt>
                <c:pt idx="6">
                  <c:v>525</c:v>
                </c:pt>
                <c:pt idx="7">
                  <c:v>525</c:v>
                </c:pt>
                <c:pt idx="8">
                  <c:v>525</c:v>
                </c:pt>
                <c:pt idx="9">
                  <c:v>525</c:v>
                </c:pt>
                <c:pt idx="10">
                  <c:v>525</c:v>
                </c:pt>
                <c:pt idx="11">
                  <c:v>550</c:v>
                </c:pt>
                <c:pt idx="12">
                  <c:v>550</c:v>
                </c:pt>
                <c:pt idx="13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0-4EBE-A017-C6640D68F7B5}"/>
            </c:ext>
          </c:extLst>
        </c:ser>
        <c:ser>
          <c:idx val="1"/>
          <c:order val="1"/>
          <c:tx>
            <c:strRef>
              <c:f>'BRMA Profile - N'!$A$60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N'!$B$58:$O$58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N'!$B$60:$O$60</c:f>
              <c:numCache>
                <c:formatCode>#,##0</c:formatCode>
                <c:ptCount val="14"/>
                <c:pt idx="0">
                  <c:v>600</c:v>
                </c:pt>
                <c:pt idx="1">
                  <c:v>595</c:v>
                </c:pt>
                <c:pt idx="2">
                  <c:v>595</c:v>
                </c:pt>
                <c:pt idx="3">
                  <c:v>625</c:v>
                </c:pt>
                <c:pt idx="4">
                  <c:v>595</c:v>
                </c:pt>
                <c:pt idx="5">
                  <c:v>625</c:v>
                </c:pt>
                <c:pt idx="6">
                  <c:v>650</c:v>
                </c:pt>
                <c:pt idx="7">
                  <c:v>645</c:v>
                </c:pt>
                <c:pt idx="8">
                  <c:v>650</c:v>
                </c:pt>
                <c:pt idx="9">
                  <c:v>650</c:v>
                </c:pt>
                <c:pt idx="10">
                  <c:v>625</c:v>
                </c:pt>
                <c:pt idx="11">
                  <c:v>575</c:v>
                </c:pt>
                <c:pt idx="12">
                  <c:v>635</c:v>
                </c:pt>
                <c:pt idx="13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0-4EBE-A017-C6640D68F7B5}"/>
            </c:ext>
          </c:extLst>
        </c:ser>
        <c:ser>
          <c:idx val="2"/>
          <c:order val="2"/>
          <c:tx>
            <c:strRef>
              <c:f>'BRMA Profile - N'!$A$61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N'!$B$58:$O$58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N'!$B$61:$O$61</c:f>
              <c:numCache>
                <c:formatCode>#,##0</c:formatCode>
                <c:ptCount val="14"/>
                <c:pt idx="0">
                  <c:v>611.61</c:v>
                </c:pt>
                <c:pt idx="1">
                  <c:v>620.07000000000005</c:v>
                </c:pt>
                <c:pt idx="2">
                  <c:v>609.26</c:v>
                </c:pt>
                <c:pt idx="3">
                  <c:v>626.29</c:v>
                </c:pt>
                <c:pt idx="4">
                  <c:v>621.87</c:v>
                </c:pt>
                <c:pt idx="5">
                  <c:v>646.1</c:v>
                </c:pt>
                <c:pt idx="6">
                  <c:v>643.1</c:v>
                </c:pt>
                <c:pt idx="7">
                  <c:v>651.5</c:v>
                </c:pt>
                <c:pt idx="8">
                  <c:v>656.39</c:v>
                </c:pt>
                <c:pt idx="9">
                  <c:v>666.32</c:v>
                </c:pt>
                <c:pt idx="10">
                  <c:v>657.83</c:v>
                </c:pt>
                <c:pt idx="11">
                  <c:v>641.55999999999995</c:v>
                </c:pt>
                <c:pt idx="12">
                  <c:v>693.31</c:v>
                </c:pt>
                <c:pt idx="13">
                  <c:v>756.46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0-4EBE-A017-C6640D68F7B5}"/>
            </c:ext>
          </c:extLst>
        </c:ser>
        <c:ser>
          <c:idx val="3"/>
          <c:order val="3"/>
          <c:tx>
            <c:strRef>
              <c:f>'BRMA Profile - N'!$A$62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N'!$B$58:$O$58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N'!$B$62:$O$62</c:f>
              <c:numCache>
                <c:formatCode>#,##0</c:formatCode>
                <c:ptCount val="14"/>
                <c:pt idx="0">
                  <c:v>695</c:v>
                </c:pt>
                <c:pt idx="1">
                  <c:v>695</c:v>
                </c:pt>
                <c:pt idx="2">
                  <c:v>695</c:v>
                </c:pt>
                <c:pt idx="3">
                  <c:v>700</c:v>
                </c:pt>
                <c:pt idx="4">
                  <c:v>700</c:v>
                </c:pt>
                <c:pt idx="5">
                  <c:v>725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700</c:v>
                </c:pt>
                <c:pt idx="12">
                  <c:v>750</c:v>
                </c:pt>
                <c:pt idx="13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0-4EBE-A017-C6640D68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N'!$A$81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N'!$B$80:$O$80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N'!$B$81:$O$81</c:f>
              <c:numCache>
                <c:formatCode>#,##0</c:formatCode>
                <c:ptCount val="14"/>
                <c:pt idx="0">
                  <c:v>675</c:v>
                </c:pt>
                <c:pt idx="1">
                  <c:v>775</c:v>
                </c:pt>
                <c:pt idx="2">
                  <c:v>795</c:v>
                </c:pt>
                <c:pt idx="3">
                  <c:v>750</c:v>
                </c:pt>
                <c:pt idx="4">
                  <c:v>800</c:v>
                </c:pt>
                <c:pt idx="5">
                  <c:v>795</c:v>
                </c:pt>
                <c:pt idx="6">
                  <c:v>800</c:v>
                </c:pt>
                <c:pt idx="7">
                  <c:v>850</c:v>
                </c:pt>
                <c:pt idx="8">
                  <c:v>850</c:v>
                </c:pt>
                <c:pt idx="9">
                  <c:v>995</c:v>
                </c:pt>
                <c:pt idx="10">
                  <c:v>850</c:v>
                </c:pt>
                <c:pt idx="11">
                  <c:v>995</c:v>
                </c:pt>
                <c:pt idx="12">
                  <c:v>995</c:v>
                </c:pt>
                <c:pt idx="13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28D-8CD3-6FBE069D5305}"/>
            </c:ext>
          </c:extLst>
        </c:ser>
        <c:ser>
          <c:idx val="1"/>
          <c:order val="1"/>
          <c:tx>
            <c:strRef>
              <c:f>'BRMA Profile - N'!$A$82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N'!$B$80:$O$80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N'!$B$82:$O$82</c:f>
              <c:numCache>
                <c:formatCode>#,##0</c:formatCode>
                <c:ptCount val="14"/>
                <c:pt idx="0">
                  <c:v>800</c:v>
                </c:pt>
                <c:pt idx="1">
                  <c:v>875</c:v>
                </c:pt>
                <c:pt idx="2">
                  <c:v>900</c:v>
                </c:pt>
                <c:pt idx="3">
                  <c:v>875</c:v>
                </c:pt>
                <c:pt idx="4">
                  <c:v>912.5</c:v>
                </c:pt>
                <c:pt idx="5">
                  <c:v>895</c:v>
                </c:pt>
                <c:pt idx="6">
                  <c:v>950</c:v>
                </c:pt>
                <c:pt idx="7">
                  <c:v>995</c:v>
                </c:pt>
                <c:pt idx="8">
                  <c:v>1100</c:v>
                </c:pt>
                <c:pt idx="9">
                  <c:v>1200</c:v>
                </c:pt>
                <c:pt idx="10">
                  <c:v>1000</c:v>
                </c:pt>
                <c:pt idx="11">
                  <c:v>1200</c:v>
                </c:pt>
                <c:pt idx="12">
                  <c:v>1275</c:v>
                </c:pt>
                <c:pt idx="13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4-428D-8CD3-6FBE069D5305}"/>
            </c:ext>
          </c:extLst>
        </c:ser>
        <c:ser>
          <c:idx val="2"/>
          <c:order val="2"/>
          <c:tx>
            <c:strRef>
              <c:f>'BRMA Profile - N'!$A$83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N'!$B$80:$O$80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N'!$B$83:$O$83</c:f>
              <c:numCache>
                <c:formatCode>#,##0</c:formatCode>
                <c:ptCount val="14"/>
                <c:pt idx="0">
                  <c:v>833.68</c:v>
                </c:pt>
                <c:pt idx="1">
                  <c:v>954.19</c:v>
                </c:pt>
                <c:pt idx="2">
                  <c:v>998.27</c:v>
                </c:pt>
                <c:pt idx="3">
                  <c:v>915.1</c:v>
                </c:pt>
                <c:pt idx="4">
                  <c:v>975.32</c:v>
                </c:pt>
                <c:pt idx="5">
                  <c:v>977.39</c:v>
                </c:pt>
                <c:pt idx="6">
                  <c:v>1014.72</c:v>
                </c:pt>
                <c:pt idx="7">
                  <c:v>1095.42</c:v>
                </c:pt>
                <c:pt idx="8">
                  <c:v>1060.58</c:v>
                </c:pt>
                <c:pt idx="9">
                  <c:v>1210.33</c:v>
                </c:pt>
                <c:pt idx="10">
                  <c:v>1093.44</c:v>
                </c:pt>
                <c:pt idx="11">
                  <c:v>1237.83</c:v>
                </c:pt>
                <c:pt idx="12">
                  <c:v>1306.28</c:v>
                </c:pt>
                <c:pt idx="13">
                  <c:v>1423.58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4-428D-8CD3-6FBE069D5305}"/>
            </c:ext>
          </c:extLst>
        </c:ser>
        <c:ser>
          <c:idx val="3"/>
          <c:order val="3"/>
          <c:tx>
            <c:strRef>
              <c:f>'BRMA Profile - N'!$A$84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N'!$B$80:$O$80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N'!$B$84:$O$84</c:f>
              <c:numCache>
                <c:formatCode>#,##0</c:formatCode>
                <c:ptCount val="14"/>
                <c:pt idx="0">
                  <c:v>995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1200</c:v>
                </c:pt>
                <c:pt idx="5">
                  <c:v>1100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1495</c:v>
                </c:pt>
                <c:pt idx="10">
                  <c:v>1200</c:v>
                </c:pt>
                <c:pt idx="11">
                  <c:v>1495</c:v>
                </c:pt>
                <c:pt idx="12">
                  <c:v>1525</c:v>
                </c:pt>
                <c:pt idx="13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4-428D-8CD3-6FBE069D5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N'!$A$103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N'!$B$102:$O$102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N'!$B$103:$O$103</c:f>
              <c:numCache>
                <c:formatCode>#,##0</c:formatCode>
                <c:ptCount val="14"/>
                <c:pt idx="0">
                  <c:v>274</c:v>
                </c:pt>
                <c:pt idx="1">
                  <c:v>265.5</c:v>
                </c:pt>
                <c:pt idx="2">
                  <c:v>275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270</c:v>
                </c:pt>
                <c:pt idx="7">
                  <c:v>265</c:v>
                </c:pt>
                <c:pt idx="8">
                  <c:v>275.89</c:v>
                </c:pt>
                <c:pt idx="9">
                  <c:v>290</c:v>
                </c:pt>
                <c:pt idx="10">
                  <c:v>297.5</c:v>
                </c:pt>
                <c:pt idx="11">
                  <c:v>275</c:v>
                </c:pt>
                <c:pt idx="12">
                  <c:v>280</c:v>
                </c:pt>
                <c:pt idx="1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2-41EB-AA01-586E115B4D0E}"/>
            </c:ext>
          </c:extLst>
        </c:ser>
        <c:ser>
          <c:idx val="1"/>
          <c:order val="1"/>
          <c:tx>
            <c:strRef>
              <c:f>'BRMA Profile - N'!$A$104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N'!$B$102:$O$102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N'!$B$104:$O$104</c:f>
              <c:numCache>
                <c:formatCode>#,##0</c:formatCode>
                <c:ptCount val="1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287.5</c:v>
                </c:pt>
                <c:pt idx="4">
                  <c:v>283.33</c:v>
                </c:pt>
                <c:pt idx="5">
                  <c:v>294.35000000000002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310</c:v>
                </c:pt>
                <c:pt idx="12">
                  <c:v>325</c:v>
                </c:pt>
                <c:pt idx="13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2-41EB-AA01-586E115B4D0E}"/>
            </c:ext>
          </c:extLst>
        </c:ser>
        <c:ser>
          <c:idx val="2"/>
          <c:order val="2"/>
          <c:tx>
            <c:strRef>
              <c:f>'BRMA Profile - N'!$A$105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N'!$B$102:$O$102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N'!$B$105:$O$105</c:f>
              <c:numCache>
                <c:formatCode>#,##0</c:formatCode>
                <c:ptCount val="14"/>
                <c:pt idx="0">
                  <c:v>296.26</c:v>
                </c:pt>
                <c:pt idx="1">
                  <c:v>299.05</c:v>
                </c:pt>
                <c:pt idx="2">
                  <c:v>290.55</c:v>
                </c:pt>
                <c:pt idx="3">
                  <c:v>292.81</c:v>
                </c:pt>
                <c:pt idx="4">
                  <c:v>291.26</c:v>
                </c:pt>
                <c:pt idx="5">
                  <c:v>286.83999999999997</c:v>
                </c:pt>
                <c:pt idx="6">
                  <c:v>304.02999999999997</c:v>
                </c:pt>
                <c:pt idx="7">
                  <c:v>304.20999999999998</c:v>
                </c:pt>
                <c:pt idx="8">
                  <c:v>308.77</c:v>
                </c:pt>
                <c:pt idx="9">
                  <c:v>331.74</c:v>
                </c:pt>
                <c:pt idx="10">
                  <c:v>356.54</c:v>
                </c:pt>
                <c:pt idx="11">
                  <c:v>331.66</c:v>
                </c:pt>
                <c:pt idx="12">
                  <c:v>370.45</c:v>
                </c:pt>
                <c:pt idx="13">
                  <c:v>415.65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2-41EB-AA01-586E115B4D0E}"/>
            </c:ext>
          </c:extLst>
        </c:ser>
        <c:ser>
          <c:idx val="3"/>
          <c:order val="3"/>
          <c:tx>
            <c:strRef>
              <c:f>'BRMA Profile - N'!$A$106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N'!$B$102:$O$102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N'!$B$106:$O$106</c:f>
              <c:numCache>
                <c:formatCode>#,##0</c:formatCode>
                <c:ptCount val="14"/>
                <c:pt idx="0">
                  <c:v>330</c:v>
                </c:pt>
                <c:pt idx="1">
                  <c:v>324</c:v>
                </c:pt>
                <c:pt idx="2">
                  <c:v>320</c:v>
                </c:pt>
                <c:pt idx="3">
                  <c:v>315</c:v>
                </c:pt>
                <c:pt idx="4">
                  <c:v>325</c:v>
                </c:pt>
                <c:pt idx="5">
                  <c:v>320</c:v>
                </c:pt>
                <c:pt idx="6">
                  <c:v>330</c:v>
                </c:pt>
                <c:pt idx="7">
                  <c:v>337.79</c:v>
                </c:pt>
                <c:pt idx="8">
                  <c:v>325</c:v>
                </c:pt>
                <c:pt idx="9">
                  <c:v>360</c:v>
                </c:pt>
                <c:pt idx="10">
                  <c:v>410</c:v>
                </c:pt>
                <c:pt idx="11">
                  <c:v>402.97</c:v>
                </c:pt>
                <c:pt idx="12">
                  <c:v>425</c:v>
                </c:pt>
                <c:pt idx="1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2-41EB-AA01-586E115B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N'!$A$125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N'!$C$124:$P$124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N'!$C$125:$P$125</c:f>
              <c:numCache>
                <c:formatCode>#,##0</c:formatCode>
                <c:ptCount val="14"/>
                <c:pt idx="0">
                  <c:v>346</c:v>
                </c:pt>
                <c:pt idx="1">
                  <c:v>360</c:v>
                </c:pt>
                <c:pt idx="2">
                  <c:v>257</c:v>
                </c:pt>
                <c:pt idx="3">
                  <c:v>244</c:v>
                </c:pt>
                <c:pt idx="4">
                  <c:v>232</c:v>
                </c:pt>
                <c:pt idx="5">
                  <c:v>277</c:v>
                </c:pt>
                <c:pt idx="6">
                  <c:v>352</c:v>
                </c:pt>
                <c:pt idx="7">
                  <c:v>373</c:v>
                </c:pt>
                <c:pt idx="8">
                  <c:v>456</c:v>
                </c:pt>
                <c:pt idx="9">
                  <c:v>530</c:v>
                </c:pt>
                <c:pt idx="10">
                  <c:v>456</c:v>
                </c:pt>
                <c:pt idx="11">
                  <c:v>468</c:v>
                </c:pt>
                <c:pt idx="12">
                  <c:v>515</c:v>
                </c:pt>
                <c:pt idx="13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D-44A2-89FE-14911DE2B694}"/>
            </c:ext>
          </c:extLst>
        </c:ser>
        <c:ser>
          <c:idx val="1"/>
          <c:order val="1"/>
          <c:tx>
            <c:strRef>
              <c:f>'BRMA Profile - N'!$A$126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N'!$C$124:$P$124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N'!$C$126:$P$126</c:f>
              <c:numCache>
                <c:formatCode>#,##0</c:formatCode>
                <c:ptCount val="14"/>
                <c:pt idx="0">
                  <c:v>613</c:v>
                </c:pt>
                <c:pt idx="1">
                  <c:v>653</c:v>
                </c:pt>
                <c:pt idx="2">
                  <c:v>528</c:v>
                </c:pt>
                <c:pt idx="3">
                  <c:v>478</c:v>
                </c:pt>
                <c:pt idx="4">
                  <c:v>513</c:v>
                </c:pt>
                <c:pt idx="5">
                  <c:v>493</c:v>
                </c:pt>
                <c:pt idx="6">
                  <c:v>583</c:v>
                </c:pt>
                <c:pt idx="7">
                  <c:v>551</c:v>
                </c:pt>
                <c:pt idx="8">
                  <c:v>720</c:v>
                </c:pt>
                <c:pt idx="9">
                  <c:v>774</c:v>
                </c:pt>
                <c:pt idx="10">
                  <c:v>624</c:v>
                </c:pt>
                <c:pt idx="11">
                  <c:v>724</c:v>
                </c:pt>
                <c:pt idx="12">
                  <c:v>888</c:v>
                </c:pt>
                <c:pt idx="13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D-44A2-89FE-14911DE2B694}"/>
            </c:ext>
          </c:extLst>
        </c:ser>
        <c:ser>
          <c:idx val="2"/>
          <c:order val="2"/>
          <c:tx>
            <c:strRef>
              <c:f>'BRMA Profile - N'!$A$127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N'!$C$124:$P$124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N'!$C$127:$P$127</c:f>
              <c:numCache>
                <c:formatCode>#,##0</c:formatCode>
                <c:ptCount val="14"/>
                <c:pt idx="0">
                  <c:v>228</c:v>
                </c:pt>
                <c:pt idx="1">
                  <c:v>269</c:v>
                </c:pt>
                <c:pt idx="2">
                  <c:v>199</c:v>
                </c:pt>
                <c:pt idx="3">
                  <c:v>195</c:v>
                </c:pt>
                <c:pt idx="4">
                  <c:v>276</c:v>
                </c:pt>
                <c:pt idx="5">
                  <c:v>227</c:v>
                </c:pt>
                <c:pt idx="6">
                  <c:v>237</c:v>
                </c:pt>
                <c:pt idx="7">
                  <c:v>203</c:v>
                </c:pt>
                <c:pt idx="8">
                  <c:v>206</c:v>
                </c:pt>
                <c:pt idx="9">
                  <c:v>280</c:v>
                </c:pt>
                <c:pt idx="10">
                  <c:v>215</c:v>
                </c:pt>
                <c:pt idx="11">
                  <c:v>267</c:v>
                </c:pt>
                <c:pt idx="12">
                  <c:v>332</c:v>
                </c:pt>
                <c:pt idx="13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D-44A2-89FE-14911DE2B694}"/>
            </c:ext>
          </c:extLst>
        </c:ser>
        <c:ser>
          <c:idx val="3"/>
          <c:order val="3"/>
          <c:tx>
            <c:strRef>
              <c:f>'BRMA Profile - N'!$A$128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N'!$C$124:$P$124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N'!$C$128:$P$128</c:f>
              <c:numCache>
                <c:formatCode>#,##0</c:formatCode>
                <c:ptCount val="14"/>
                <c:pt idx="0">
                  <c:v>62</c:v>
                </c:pt>
                <c:pt idx="1">
                  <c:v>100</c:v>
                </c:pt>
                <c:pt idx="2">
                  <c:v>66</c:v>
                </c:pt>
                <c:pt idx="3">
                  <c:v>81</c:v>
                </c:pt>
                <c:pt idx="4">
                  <c:v>74</c:v>
                </c:pt>
                <c:pt idx="5">
                  <c:v>95</c:v>
                </c:pt>
                <c:pt idx="6">
                  <c:v>71</c:v>
                </c:pt>
                <c:pt idx="7">
                  <c:v>59</c:v>
                </c:pt>
                <c:pt idx="8">
                  <c:v>52</c:v>
                </c:pt>
                <c:pt idx="9">
                  <c:v>61</c:v>
                </c:pt>
                <c:pt idx="10">
                  <c:v>45</c:v>
                </c:pt>
                <c:pt idx="11">
                  <c:v>30</c:v>
                </c:pt>
                <c:pt idx="12">
                  <c:v>46</c:v>
                </c:pt>
                <c:pt idx="1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D-44A2-89FE-14911DE2B694}"/>
            </c:ext>
          </c:extLst>
        </c:ser>
        <c:ser>
          <c:idx val="4"/>
          <c:order val="4"/>
          <c:tx>
            <c:strRef>
              <c:f>'BRMA Profile - N'!$A$129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N'!$C$124:$P$124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N'!$C$129:$P$129</c:f>
              <c:numCache>
                <c:formatCode>#,##0</c:formatCode>
                <c:ptCount val="14"/>
                <c:pt idx="0">
                  <c:v>46</c:v>
                </c:pt>
                <c:pt idx="1">
                  <c:v>64</c:v>
                </c:pt>
                <c:pt idx="2">
                  <c:v>65</c:v>
                </c:pt>
                <c:pt idx="3">
                  <c:v>88</c:v>
                </c:pt>
                <c:pt idx="4">
                  <c:v>92</c:v>
                </c:pt>
                <c:pt idx="5">
                  <c:v>118</c:v>
                </c:pt>
                <c:pt idx="6">
                  <c:v>105</c:v>
                </c:pt>
                <c:pt idx="7">
                  <c:v>102</c:v>
                </c:pt>
                <c:pt idx="8">
                  <c:v>95</c:v>
                </c:pt>
                <c:pt idx="9">
                  <c:v>105</c:v>
                </c:pt>
                <c:pt idx="10">
                  <c:v>52</c:v>
                </c:pt>
                <c:pt idx="11">
                  <c:v>49</c:v>
                </c:pt>
                <c:pt idx="12">
                  <c:v>53</c:v>
                </c:pt>
                <c:pt idx="1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D-44A2-89FE-14911DE2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N'!$A$6:$C$6</c:f>
              <c:strCache>
                <c:ptCount val="3"/>
                <c:pt idx="0">
                  <c:v>Renfrewshire / Inverclyde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N'!$B$36:$O$36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N'!$B$39:$O$39</c:f>
              <c:numCache>
                <c:formatCode>#,##0</c:formatCode>
                <c:ptCount val="14"/>
                <c:pt idx="0">
                  <c:v>472.96</c:v>
                </c:pt>
                <c:pt idx="1">
                  <c:v>477.94</c:v>
                </c:pt>
                <c:pt idx="2">
                  <c:v>484.84</c:v>
                </c:pt>
                <c:pt idx="3">
                  <c:v>480.45</c:v>
                </c:pt>
                <c:pt idx="4">
                  <c:v>483</c:v>
                </c:pt>
                <c:pt idx="5">
                  <c:v>488.37</c:v>
                </c:pt>
                <c:pt idx="6">
                  <c:v>493.93</c:v>
                </c:pt>
                <c:pt idx="7">
                  <c:v>507.56</c:v>
                </c:pt>
                <c:pt idx="8">
                  <c:v>507.67</c:v>
                </c:pt>
                <c:pt idx="9">
                  <c:v>512.54999999999995</c:v>
                </c:pt>
                <c:pt idx="10">
                  <c:v>512.41</c:v>
                </c:pt>
                <c:pt idx="11">
                  <c:v>517.66</c:v>
                </c:pt>
                <c:pt idx="12">
                  <c:v>546.59</c:v>
                </c:pt>
                <c:pt idx="13">
                  <c:v>637.79999999999995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C-49E9-B4C1-B9270A44FE4C}"/>
            </c:ext>
          </c:extLst>
        </c:ser>
        <c:ser>
          <c:idx val="1"/>
          <c:order val="1"/>
          <c:tx>
            <c:strRef>
              <c:f>'BRMA Profile - N'!$A$147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N'!$B$36:$O$36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N'!$B$147:$O$147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C-49E9-B4C1-B9270A44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O'!$A$15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O'!$B$14:$O$14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O'!$B$15:$O$15</c:f>
              <c:numCache>
                <c:formatCode>#,##0</c:formatCode>
                <c:ptCount val="1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310</c:v>
                </c:pt>
                <c:pt idx="7">
                  <c:v>325</c:v>
                </c:pt>
                <c:pt idx="8">
                  <c:v>325</c:v>
                </c:pt>
                <c:pt idx="9">
                  <c:v>320</c:v>
                </c:pt>
                <c:pt idx="10">
                  <c:v>325</c:v>
                </c:pt>
                <c:pt idx="11">
                  <c:v>345</c:v>
                </c:pt>
                <c:pt idx="12">
                  <c:v>350</c:v>
                </c:pt>
                <c:pt idx="13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3-454F-81E6-11947F3F8E8D}"/>
            </c:ext>
          </c:extLst>
        </c:ser>
        <c:ser>
          <c:idx val="1"/>
          <c:order val="1"/>
          <c:tx>
            <c:strRef>
              <c:f>'BRMA Profile - O'!$A$16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O'!$B$14:$O$14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O'!$B$16:$O$16</c:f>
              <c:numCache>
                <c:formatCode>#,##0</c:formatCode>
                <c:ptCount val="14"/>
                <c:pt idx="0">
                  <c:v>335</c:v>
                </c:pt>
                <c:pt idx="1">
                  <c:v>350</c:v>
                </c:pt>
                <c:pt idx="2">
                  <c:v>340</c:v>
                </c:pt>
                <c:pt idx="3">
                  <c:v>325</c:v>
                </c:pt>
                <c:pt idx="4">
                  <c:v>350</c:v>
                </c:pt>
                <c:pt idx="5">
                  <c:v>345</c:v>
                </c:pt>
                <c:pt idx="6">
                  <c:v>325</c:v>
                </c:pt>
                <c:pt idx="7">
                  <c:v>335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375</c:v>
                </c:pt>
                <c:pt idx="12">
                  <c:v>380</c:v>
                </c:pt>
                <c:pt idx="1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3-454F-81E6-11947F3F8E8D}"/>
            </c:ext>
          </c:extLst>
        </c:ser>
        <c:ser>
          <c:idx val="2"/>
          <c:order val="2"/>
          <c:tx>
            <c:strRef>
              <c:f>'BRMA Profile - O'!$A$17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O'!$B$14:$O$14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O'!$B$17:$O$17</c:f>
              <c:numCache>
                <c:formatCode>#,##0</c:formatCode>
                <c:ptCount val="14"/>
                <c:pt idx="0">
                  <c:v>336.19</c:v>
                </c:pt>
                <c:pt idx="1">
                  <c:v>344.54</c:v>
                </c:pt>
                <c:pt idx="2">
                  <c:v>336.91</c:v>
                </c:pt>
                <c:pt idx="3">
                  <c:v>331.99</c:v>
                </c:pt>
                <c:pt idx="4">
                  <c:v>337.33</c:v>
                </c:pt>
                <c:pt idx="5">
                  <c:v>339.71</c:v>
                </c:pt>
                <c:pt idx="6">
                  <c:v>337.92</c:v>
                </c:pt>
                <c:pt idx="7">
                  <c:v>344.95</c:v>
                </c:pt>
                <c:pt idx="8">
                  <c:v>356.96</c:v>
                </c:pt>
                <c:pt idx="9">
                  <c:v>359.59</c:v>
                </c:pt>
                <c:pt idx="10">
                  <c:v>366.34</c:v>
                </c:pt>
                <c:pt idx="11">
                  <c:v>387.21</c:v>
                </c:pt>
                <c:pt idx="12">
                  <c:v>397.15</c:v>
                </c:pt>
                <c:pt idx="13">
                  <c:v>428.79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3-454F-81E6-11947F3F8E8D}"/>
            </c:ext>
          </c:extLst>
        </c:ser>
        <c:ser>
          <c:idx val="3"/>
          <c:order val="3"/>
          <c:tx>
            <c:strRef>
              <c:f>'BRMA Profile - O'!$A$18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O'!$B$14:$O$14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O'!$B$18:$O$18</c:f>
              <c:numCache>
                <c:formatCode>#,##0</c:formatCode>
                <c:ptCount val="14"/>
                <c:pt idx="0">
                  <c:v>370</c:v>
                </c:pt>
                <c:pt idx="1">
                  <c:v>375</c:v>
                </c:pt>
                <c:pt idx="2">
                  <c:v>355</c:v>
                </c:pt>
                <c:pt idx="3">
                  <c:v>350</c:v>
                </c:pt>
                <c:pt idx="4">
                  <c:v>370</c:v>
                </c:pt>
                <c:pt idx="5">
                  <c:v>360</c:v>
                </c:pt>
                <c:pt idx="6">
                  <c:v>360</c:v>
                </c:pt>
                <c:pt idx="7">
                  <c:v>375</c:v>
                </c:pt>
                <c:pt idx="8">
                  <c:v>390</c:v>
                </c:pt>
                <c:pt idx="9">
                  <c:v>375</c:v>
                </c:pt>
                <c:pt idx="10">
                  <c:v>399</c:v>
                </c:pt>
                <c:pt idx="11">
                  <c:v>425</c:v>
                </c:pt>
                <c:pt idx="12">
                  <c:v>425</c:v>
                </c:pt>
                <c:pt idx="1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3-454F-81E6-11947F3F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O'!$A$37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O'!$B$36:$O$36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O'!$B$37:$O$37</c:f>
              <c:numCache>
                <c:formatCode>#,##0</c:formatCode>
                <c:ptCount val="14"/>
                <c:pt idx="0">
                  <c:v>395</c:v>
                </c:pt>
                <c:pt idx="1">
                  <c:v>400</c:v>
                </c:pt>
                <c:pt idx="2">
                  <c:v>400</c:v>
                </c:pt>
                <c:pt idx="3">
                  <c:v>395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425</c:v>
                </c:pt>
                <c:pt idx="9">
                  <c:v>420</c:v>
                </c:pt>
                <c:pt idx="10">
                  <c:v>425</c:v>
                </c:pt>
                <c:pt idx="11">
                  <c:v>450</c:v>
                </c:pt>
                <c:pt idx="12">
                  <c:v>450</c:v>
                </c:pt>
                <c:pt idx="13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0-4B3A-B5BE-9368B261F306}"/>
            </c:ext>
          </c:extLst>
        </c:ser>
        <c:ser>
          <c:idx val="1"/>
          <c:order val="1"/>
          <c:tx>
            <c:strRef>
              <c:f>'BRMA Profile - O'!$A$38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O'!$B$36:$O$36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O'!$B$38:$O$38</c:f>
              <c:numCache>
                <c:formatCode>#,##0</c:formatCode>
                <c:ptCount val="14"/>
                <c:pt idx="0">
                  <c:v>427.5</c:v>
                </c:pt>
                <c:pt idx="1">
                  <c:v>450</c:v>
                </c:pt>
                <c:pt idx="2">
                  <c:v>440</c:v>
                </c:pt>
                <c:pt idx="3">
                  <c:v>450</c:v>
                </c:pt>
                <c:pt idx="4">
                  <c:v>440</c:v>
                </c:pt>
                <c:pt idx="5">
                  <c:v>435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490</c:v>
                </c:pt>
                <c:pt idx="10">
                  <c:v>495</c:v>
                </c:pt>
                <c:pt idx="11">
                  <c:v>495</c:v>
                </c:pt>
                <c:pt idx="12">
                  <c:v>520</c:v>
                </c:pt>
                <c:pt idx="13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0-4B3A-B5BE-9368B261F306}"/>
            </c:ext>
          </c:extLst>
        </c:ser>
        <c:ser>
          <c:idx val="2"/>
          <c:order val="2"/>
          <c:tx>
            <c:strRef>
              <c:f>'BRMA Profile - O'!$A$39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O'!$B$36:$O$36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O'!$B$39:$O$39</c:f>
              <c:numCache>
                <c:formatCode>#,##0</c:formatCode>
                <c:ptCount val="14"/>
                <c:pt idx="0">
                  <c:v>441.58</c:v>
                </c:pt>
                <c:pt idx="1">
                  <c:v>446.24</c:v>
                </c:pt>
                <c:pt idx="2">
                  <c:v>444.92</c:v>
                </c:pt>
                <c:pt idx="3">
                  <c:v>443.86</c:v>
                </c:pt>
                <c:pt idx="4">
                  <c:v>444.22</c:v>
                </c:pt>
                <c:pt idx="5">
                  <c:v>443.93</c:v>
                </c:pt>
                <c:pt idx="6">
                  <c:v>452.23</c:v>
                </c:pt>
                <c:pt idx="7">
                  <c:v>458.64</c:v>
                </c:pt>
                <c:pt idx="8">
                  <c:v>477.92</c:v>
                </c:pt>
                <c:pt idx="9">
                  <c:v>490.34</c:v>
                </c:pt>
                <c:pt idx="10">
                  <c:v>501.57</c:v>
                </c:pt>
                <c:pt idx="11">
                  <c:v>516.46</c:v>
                </c:pt>
                <c:pt idx="12">
                  <c:v>525.22</c:v>
                </c:pt>
                <c:pt idx="13">
                  <c:v>585.5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0-4B3A-B5BE-9368B261F306}"/>
            </c:ext>
          </c:extLst>
        </c:ser>
        <c:ser>
          <c:idx val="3"/>
          <c:order val="3"/>
          <c:tx>
            <c:strRef>
              <c:f>'BRMA Profile - O'!$A$40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O'!$B$36:$O$36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O'!$B$40:$O$40</c:f>
              <c:numCache>
                <c:formatCode>#,##0</c:formatCode>
                <c:ptCount val="14"/>
                <c:pt idx="0">
                  <c:v>490</c:v>
                </c:pt>
                <c:pt idx="1">
                  <c:v>495</c:v>
                </c:pt>
                <c:pt idx="2">
                  <c:v>485</c:v>
                </c:pt>
                <c:pt idx="3">
                  <c:v>495</c:v>
                </c:pt>
                <c:pt idx="4">
                  <c:v>495</c:v>
                </c:pt>
                <c:pt idx="5">
                  <c:v>490</c:v>
                </c:pt>
                <c:pt idx="6">
                  <c:v>495</c:v>
                </c:pt>
                <c:pt idx="7">
                  <c:v>500</c:v>
                </c:pt>
                <c:pt idx="8">
                  <c:v>525</c:v>
                </c:pt>
                <c:pt idx="9">
                  <c:v>550</c:v>
                </c:pt>
                <c:pt idx="10">
                  <c:v>550</c:v>
                </c:pt>
                <c:pt idx="11">
                  <c:v>575</c:v>
                </c:pt>
                <c:pt idx="12">
                  <c:v>590</c:v>
                </c:pt>
                <c:pt idx="1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0-4B3A-B5BE-9368B261F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O'!$A$59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O'!$B$58:$O$58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O'!$B$59:$O$59</c:f>
              <c:numCache>
                <c:formatCode>#,##0</c:formatCode>
                <c:ptCount val="14"/>
                <c:pt idx="0">
                  <c:v>440</c:v>
                </c:pt>
                <c:pt idx="1">
                  <c:v>450</c:v>
                </c:pt>
                <c:pt idx="2">
                  <c:v>475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475</c:v>
                </c:pt>
                <c:pt idx="7">
                  <c:v>475</c:v>
                </c:pt>
                <c:pt idx="8">
                  <c:v>495</c:v>
                </c:pt>
                <c:pt idx="9">
                  <c:v>500</c:v>
                </c:pt>
                <c:pt idx="10">
                  <c:v>525</c:v>
                </c:pt>
                <c:pt idx="11">
                  <c:v>525</c:v>
                </c:pt>
                <c:pt idx="12">
                  <c:v>525</c:v>
                </c:pt>
                <c:pt idx="1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1-4F59-BCE0-E847C014F04B}"/>
            </c:ext>
          </c:extLst>
        </c:ser>
        <c:ser>
          <c:idx val="1"/>
          <c:order val="1"/>
          <c:tx>
            <c:strRef>
              <c:f>'BRMA Profile - O'!$A$60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O'!$B$58:$O$58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O'!$B$60:$O$60</c:f>
              <c:numCache>
                <c:formatCode>#,##0</c:formatCode>
                <c:ptCount val="14"/>
                <c:pt idx="0">
                  <c:v>500</c:v>
                </c:pt>
                <c:pt idx="1">
                  <c:v>525</c:v>
                </c:pt>
                <c:pt idx="2">
                  <c:v>550</c:v>
                </c:pt>
                <c:pt idx="3">
                  <c:v>525</c:v>
                </c:pt>
                <c:pt idx="4">
                  <c:v>515</c:v>
                </c:pt>
                <c:pt idx="5">
                  <c:v>525</c:v>
                </c:pt>
                <c:pt idx="6">
                  <c:v>525</c:v>
                </c:pt>
                <c:pt idx="7">
                  <c:v>550</c:v>
                </c:pt>
                <c:pt idx="8">
                  <c:v>562.5</c:v>
                </c:pt>
                <c:pt idx="9">
                  <c:v>575</c:v>
                </c:pt>
                <c:pt idx="10">
                  <c:v>587.5</c:v>
                </c:pt>
                <c:pt idx="11">
                  <c:v>625</c:v>
                </c:pt>
                <c:pt idx="12">
                  <c:v>625</c:v>
                </c:pt>
                <c:pt idx="13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1-4F59-BCE0-E847C014F04B}"/>
            </c:ext>
          </c:extLst>
        </c:ser>
        <c:ser>
          <c:idx val="2"/>
          <c:order val="2"/>
          <c:tx>
            <c:strRef>
              <c:f>'BRMA Profile - O'!$A$61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O'!$B$58:$O$58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O'!$B$61:$O$61</c:f>
              <c:numCache>
                <c:formatCode>#,##0</c:formatCode>
                <c:ptCount val="14"/>
                <c:pt idx="0">
                  <c:v>514.96</c:v>
                </c:pt>
                <c:pt idx="1">
                  <c:v>539.47</c:v>
                </c:pt>
                <c:pt idx="2">
                  <c:v>553.24</c:v>
                </c:pt>
                <c:pt idx="3">
                  <c:v>541.89</c:v>
                </c:pt>
                <c:pt idx="4">
                  <c:v>528.23</c:v>
                </c:pt>
                <c:pt idx="5">
                  <c:v>535.36</c:v>
                </c:pt>
                <c:pt idx="6">
                  <c:v>545.97</c:v>
                </c:pt>
                <c:pt idx="7">
                  <c:v>565.77</c:v>
                </c:pt>
                <c:pt idx="8">
                  <c:v>591.34</c:v>
                </c:pt>
                <c:pt idx="9">
                  <c:v>615.80999999999995</c:v>
                </c:pt>
                <c:pt idx="10">
                  <c:v>630.48</c:v>
                </c:pt>
                <c:pt idx="11">
                  <c:v>662.83</c:v>
                </c:pt>
                <c:pt idx="12">
                  <c:v>669.72</c:v>
                </c:pt>
                <c:pt idx="13">
                  <c:v>772.03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1-4F59-BCE0-E847C014F04B}"/>
            </c:ext>
          </c:extLst>
        </c:ser>
        <c:ser>
          <c:idx val="3"/>
          <c:order val="3"/>
          <c:tx>
            <c:strRef>
              <c:f>'BRMA Profile - O'!$A$62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O'!$B$58:$O$58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O'!$B$62:$O$62</c:f>
              <c:numCache>
                <c:formatCode>#,##0</c:formatCode>
                <c:ptCount val="14"/>
                <c:pt idx="0">
                  <c:v>595</c:v>
                </c:pt>
                <c:pt idx="1">
                  <c:v>595</c:v>
                </c:pt>
                <c:pt idx="2">
                  <c:v>600</c:v>
                </c:pt>
                <c:pt idx="3">
                  <c:v>600</c:v>
                </c:pt>
                <c:pt idx="4">
                  <c:v>580</c:v>
                </c:pt>
                <c:pt idx="5">
                  <c:v>595</c:v>
                </c:pt>
                <c:pt idx="6">
                  <c:v>600</c:v>
                </c:pt>
                <c:pt idx="7">
                  <c:v>650</c:v>
                </c:pt>
                <c:pt idx="8">
                  <c:v>675</c:v>
                </c:pt>
                <c:pt idx="9">
                  <c:v>675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1-4F59-BCE0-E847C01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Argyll and Bute'!$I$142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Argyll and Bute'!$J$141:$P$141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2-43B6-BE70-6B55F6C3376F}"/>
            </c:ext>
          </c:extLst>
        </c:ser>
        <c:ser>
          <c:idx val="1"/>
          <c:order val="1"/>
          <c:tx>
            <c:strRef>
              <c:f>'BRMA Profile - Argyll and Bute'!$I$143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Argyll and Bute'!$J$141:$P$141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2-43B6-BE70-6B55F6C3376F}"/>
            </c:ext>
          </c:extLst>
        </c:ser>
        <c:ser>
          <c:idx val="2"/>
          <c:order val="2"/>
          <c:tx>
            <c:strRef>
              <c:f>'BRMA Profile - Argyll and Bute'!$I$144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Argyll and Bute'!$J$141:$P$141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2-43B6-BE70-6B55F6C3376F}"/>
            </c:ext>
          </c:extLst>
        </c:ser>
        <c:ser>
          <c:idx val="3"/>
          <c:order val="3"/>
          <c:tx>
            <c:strRef>
              <c:f>'BRMA Profile - Argyll and Bute'!$I$145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Argyll and Bute'!$J$141:$P$141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2-43B6-BE70-6B55F6C3376F}"/>
            </c:ext>
          </c:extLst>
        </c:ser>
        <c:ser>
          <c:idx val="4"/>
          <c:order val="4"/>
          <c:tx>
            <c:strRef>
              <c:f>'BRMA Profile - Argyll and Bute'!$I$146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Argyll and Bute'!$J$141:$P$141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2-43B6-BE70-6B55F6C3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06656"/>
        <c:axId val="75624832"/>
      </c:barChart>
      <c:catAx>
        <c:axId val="7560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624832"/>
        <c:crosses val="autoZero"/>
        <c:auto val="1"/>
        <c:lblAlgn val="ctr"/>
        <c:lblOffset val="100"/>
        <c:noMultiLvlLbl val="0"/>
      </c:catAx>
      <c:valAx>
        <c:axId val="75624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56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O'!$A$81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O'!$B$80:$O$80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O'!$B$81:$O$81</c:f>
              <c:numCache>
                <c:formatCode>#,##0</c:formatCode>
                <c:ptCount val="14"/>
                <c:pt idx="0">
                  <c:v>595</c:v>
                </c:pt>
                <c:pt idx="1">
                  <c:v>615</c:v>
                </c:pt>
                <c:pt idx="2">
                  <c:v>600</c:v>
                </c:pt>
                <c:pt idx="3">
                  <c:v>595</c:v>
                </c:pt>
                <c:pt idx="4">
                  <c:v>600</c:v>
                </c:pt>
                <c:pt idx="5">
                  <c:v>675</c:v>
                </c:pt>
                <c:pt idx="6">
                  <c:v>600</c:v>
                </c:pt>
                <c:pt idx="7">
                  <c:v>600</c:v>
                </c:pt>
                <c:pt idx="8">
                  <c:v>737.5</c:v>
                </c:pt>
                <c:pt idx="9">
                  <c:v>800</c:v>
                </c:pt>
                <c:pt idx="10">
                  <c:v>750</c:v>
                </c:pt>
                <c:pt idx="11">
                  <c:v>695</c:v>
                </c:pt>
                <c:pt idx="12">
                  <c:v>775</c:v>
                </c:pt>
                <c:pt idx="13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A-4BEE-A5D1-127E2455B7E5}"/>
            </c:ext>
          </c:extLst>
        </c:ser>
        <c:ser>
          <c:idx val="1"/>
          <c:order val="1"/>
          <c:tx>
            <c:strRef>
              <c:f>'BRMA Profile - O'!$A$82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O'!$B$80:$O$80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O'!$B$82:$O$82</c:f>
              <c:numCache>
                <c:formatCode>#,##0</c:formatCode>
                <c:ptCount val="14"/>
                <c:pt idx="0">
                  <c:v>685</c:v>
                </c:pt>
                <c:pt idx="1">
                  <c:v>700</c:v>
                </c:pt>
                <c:pt idx="2">
                  <c:v>695</c:v>
                </c:pt>
                <c:pt idx="3">
                  <c:v>665</c:v>
                </c:pt>
                <c:pt idx="4">
                  <c:v>695</c:v>
                </c:pt>
                <c:pt idx="5">
                  <c:v>755</c:v>
                </c:pt>
                <c:pt idx="6">
                  <c:v>695</c:v>
                </c:pt>
                <c:pt idx="7">
                  <c:v>700</c:v>
                </c:pt>
                <c:pt idx="8">
                  <c:v>875</c:v>
                </c:pt>
                <c:pt idx="9">
                  <c:v>950</c:v>
                </c:pt>
                <c:pt idx="10">
                  <c:v>995</c:v>
                </c:pt>
                <c:pt idx="11">
                  <c:v>1100</c:v>
                </c:pt>
                <c:pt idx="12">
                  <c:v>995</c:v>
                </c:pt>
                <c:pt idx="13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A-4BEE-A5D1-127E2455B7E5}"/>
            </c:ext>
          </c:extLst>
        </c:ser>
        <c:ser>
          <c:idx val="2"/>
          <c:order val="2"/>
          <c:tx>
            <c:strRef>
              <c:f>'BRMA Profile - O'!$A$83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O'!$B$80:$O$80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O'!$B$83:$O$83</c:f>
              <c:numCache>
                <c:formatCode>#,##0</c:formatCode>
                <c:ptCount val="14"/>
                <c:pt idx="0">
                  <c:v>689.67</c:v>
                </c:pt>
                <c:pt idx="1">
                  <c:v>724.63</c:v>
                </c:pt>
                <c:pt idx="2">
                  <c:v>712.45</c:v>
                </c:pt>
                <c:pt idx="3">
                  <c:v>700.65</c:v>
                </c:pt>
                <c:pt idx="4">
                  <c:v>727.05</c:v>
                </c:pt>
                <c:pt idx="5">
                  <c:v>746.42</c:v>
                </c:pt>
                <c:pt idx="6">
                  <c:v>739.76</c:v>
                </c:pt>
                <c:pt idx="7">
                  <c:v>750.14</c:v>
                </c:pt>
                <c:pt idx="8">
                  <c:v>942.13</c:v>
                </c:pt>
                <c:pt idx="9">
                  <c:v>991.88</c:v>
                </c:pt>
                <c:pt idx="10">
                  <c:v>1018.29</c:v>
                </c:pt>
                <c:pt idx="11">
                  <c:v>1056.5899999999999</c:v>
                </c:pt>
                <c:pt idx="12">
                  <c:v>1132.07</c:v>
                </c:pt>
                <c:pt idx="13">
                  <c:v>1342.88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A-4BEE-A5D1-127E2455B7E5}"/>
            </c:ext>
          </c:extLst>
        </c:ser>
        <c:ser>
          <c:idx val="3"/>
          <c:order val="3"/>
          <c:tx>
            <c:strRef>
              <c:f>'BRMA Profile - O'!$A$84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O'!$B$80:$O$80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O'!$B$84:$O$84</c:f>
              <c:numCache>
                <c:formatCode>#,##0</c:formatCode>
                <c:ptCount val="14"/>
                <c:pt idx="0">
                  <c:v>800</c:v>
                </c:pt>
                <c:pt idx="1">
                  <c:v>845</c:v>
                </c:pt>
                <c:pt idx="2">
                  <c:v>800</c:v>
                </c:pt>
                <c:pt idx="3">
                  <c:v>795</c:v>
                </c:pt>
                <c:pt idx="4">
                  <c:v>800</c:v>
                </c:pt>
                <c:pt idx="5">
                  <c:v>830</c:v>
                </c:pt>
                <c:pt idx="6">
                  <c:v>850</c:v>
                </c:pt>
                <c:pt idx="7">
                  <c:v>825</c:v>
                </c:pt>
                <c:pt idx="8">
                  <c:v>1050</c:v>
                </c:pt>
                <c:pt idx="9">
                  <c:v>1200</c:v>
                </c:pt>
                <c:pt idx="10">
                  <c:v>1250</c:v>
                </c:pt>
                <c:pt idx="11">
                  <c:v>1290</c:v>
                </c:pt>
                <c:pt idx="12">
                  <c:v>1450</c:v>
                </c:pt>
                <c:pt idx="1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4A-4BEE-A5D1-127E2455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O'!$A$103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O'!$B$102:$O$102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O'!$B$103:$O$103</c:f>
              <c:numCache>
                <c:formatCode>#,##0</c:formatCode>
                <c:ptCount val="14"/>
                <c:pt idx="0">
                  <c:v>230</c:v>
                </c:pt>
                <c:pt idx="1">
                  <c:v>220</c:v>
                </c:pt>
                <c:pt idx="2">
                  <c:v>225</c:v>
                </c:pt>
                <c:pt idx="3">
                  <c:v>245</c:v>
                </c:pt>
                <c:pt idx="4">
                  <c:v>235</c:v>
                </c:pt>
                <c:pt idx="5">
                  <c:v>250</c:v>
                </c:pt>
                <c:pt idx="6">
                  <c:v>245</c:v>
                </c:pt>
                <c:pt idx="7">
                  <c:v>242.5</c:v>
                </c:pt>
                <c:pt idx="8">
                  <c:v>250.89</c:v>
                </c:pt>
                <c:pt idx="9">
                  <c:v>260</c:v>
                </c:pt>
                <c:pt idx="10">
                  <c:v>265</c:v>
                </c:pt>
                <c:pt idx="11">
                  <c:v>265</c:v>
                </c:pt>
                <c:pt idx="12">
                  <c:v>290</c:v>
                </c:pt>
                <c:pt idx="13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5-4CE2-BB4A-16AB55E62262}"/>
            </c:ext>
          </c:extLst>
        </c:ser>
        <c:ser>
          <c:idx val="1"/>
          <c:order val="1"/>
          <c:tx>
            <c:strRef>
              <c:f>'BRMA Profile - O'!$A$104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O'!$B$102:$O$102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O'!$B$104:$O$104</c:f>
              <c:numCache>
                <c:formatCode>#,##0</c:formatCode>
                <c:ptCount val="14"/>
                <c:pt idx="0">
                  <c:v>260</c:v>
                </c:pt>
                <c:pt idx="1">
                  <c:v>250</c:v>
                </c:pt>
                <c:pt idx="2">
                  <c:v>244.17</c:v>
                </c:pt>
                <c:pt idx="3">
                  <c:v>250</c:v>
                </c:pt>
                <c:pt idx="4">
                  <c:v>251.67</c:v>
                </c:pt>
                <c:pt idx="5">
                  <c:v>250.89</c:v>
                </c:pt>
                <c:pt idx="6">
                  <c:v>250</c:v>
                </c:pt>
                <c:pt idx="7">
                  <c:v>275</c:v>
                </c:pt>
                <c:pt idx="8">
                  <c:v>294.35000000000002</c:v>
                </c:pt>
                <c:pt idx="9">
                  <c:v>305</c:v>
                </c:pt>
                <c:pt idx="10">
                  <c:v>317.5</c:v>
                </c:pt>
                <c:pt idx="11">
                  <c:v>318.33</c:v>
                </c:pt>
                <c:pt idx="12">
                  <c:v>335</c:v>
                </c:pt>
                <c:pt idx="13">
                  <c:v>377.5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5-4CE2-BB4A-16AB55E62262}"/>
            </c:ext>
          </c:extLst>
        </c:ser>
        <c:ser>
          <c:idx val="2"/>
          <c:order val="2"/>
          <c:tx>
            <c:strRef>
              <c:f>'BRMA Profile - O'!$A$105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O'!$B$102:$O$102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O'!$B$105:$O$105</c:f>
              <c:numCache>
                <c:formatCode>#,##0</c:formatCode>
                <c:ptCount val="14"/>
                <c:pt idx="0">
                  <c:v>255.63</c:v>
                </c:pt>
                <c:pt idx="1">
                  <c:v>246.95</c:v>
                </c:pt>
                <c:pt idx="2">
                  <c:v>244.81</c:v>
                </c:pt>
                <c:pt idx="3">
                  <c:v>265.16000000000003</c:v>
                </c:pt>
                <c:pt idx="4">
                  <c:v>262.89999999999998</c:v>
                </c:pt>
                <c:pt idx="5">
                  <c:v>271.45</c:v>
                </c:pt>
                <c:pt idx="6">
                  <c:v>270.22000000000003</c:v>
                </c:pt>
                <c:pt idx="7">
                  <c:v>312.18</c:v>
                </c:pt>
                <c:pt idx="8">
                  <c:v>356.99</c:v>
                </c:pt>
                <c:pt idx="9">
                  <c:v>303.91000000000003</c:v>
                </c:pt>
                <c:pt idx="10">
                  <c:v>330.4</c:v>
                </c:pt>
                <c:pt idx="11">
                  <c:v>313.79000000000002</c:v>
                </c:pt>
                <c:pt idx="12">
                  <c:v>357.44</c:v>
                </c:pt>
                <c:pt idx="13">
                  <c:v>382.36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5-4CE2-BB4A-16AB55E62262}"/>
            </c:ext>
          </c:extLst>
        </c:ser>
        <c:ser>
          <c:idx val="3"/>
          <c:order val="3"/>
          <c:tx>
            <c:strRef>
              <c:f>'BRMA Profile - O'!$A$106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O'!$B$102:$O$102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O'!$B$106:$O$106</c:f>
              <c:numCache>
                <c:formatCode>#,##0</c:formatCode>
                <c:ptCount val="14"/>
                <c:pt idx="0">
                  <c:v>280</c:v>
                </c:pt>
                <c:pt idx="1">
                  <c:v>260</c:v>
                </c:pt>
                <c:pt idx="2">
                  <c:v>268.67</c:v>
                </c:pt>
                <c:pt idx="3">
                  <c:v>290</c:v>
                </c:pt>
                <c:pt idx="4">
                  <c:v>300</c:v>
                </c:pt>
                <c:pt idx="5">
                  <c:v>300</c:v>
                </c:pt>
                <c:pt idx="6">
                  <c:v>294.35000000000002</c:v>
                </c:pt>
                <c:pt idx="7">
                  <c:v>359.52</c:v>
                </c:pt>
                <c:pt idx="8">
                  <c:v>541.33000000000004</c:v>
                </c:pt>
                <c:pt idx="9">
                  <c:v>359.52</c:v>
                </c:pt>
                <c:pt idx="10">
                  <c:v>360</c:v>
                </c:pt>
                <c:pt idx="11">
                  <c:v>362</c:v>
                </c:pt>
                <c:pt idx="12">
                  <c:v>385</c:v>
                </c:pt>
                <c:pt idx="13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5-4CE2-BB4A-16AB55E62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O'!$A$125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O'!$C$124:$P$124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O'!$C$125:$P$125</c:f>
              <c:numCache>
                <c:formatCode>#,##0</c:formatCode>
                <c:ptCount val="14"/>
                <c:pt idx="0">
                  <c:v>95</c:v>
                </c:pt>
                <c:pt idx="1">
                  <c:v>118</c:v>
                </c:pt>
                <c:pt idx="2">
                  <c:v>138</c:v>
                </c:pt>
                <c:pt idx="3">
                  <c:v>141</c:v>
                </c:pt>
                <c:pt idx="4">
                  <c:v>126</c:v>
                </c:pt>
                <c:pt idx="5">
                  <c:v>157</c:v>
                </c:pt>
                <c:pt idx="6">
                  <c:v>179</c:v>
                </c:pt>
                <c:pt idx="7">
                  <c:v>194</c:v>
                </c:pt>
                <c:pt idx="8">
                  <c:v>158</c:v>
                </c:pt>
                <c:pt idx="9">
                  <c:v>148</c:v>
                </c:pt>
                <c:pt idx="10">
                  <c:v>134</c:v>
                </c:pt>
                <c:pt idx="11">
                  <c:v>173</c:v>
                </c:pt>
                <c:pt idx="12">
                  <c:v>203</c:v>
                </c:pt>
                <c:pt idx="13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F-4AF2-AE89-08AD1516F92E}"/>
            </c:ext>
          </c:extLst>
        </c:ser>
        <c:ser>
          <c:idx val="1"/>
          <c:order val="1"/>
          <c:tx>
            <c:strRef>
              <c:f>'BRMA Profile - O'!$A$126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O'!$C$124:$P$124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O'!$C$126:$P$126</c:f>
              <c:numCache>
                <c:formatCode>#,##0</c:formatCode>
                <c:ptCount val="14"/>
                <c:pt idx="0">
                  <c:v>244</c:v>
                </c:pt>
                <c:pt idx="1">
                  <c:v>272</c:v>
                </c:pt>
                <c:pt idx="2">
                  <c:v>301</c:v>
                </c:pt>
                <c:pt idx="3">
                  <c:v>317</c:v>
                </c:pt>
                <c:pt idx="4">
                  <c:v>325</c:v>
                </c:pt>
                <c:pt idx="5">
                  <c:v>309</c:v>
                </c:pt>
                <c:pt idx="6">
                  <c:v>303</c:v>
                </c:pt>
                <c:pt idx="7">
                  <c:v>318</c:v>
                </c:pt>
                <c:pt idx="8">
                  <c:v>298</c:v>
                </c:pt>
                <c:pt idx="9">
                  <c:v>262</c:v>
                </c:pt>
                <c:pt idx="10">
                  <c:v>210</c:v>
                </c:pt>
                <c:pt idx="11">
                  <c:v>263</c:v>
                </c:pt>
                <c:pt idx="12">
                  <c:v>371</c:v>
                </c:pt>
                <c:pt idx="1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F-4AF2-AE89-08AD1516F92E}"/>
            </c:ext>
          </c:extLst>
        </c:ser>
        <c:ser>
          <c:idx val="2"/>
          <c:order val="2"/>
          <c:tx>
            <c:strRef>
              <c:f>'BRMA Profile - O'!$A$127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O'!$C$124:$P$124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O'!$C$127:$P$127</c:f>
              <c:numCache>
                <c:formatCode>#,##0</c:formatCode>
                <c:ptCount val="14"/>
                <c:pt idx="0">
                  <c:v>182</c:v>
                </c:pt>
                <c:pt idx="1">
                  <c:v>235</c:v>
                </c:pt>
                <c:pt idx="2">
                  <c:v>250</c:v>
                </c:pt>
                <c:pt idx="3">
                  <c:v>222</c:v>
                </c:pt>
                <c:pt idx="4">
                  <c:v>218</c:v>
                </c:pt>
                <c:pt idx="5">
                  <c:v>223</c:v>
                </c:pt>
                <c:pt idx="6">
                  <c:v>175</c:v>
                </c:pt>
                <c:pt idx="7">
                  <c:v>169</c:v>
                </c:pt>
                <c:pt idx="8">
                  <c:v>160</c:v>
                </c:pt>
                <c:pt idx="9">
                  <c:v>162</c:v>
                </c:pt>
                <c:pt idx="10">
                  <c:v>146</c:v>
                </c:pt>
                <c:pt idx="11">
                  <c:v>141</c:v>
                </c:pt>
                <c:pt idx="12">
                  <c:v>220</c:v>
                </c:pt>
                <c:pt idx="1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F-4AF2-AE89-08AD1516F92E}"/>
            </c:ext>
          </c:extLst>
        </c:ser>
        <c:ser>
          <c:idx val="3"/>
          <c:order val="3"/>
          <c:tx>
            <c:strRef>
              <c:f>'BRMA Profile - O'!$A$128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O'!$C$124:$P$124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O'!$C$128:$P$128</c:f>
              <c:numCache>
                <c:formatCode>#,##0</c:formatCode>
                <c:ptCount val="14"/>
                <c:pt idx="0">
                  <c:v>82</c:v>
                </c:pt>
                <c:pt idx="1">
                  <c:v>81</c:v>
                </c:pt>
                <c:pt idx="2">
                  <c:v>94</c:v>
                </c:pt>
                <c:pt idx="3">
                  <c:v>81</c:v>
                </c:pt>
                <c:pt idx="4">
                  <c:v>73</c:v>
                </c:pt>
                <c:pt idx="5">
                  <c:v>60</c:v>
                </c:pt>
                <c:pt idx="6">
                  <c:v>41</c:v>
                </c:pt>
                <c:pt idx="7">
                  <c:v>37</c:v>
                </c:pt>
                <c:pt idx="8">
                  <c:v>40</c:v>
                </c:pt>
                <c:pt idx="9">
                  <c:v>40</c:v>
                </c:pt>
                <c:pt idx="10">
                  <c:v>35</c:v>
                </c:pt>
                <c:pt idx="11">
                  <c:v>41</c:v>
                </c:pt>
                <c:pt idx="12">
                  <c:v>58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7F-4AF2-AE89-08AD1516F92E}"/>
            </c:ext>
          </c:extLst>
        </c:ser>
        <c:ser>
          <c:idx val="4"/>
          <c:order val="4"/>
          <c:tx>
            <c:strRef>
              <c:f>'BRMA Profile - O'!$A$129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O'!$C$124:$P$124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O'!$C$129:$P$129</c:f>
              <c:numCache>
                <c:formatCode>#,##0</c:formatCode>
                <c:ptCount val="14"/>
                <c:pt idx="0">
                  <c:v>17</c:v>
                </c:pt>
                <c:pt idx="1">
                  <c:v>22</c:v>
                </c:pt>
                <c:pt idx="2">
                  <c:v>16</c:v>
                </c:pt>
                <c:pt idx="3">
                  <c:v>32</c:v>
                </c:pt>
                <c:pt idx="4">
                  <c:v>30</c:v>
                </c:pt>
                <c:pt idx="5">
                  <c:v>37</c:v>
                </c:pt>
                <c:pt idx="6">
                  <c:v>37</c:v>
                </c:pt>
                <c:pt idx="7">
                  <c:v>44</c:v>
                </c:pt>
                <c:pt idx="8">
                  <c:v>31</c:v>
                </c:pt>
                <c:pt idx="9">
                  <c:v>35</c:v>
                </c:pt>
                <c:pt idx="10">
                  <c:v>66</c:v>
                </c:pt>
                <c:pt idx="11">
                  <c:v>42</c:v>
                </c:pt>
                <c:pt idx="12">
                  <c:v>57</c:v>
                </c:pt>
                <c:pt idx="1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7F-4AF2-AE89-08AD1516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O'!$A$6:$C$6</c:f>
              <c:strCache>
                <c:ptCount val="3"/>
                <c:pt idx="0">
                  <c:v>Scottish Borders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O'!$B$36:$O$36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O'!$B$39:$O$39</c:f>
              <c:numCache>
                <c:formatCode>#,##0</c:formatCode>
                <c:ptCount val="14"/>
                <c:pt idx="0">
                  <c:v>441.58</c:v>
                </c:pt>
                <c:pt idx="1">
                  <c:v>446.24</c:v>
                </c:pt>
                <c:pt idx="2">
                  <c:v>444.92</c:v>
                </c:pt>
                <c:pt idx="3">
                  <c:v>443.86</c:v>
                </c:pt>
                <c:pt idx="4">
                  <c:v>444.22</c:v>
                </c:pt>
                <c:pt idx="5">
                  <c:v>443.93</c:v>
                </c:pt>
                <c:pt idx="6">
                  <c:v>452.23</c:v>
                </c:pt>
                <c:pt idx="7">
                  <c:v>458.64</c:v>
                </c:pt>
                <c:pt idx="8">
                  <c:v>477.92</c:v>
                </c:pt>
                <c:pt idx="9">
                  <c:v>490.34</c:v>
                </c:pt>
                <c:pt idx="10">
                  <c:v>501.57</c:v>
                </c:pt>
                <c:pt idx="11">
                  <c:v>516.46</c:v>
                </c:pt>
                <c:pt idx="12">
                  <c:v>525.22</c:v>
                </c:pt>
                <c:pt idx="13">
                  <c:v>585.5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D-4D6A-BDEB-32C86D8938C9}"/>
            </c:ext>
          </c:extLst>
        </c:ser>
        <c:ser>
          <c:idx val="1"/>
          <c:order val="1"/>
          <c:tx>
            <c:strRef>
              <c:f>'BRMA Profile - O'!$A$147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O'!$B$36:$O$36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O'!$B$147:$O$147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D-4D6A-BDEB-32C86D893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P'!$A$15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P'!$B$14:$O$14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P'!$B$15:$O$15</c:f>
              <c:numCache>
                <c:formatCode>#,##0</c:formatCode>
                <c:ptCount val="1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365</c:v>
                </c:pt>
                <c:pt idx="8">
                  <c:v>365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395</c:v>
                </c:pt>
                <c:pt idx="13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E-4D16-AF5C-CA4D74A54DC6}"/>
            </c:ext>
          </c:extLst>
        </c:ser>
        <c:ser>
          <c:idx val="1"/>
          <c:order val="1"/>
          <c:tx>
            <c:strRef>
              <c:f>'BRMA Profile - P'!$A$16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P'!$B$14:$O$14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P'!$B$16:$O$16</c:f>
              <c:numCache>
                <c:formatCode>#,##0</c:formatCode>
                <c:ptCount val="14"/>
                <c:pt idx="0">
                  <c:v>375</c:v>
                </c:pt>
                <c:pt idx="1">
                  <c:v>375</c:v>
                </c:pt>
                <c:pt idx="2">
                  <c:v>375</c:v>
                </c:pt>
                <c:pt idx="3">
                  <c:v>375</c:v>
                </c:pt>
                <c:pt idx="4">
                  <c:v>375</c:v>
                </c:pt>
                <c:pt idx="5">
                  <c:v>380</c:v>
                </c:pt>
                <c:pt idx="6">
                  <c:v>375</c:v>
                </c:pt>
                <c:pt idx="7">
                  <c:v>395</c:v>
                </c:pt>
                <c:pt idx="8">
                  <c:v>395</c:v>
                </c:pt>
                <c:pt idx="9">
                  <c:v>395</c:v>
                </c:pt>
                <c:pt idx="10">
                  <c:v>400</c:v>
                </c:pt>
                <c:pt idx="11">
                  <c:v>400</c:v>
                </c:pt>
                <c:pt idx="12">
                  <c:v>450</c:v>
                </c:pt>
                <c:pt idx="13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E-4D16-AF5C-CA4D74A54DC6}"/>
            </c:ext>
          </c:extLst>
        </c:ser>
        <c:ser>
          <c:idx val="2"/>
          <c:order val="2"/>
          <c:tx>
            <c:strRef>
              <c:f>'BRMA Profile - P'!$A$17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P'!$B$14:$O$14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P'!$B$17:$O$17</c:f>
              <c:numCache>
                <c:formatCode>#,##0</c:formatCode>
                <c:ptCount val="14"/>
                <c:pt idx="0">
                  <c:v>382.47</c:v>
                </c:pt>
                <c:pt idx="1">
                  <c:v>384.89</c:v>
                </c:pt>
                <c:pt idx="2">
                  <c:v>379</c:v>
                </c:pt>
                <c:pt idx="3">
                  <c:v>375.26</c:v>
                </c:pt>
                <c:pt idx="4">
                  <c:v>379.54</c:v>
                </c:pt>
                <c:pt idx="5">
                  <c:v>384.36</c:v>
                </c:pt>
                <c:pt idx="6">
                  <c:v>381</c:v>
                </c:pt>
                <c:pt idx="7">
                  <c:v>391.49</c:v>
                </c:pt>
                <c:pt idx="8">
                  <c:v>397.07</c:v>
                </c:pt>
                <c:pt idx="9">
                  <c:v>406.35</c:v>
                </c:pt>
                <c:pt idx="10">
                  <c:v>412.46</c:v>
                </c:pt>
                <c:pt idx="11">
                  <c:v>411.31</c:v>
                </c:pt>
                <c:pt idx="12">
                  <c:v>448.41</c:v>
                </c:pt>
                <c:pt idx="13">
                  <c:v>490.19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E-4D16-AF5C-CA4D74A54DC6}"/>
            </c:ext>
          </c:extLst>
        </c:ser>
        <c:ser>
          <c:idx val="3"/>
          <c:order val="3"/>
          <c:tx>
            <c:strRef>
              <c:f>'BRMA Profile - P'!$A$18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P'!$B$14:$O$14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P'!$B$18:$O$18</c:f>
              <c:numCache>
                <c:formatCode>#,##0</c:formatCode>
                <c:ptCount val="14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420</c:v>
                </c:pt>
                <c:pt idx="8">
                  <c:v>425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475</c:v>
                </c:pt>
                <c:pt idx="1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E-4D16-AF5C-CA4D74A5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P'!$A$37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P'!$B$36:$O$36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P'!$B$37:$O$37</c:f>
              <c:numCache>
                <c:formatCode>#,##0</c:formatCode>
                <c:ptCount val="14"/>
                <c:pt idx="0">
                  <c:v>425</c:v>
                </c:pt>
                <c:pt idx="1">
                  <c:v>435</c:v>
                </c:pt>
                <c:pt idx="2">
                  <c:v>425</c:v>
                </c:pt>
                <c:pt idx="3">
                  <c:v>435</c:v>
                </c:pt>
                <c:pt idx="4">
                  <c:v>447.5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475</c:v>
                </c:pt>
                <c:pt idx="11">
                  <c:v>475</c:v>
                </c:pt>
                <c:pt idx="12">
                  <c:v>525</c:v>
                </c:pt>
                <c:pt idx="13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4-4295-90F3-97F1D81330DA}"/>
            </c:ext>
          </c:extLst>
        </c:ser>
        <c:ser>
          <c:idx val="1"/>
          <c:order val="1"/>
          <c:tx>
            <c:strRef>
              <c:f>'BRMA Profile - P'!$A$38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P'!$B$36:$O$36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P'!$B$38:$O$38</c:f>
              <c:numCache>
                <c:formatCode>#,##0</c:formatCode>
                <c:ptCount val="14"/>
                <c:pt idx="0">
                  <c:v>460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495</c:v>
                </c:pt>
                <c:pt idx="8">
                  <c:v>500</c:v>
                </c:pt>
                <c:pt idx="9">
                  <c:v>525</c:v>
                </c:pt>
                <c:pt idx="10">
                  <c:v>525</c:v>
                </c:pt>
                <c:pt idx="11">
                  <c:v>532.5</c:v>
                </c:pt>
                <c:pt idx="12">
                  <c:v>595</c:v>
                </c:pt>
                <c:pt idx="1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4-4295-90F3-97F1D81330DA}"/>
            </c:ext>
          </c:extLst>
        </c:ser>
        <c:ser>
          <c:idx val="2"/>
          <c:order val="2"/>
          <c:tx>
            <c:strRef>
              <c:f>'BRMA Profile - P'!$A$39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P'!$B$36:$O$36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P'!$B$39:$O$39</c:f>
              <c:numCache>
                <c:formatCode>#,##0</c:formatCode>
                <c:ptCount val="14"/>
                <c:pt idx="0">
                  <c:v>480.55</c:v>
                </c:pt>
                <c:pt idx="1">
                  <c:v>492.1</c:v>
                </c:pt>
                <c:pt idx="2">
                  <c:v>485.26</c:v>
                </c:pt>
                <c:pt idx="3">
                  <c:v>490.7</c:v>
                </c:pt>
                <c:pt idx="4">
                  <c:v>494.06</c:v>
                </c:pt>
                <c:pt idx="5">
                  <c:v>497.05</c:v>
                </c:pt>
                <c:pt idx="6">
                  <c:v>500.05</c:v>
                </c:pt>
                <c:pt idx="7">
                  <c:v>520.08000000000004</c:v>
                </c:pt>
                <c:pt idx="8">
                  <c:v>526.08000000000004</c:v>
                </c:pt>
                <c:pt idx="9">
                  <c:v>533.27</c:v>
                </c:pt>
                <c:pt idx="10">
                  <c:v>539.79</c:v>
                </c:pt>
                <c:pt idx="11">
                  <c:v>556.11</c:v>
                </c:pt>
                <c:pt idx="12">
                  <c:v>613.46</c:v>
                </c:pt>
                <c:pt idx="13">
                  <c:v>672.31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4-4295-90F3-97F1D81330DA}"/>
            </c:ext>
          </c:extLst>
        </c:ser>
        <c:ser>
          <c:idx val="3"/>
          <c:order val="3"/>
          <c:tx>
            <c:strRef>
              <c:f>'BRMA Profile - P'!$A$40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P'!$B$36:$O$36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P'!$B$40:$O$40</c:f>
              <c:numCache>
                <c:formatCode>#,##0</c:formatCode>
                <c:ptCount val="14"/>
                <c:pt idx="0">
                  <c:v>525</c:v>
                </c:pt>
                <c:pt idx="1">
                  <c:v>550</c:v>
                </c:pt>
                <c:pt idx="2">
                  <c:v>550</c:v>
                </c:pt>
                <c:pt idx="3">
                  <c:v>545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575</c:v>
                </c:pt>
                <c:pt idx="8">
                  <c:v>575</c:v>
                </c:pt>
                <c:pt idx="9">
                  <c:v>595</c:v>
                </c:pt>
                <c:pt idx="10">
                  <c:v>595</c:v>
                </c:pt>
                <c:pt idx="11">
                  <c:v>617.5</c:v>
                </c:pt>
                <c:pt idx="12">
                  <c:v>675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4-4295-90F3-97F1D8133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P'!$A$59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P'!$B$58:$O$58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P'!$B$59:$O$59</c:f>
              <c:numCache>
                <c:formatCode>#,##0</c:formatCode>
                <c:ptCount val="1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525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595</c:v>
                </c:pt>
                <c:pt idx="9">
                  <c:v>595</c:v>
                </c:pt>
                <c:pt idx="10">
                  <c:v>595</c:v>
                </c:pt>
                <c:pt idx="11">
                  <c:v>600</c:v>
                </c:pt>
                <c:pt idx="12">
                  <c:v>650</c:v>
                </c:pt>
                <c:pt idx="13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4-4E0B-AF03-43B3F928DBDB}"/>
            </c:ext>
          </c:extLst>
        </c:ser>
        <c:ser>
          <c:idx val="1"/>
          <c:order val="1"/>
          <c:tx>
            <c:strRef>
              <c:f>'BRMA Profile - P'!$A$60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P'!$B$58:$O$58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P'!$B$60:$O$60</c:f>
              <c:numCache>
                <c:formatCode>#,##0</c:formatCode>
                <c:ptCount val="14"/>
                <c:pt idx="0">
                  <c:v>595</c:v>
                </c:pt>
                <c:pt idx="1">
                  <c:v>595</c:v>
                </c:pt>
                <c:pt idx="2">
                  <c:v>595</c:v>
                </c:pt>
                <c:pt idx="3">
                  <c:v>595</c:v>
                </c:pt>
                <c:pt idx="4">
                  <c:v>600</c:v>
                </c:pt>
                <c:pt idx="5">
                  <c:v>600</c:v>
                </c:pt>
                <c:pt idx="6">
                  <c:v>625</c:v>
                </c:pt>
                <c:pt idx="7">
                  <c:v>650</c:v>
                </c:pt>
                <c:pt idx="8">
                  <c:v>650</c:v>
                </c:pt>
                <c:pt idx="9">
                  <c:v>675</c:v>
                </c:pt>
                <c:pt idx="10">
                  <c:v>695</c:v>
                </c:pt>
                <c:pt idx="11">
                  <c:v>695</c:v>
                </c:pt>
                <c:pt idx="12">
                  <c:v>750</c:v>
                </c:pt>
                <c:pt idx="13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4-4E0B-AF03-43B3F928DBDB}"/>
            </c:ext>
          </c:extLst>
        </c:ser>
        <c:ser>
          <c:idx val="2"/>
          <c:order val="2"/>
          <c:tx>
            <c:strRef>
              <c:f>'BRMA Profile - P'!$A$61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P'!$B$58:$O$58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P'!$B$61:$O$61</c:f>
              <c:numCache>
                <c:formatCode>#,##0</c:formatCode>
                <c:ptCount val="14"/>
                <c:pt idx="0">
                  <c:v>626.88</c:v>
                </c:pt>
                <c:pt idx="1">
                  <c:v>618.54</c:v>
                </c:pt>
                <c:pt idx="2">
                  <c:v>625.94000000000005</c:v>
                </c:pt>
                <c:pt idx="3">
                  <c:v>615.73</c:v>
                </c:pt>
                <c:pt idx="4">
                  <c:v>617.05999999999995</c:v>
                </c:pt>
                <c:pt idx="5">
                  <c:v>634.01</c:v>
                </c:pt>
                <c:pt idx="6">
                  <c:v>636.58000000000004</c:v>
                </c:pt>
                <c:pt idx="7">
                  <c:v>661.52</c:v>
                </c:pt>
                <c:pt idx="8">
                  <c:v>690.66</c:v>
                </c:pt>
                <c:pt idx="9">
                  <c:v>699.38</c:v>
                </c:pt>
                <c:pt idx="10">
                  <c:v>709.92</c:v>
                </c:pt>
                <c:pt idx="11">
                  <c:v>732.07</c:v>
                </c:pt>
                <c:pt idx="12">
                  <c:v>812.62</c:v>
                </c:pt>
                <c:pt idx="13">
                  <c:v>880.09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4-4E0B-AF03-43B3F928DBDB}"/>
            </c:ext>
          </c:extLst>
        </c:ser>
        <c:ser>
          <c:idx val="3"/>
          <c:order val="3"/>
          <c:tx>
            <c:strRef>
              <c:f>'BRMA Profile - P'!$A$62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P'!$B$58:$O$58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P'!$B$62:$O$62</c:f>
              <c:numCache>
                <c:formatCode>#,##0</c:formatCode>
                <c:ptCount val="14"/>
                <c:pt idx="0">
                  <c:v>675</c:v>
                </c:pt>
                <c:pt idx="1">
                  <c:v>675</c:v>
                </c:pt>
                <c:pt idx="2">
                  <c:v>695</c:v>
                </c:pt>
                <c:pt idx="3">
                  <c:v>695</c:v>
                </c:pt>
                <c:pt idx="4">
                  <c:v>670</c:v>
                </c:pt>
                <c:pt idx="5">
                  <c:v>695</c:v>
                </c:pt>
                <c:pt idx="6">
                  <c:v>695</c:v>
                </c:pt>
                <c:pt idx="7">
                  <c:v>725</c:v>
                </c:pt>
                <c:pt idx="8">
                  <c:v>775</c:v>
                </c:pt>
                <c:pt idx="9">
                  <c:v>750</c:v>
                </c:pt>
                <c:pt idx="10">
                  <c:v>795</c:v>
                </c:pt>
                <c:pt idx="11">
                  <c:v>800</c:v>
                </c:pt>
                <c:pt idx="12">
                  <c:v>895</c:v>
                </c:pt>
                <c:pt idx="13">
                  <c:v>964.5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4-4E0B-AF03-43B3F928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P'!$A$81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P'!$B$80:$O$80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P'!$B$81:$O$81</c:f>
              <c:numCache>
                <c:formatCode>#,##0</c:formatCode>
                <c:ptCount val="14"/>
                <c:pt idx="0">
                  <c:v>750</c:v>
                </c:pt>
                <c:pt idx="1">
                  <c:v>750</c:v>
                </c:pt>
                <c:pt idx="2">
                  <c:v>795</c:v>
                </c:pt>
                <c:pt idx="3">
                  <c:v>750</c:v>
                </c:pt>
                <c:pt idx="4">
                  <c:v>800</c:v>
                </c:pt>
                <c:pt idx="5">
                  <c:v>825</c:v>
                </c:pt>
                <c:pt idx="6">
                  <c:v>812.5</c:v>
                </c:pt>
                <c:pt idx="7">
                  <c:v>895</c:v>
                </c:pt>
                <c:pt idx="8">
                  <c:v>900</c:v>
                </c:pt>
                <c:pt idx="9">
                  <c:v>900</c:v>
                </c:pt>
                <c:pt idx="10">
                  <c:v>895</c:v>
                </c:pt>
                <c:pt idx="11">
                  <c:v>895</c:v>
                </c:pt>
                <c:pt idx="12">
                  <c:v>999</c:v>
                </c:pt>
                <c:pt idx="13">
                  <c:v>1081.5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B-4528-8E3C-D89CEFA7ADA9}"/>
            </c:ext>
          </c:extLst>
        </c:ser>
        <c:ser>
          <c:idx val="1"/>
          <c:order val="1"/>
          <c:tx>
            <c:strRef>
              <c:f>'BRMA Profile - P'!$A$82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P'!$B$80:$O$80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P'!$B$82:$O$82</c:f>
              <c:numCache>
                <c:formatCode>#,##0</c:formatCode>
                <c:ptCount val="14"/>
                <c:pt idx="0">
                  <c:v>849.5</c:v>
                </c:pt>
                <c:pt idx="1">
                  <c:v>850</c:v>
                </c:pt>
                <c:pt idx="2">
                  <c:v>885</c:v>
                </c:pt>
                <c:pt idx="3">
                  <c:v>847.5</c:v>
                </c:pt>
                <c:pt idx="4">
                  <c:v>925</c:v>
                </c:pt>
                <c:pt idx="5">
                  <c:v>970</c:v>
                </c:pt>
                <c:pt idx="6">
                  <c:v>900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1062.5</c:v>
                </c:pt>
                <c:pt idx="11">
                  <c:v>1150</c:v>
                </c:pt>
                <c:pt idx="12">
                  <c:v>1295</c:v>
                </c:pt>
                <c:pt idx="13">
                  <c:v>1377.5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B-4528-8E3C-D89CEFA7ADA9}"/>
            </c:ext>
          </c:extLst>
        </c:ser>
        <c:ser>
          <c:idx val="2"/>
          <c:order val="2"/>
          <c:tx>
            <c:strRef>
              <c:f>'BRMA Profile - P'!$A$83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P'!$B$80:$O$80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P'!$B$83:$O$83</c:f>
              <c:numCache>
                <c:formatCode>#,##0</c:formatCode>
                <c:ptCount val="14"/>
                <c:pt idx="0">
                  <c:v>924.21</c:v>
                </c:pt>
                <c:pt idx="1">
                  <c:v>925.78</c:v>
                </c:pt>
                <c:pt idx="2">
                  <c:v>956.99</c:v>
                </c:pt>
                <c:pt idx="3">
                  <c:v>893.4</c:v>
                </c:pt>
                <c:pt idx="4">
                  <c:v>976.84</c:v>
                </c:pt>
                <c:pt idx="5">
                  <c:v>1042.67</c:v>
                </c:pt>
                <c:pt idx="6">
                  <c:v>1022.17</c:v>
                </c:pt>
                <c:pt idx="7">
                  <c:v>1096.76</c:v>
                </c:pt>
                <c:pt idx="8">
                  <c:v>1137.75</c:v>
                </c:pt>
                <c:pt idx="9">
                  <c:v>1167.0899999999999</c:v>
                </c:pt>
                <c:pt idx="10">
                  <c:v>1099.48</c:v>
                </c:pt>
                <c:pt idx="11">
                  <c:v>1181.1400000000001</c:v>
                </c:pt>
                <c:pt idx="12">
                  <c:v>1390.32</c:v>
                </c:pt>
                <c:pt idx="13">
                  <c:v>1419.09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B-4528-8E3C-D89CEFA7ADA9}"/>
            </c:ext>
          </c:extLst>
        </c:ser>
        <c:ser>
          <c:idx val="3"/>
          <c:order val="3"/>
          <c:tx>
            <c:strRef>
              <c:f>'BRMA Profile - P'!$A$84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P'!$B$80:$O$80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P'!$B$84:$O$84</c:f>
              <c:numCache>
                <c:formatCode>#,##0</c:formatCode>
                <c:ptCount val="14"/>
                <c:pt idx="0">
                  <c:v>900</c:v>
                </c:pt>
                <c:pt idx="1">
                  <c:v>995</c:v>
                </c:pt>
                <c:pt idx="2">
                  <c:v>995</c:v>
                </c:pt>
                <c:pt idx="3">
                  <c:v>995</c:v>
                </c:pt>
                <c:pt idx="4">
                  <c:v>1100</c:v>
                </c:pt>
                <c:pt idx="5">
                  <c:v>1200</c:v>
                </c:pt>
                <c:pt idx="6">
                  <c:v>1192.5</c:v>
                </c:pt>
                <c:pt idx="7">
                  <c:v>1300</c:v>
                </c:pt>
                <c:pt idx="8">
                  <c:v>1300</c:v>
                </c:pt>
                <c:pt idx="9">
                  <c:v>1400</c:v>
                </c:pt>
                <c:pt idx="10">
                  <c:v>1300</c:v>
                </c:pt>
                <c:pt idx="11">
                  <c:v>1400</c:v>
                </c:pt>
                <c:pt idx="12">
                  <c:v>1550</c:v>
                </c:pt>
                <c:pt idx="13">
                  <c:v>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B-4528-8E3C-D89CEFA7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P'!$A$103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P'!$B$102:$O$102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P'!$B$103:$O$103</c:f>
              <c:numCache>
                <c:formatCode>#,##0</c:formatCode>
                <c:ptCount val="14"/>
                <c:pt idx="0">
                  <c:v>299</c:v>
                </c:pt>
                <c:pt idx="1">
                  <c:v>252.5</c:v>
                </c:pt>
                <c:pt idx="2">
                  <c:v>260</c:v>
                </c:pt>
                <c:pt idx="3">
                  <c:v>260</c:v>
                </c:pt>
                <c:pt idx="4">
                  <c:v>271.66000000000003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282.5</c:v>
                </c:pt>
                <c:pt idx="9">
                  <c:v>290</c:v>
                </c:pt>
                <c:pt idx="10">
                  <c:v>290</c:v>
                </c:pt>
                <c:pt idx="11">
                  <c:v>281.3</c:v>
                </c:pt>
                <c:pt idx="12">
                  <c:v>300</c:v>
                </c:pt>
                <c:pt idx="1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F7E-8F1C-6D81CBD86DA5}"/>
            </c:ext>
          </c:extLst>
        </c:ser>
        <c:ser>
          <c:idx val="1"/>
          <c:order val="1"/>
          <c:tx>
            <c:strRef>
              <c:f>'BRMA Profile - P'!$A$104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P'!$B$102:$O$102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P'!$B$104:$O$104</c:f>
              <c:numCache>
                <c:formatCode>#,##0</c:formatCode>
                <c:ptCount val="14"/>
                <c:pt idx="0">
                  <c:v>300</c:v>
                </c:pt>
                <c:pt idx="1">
                  <c:v>285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325</c:v>
                </c:pt>
                <c:pt idx="6">
                  <c:v>309.68</c:v>
                </c:pt>
                <c:pt idx="7">
                  <c:v>325</c:v>
                </c:pt>
                <c:pt idx="8">
                  <c:v>322.5</c:v>
                </c:pt>
                <c:pt idx="9">
                  <c:v>325</c:v>
                </c:pt>
                <c:pt idx="10">
                  <c:v>334.52</c:v>
                </c:pt>
                <c:pt idx="11">
                  <c:v>375</c:v>
                </c:pt>
                <c:pt idx="12">
                  <c:v>377.98</c:v>
                </c:pt>
                <c:pt idx="13">
                  <c:v>418.15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F7E-8F1C-6D81CBD86DA5}"/>
            </c:ext>
          </c:extLst>
        </c:ser>
        <c:ser>
          <c:idx val="2"/>
          <c:order val="2"/>
          <c:tx>
            <c:strRef>
              <c:f>'BRMA Profile - P'!$A$105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P'!$B$102:$O$102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P'!$B$105:$O$105</c:f>
              <c:numCache>
                <c:formatCode>#,##0</c:formatCode>
                <c:ptCount val="14"/>
                <c:pt idx="0">
                  <c:v>309.07</c:v>
                </c:pt>
                <c:pt idx="1">
                  <c:v>290.62</c:v>
                </c:pt>
                <c:pt idx="2">
                  <c:v>304</c:v>
                </c:pt>
                <c:pt idx="3">
                  <c:v>292.51</c:v>
                </c:pt>
                <c:pt idx="4">
                  <c:v>302.57</c:v>
                </c:pt>
                <c:pt idx="5">
                  <c:v>325.39</c:v>
                </c:pt>
                <c:pt idx="6">
                  <c:v>315.10000000000002</c:v>
                </c:pt>
                <c:pt idx="7">
                  <c:v>371.17</c:v>
                </c:pt>
                <c:pt idx="8">
                  <c:v>337.04</c:v>
                </c:pt>
                <c:pt idx="9">
                  <c:v>334.1</c:v>
                </c:pt>
                <c:pt idx="10">
                  <c:v>361.86</c:v>
                </c:pt>
                <c:pt idx="11">
                  <c:v>401.3</c:v>
                </c:pt>
                <c:pt idx="12">
                  <c:v>412.82</c:v>
                </c:pt>
                <c:pt idx="13">
                  <c:v>461.51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F7E-8F1C-6D81CBD86DA5}"/>
            </c:ext>
          </c:extLst>
        </c:ser>
        <c:ser>
          <c:idx val="3"/>
          <c:order val="3"/>
          <c:tx>
            <c:strRef>
              <c:f>'BRMA Profile - P'!$A$106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P'!$B$102:$O$102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P'!$B$106:$O$106</c:f>
              <c:numCache>
                <c:formatCode>#,##0</c:formatCode>
                <c:ptCount val="14"/>
                <c:pt idx="0">
                  <c:v>320.67</c:v>
                </c:pt>
                <c:pt idx="1">
                  <c:v>303</c:v>
                </c:pt>
                <c:pt idx="2">
                  <c:v>320</c:v>
                </c:pt>
                <c:pt idx="3">
                  <c:v>317.5</c:v>
                </c:pt>
                <c:pt idx="4">
                  <c:v>325</c:v>
                </c:pt>
                <c:pt idx="5">
                  <c:v>359.52</c:v>
                </c:pt>
                <c:pt idx="6">
                  <c:v>350</c:v>
                </c:pt>
                <c:pt idx="7">
                  <c:v>405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450</c:v>
                </c:pt>
                <c:pt idx="12">
                  <c:v>543.15</c:v>
                </c:pt>
                <c:pt idx="13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4E-4F7E-8F1C-6D81CBD86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P'!$A$125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P'!$C$124:$P$124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P'!$C$125:$P$125</c:f>
              <c:numCache>
                <c:formatCode>#,##0</c:formatCode>
                <c:ptCount val="14"/>
                <c:pt idx="0">
                  <c:v>302</c:v>
                </c:pt>
                <c:pt idx="1">
                  <c:v>272</c:v>
                </c:pt>
                <c:pt idx="2">
                  <c:v>246</c:v>
                </c:pt>
                <c:pt idx="3">
                  <c:v>245</c:v>
                </c:pt>
                <c:pt idx="4">
                  <c:v>188</c:v>
                </c:pt>
                <c:pt idx="5">
                  <c:v>192</c:v>
                </c:pt>
                <c:pt idx="6">
                  <c:v>223</c:v>
                </c:pt>
                <c:pt idx="7">
                  <c:v>295</c:v>
                </c:pt>
                <c:pt idx="8">
                  <c:v>384</c:v>
                </c:pt>
                <c:pt idx="9">
                  <c:v>394</c:v>
                </c:pt>
                <c:pt idx="10">
                  <c:v>289</c:v>
                </c:pt>
                <c:pt idx="11">
                  <c:v>229</c:v>
                </c:pt>
                <c:pt idx="12">
                  <c:v>303</c:v>
                </c:pt>
                <c:pt idx="13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E-4D04-925B-BBF942D138BA}"/>
            </c:ext>
          </c:extLst>
        </c:ser>
        <c:ser>
          <c:idx val="1"/>
          <c:order val="1"/>
          <c:tx>
            <c:strRef>
              <c:f>'BRMA Profile - P'!$A$126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P'!$C$124:$P$124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P'!$C$126:$P$126</c:f>
              <c:numCache>
                <c:formatCode>#,##0</c:formatCode>
                <c:ptCount val="14"/>
                <c:pt idx="0">
                  <c:v>665</c:v>
                </c:pt>
                <c:pt idx="1">
                  <c:v>657</c:v>
                </c:pt>
                <c:pt idx="2">
                  <c:v>597</c:v>
                </c:pt>
                <c:pt idx="3">
                  <c:v>565</c:v>
                </c:pt>
                <c:pt idx="4">
                  <c:v>468</c:v>
                </c:pt>
                <c:pt idx="5">
                  <c:v>503</c:v>
                </c:pt>
                <c:pt idx="6">
                  <c:v>489</c:v>
                </c:pt>
                <c:pt idx="7">
                  <c:v>458</c:v>
                </c:pt>
                <c:pt idx="8">
                  <c:v>599</c:v>
                </c:pt>
                <c:pt idx="9">
                  <c:v>652</c:v>
                </c:pt>
                <c:pt idx="10">
                  <c:v>626</c:v>
                </c:pt>
                <c:pt idx="11">
                  <c:v>580</c:v>
                </c:pt>
                <c:pt idx="12">
                  <c:v>744</c:v>
                </c:pt>
                <c:pt idx="13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E-4D04-925B-BBF942D138BA}"/>
            </c:ext>
          </c:extLst>
        </c:ser>
        <c:ser>
          <c:idx val="2"/>
          <c:order val="2"/>
          <c:tx>
            <c:strRef>
              <c:f>'BRMA Profile - P'!$A$127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P'!$C$124:$P$124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P'!$C$127:$P$127</c:f>
              <c:numCache>
                <c:formatCode>#,##0</c:formatCode>
                <c:ptCount val="14"/>
                <c:pt idx="0">
                  <c:v>279</c:v>
                </c:pt>
                <c:pt idx="1">
                  <c:v>374</c:v>
                </c:pt>
                <c:pt idx="2">
                  <c:v>299</c:v>
                </c:pt>
                <c:pt idx="3">
                  <c:v>251</c:v>
                </c:pt>
                <c:pt idx="4">
                  <c:v>202</c:v>
                </c:pt>
                <c:pt idx="5">
                  <c:v>181</c:v>
                </c:pt>
                <c:pt idx="6">
                  <c:v>199</c:v>
                </c:pt>
                <c:pt idx="7">
                  <c:v>247</c:v>
                </c:pt>
                <c:pt idx="8">
                  <c:v>287</c:v>
                </c:pt>
                <c:pt idx="9">
                  <c:v>296</c:v>
                </c:pt>
                <c:pt idx="10">
                  <c:v>255</c:v>
                </c:pt>
                <c:pt idx="11">
                  <c:v>238</c:v>
                </c:pt>
                <c:pt idx="12">
                  <c:v>282</c:v>
                </c:pt>
                <c:pt idx="1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E-4D04-925B-BBF942D138BA}"/>
            </c:ext>
          </c:extLst>
        </c:ser>
        <c:ser>
          <c:idx val="3"/>
          <c:order val="3"/>
          <c:tx>
            <c:strRef>
              <c:f>'BRMA Profile - P'!$A$128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P'!$C$124:$P$124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P'!$C$128:$P$128</c:f>
              <c:numCache>
                <c:formatCode>#,##0</c:formatCode>
                <c:ptCount val="14"/>
                <c:pt idx="0">
                  <c:v>144</c:v>
                </c:pt>
                <c:pt idx="1">
                  <c:v>121</c:v>
                </c:pt>
                <c:pt idx="2">
                  <c:v>158</c:v>
                </c:pt>
                <c:pt idx="3">
                  <c:v>92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91</c:v>
                </c:pt>
                <c:pt idx="8">
                  <c:v>83</c:v>
                </c:pt>
                <c:pt idx="9">
                  <c:v>85</c:v>
                </c:pt>
                <c:pt idx="10">
                  <c:v>88</c:v>
                </c:pt>
                <c:pt idx="11">
                  <c:v>51</c:v>
                </c:pt>
                <c:pt idx="12">
                  <c:v>59</c:v>
                </c:pt>
                <c:pt idx="1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E-4D04-925B-BBF942D138BA}"/>
            </c:ext>
          </c:extLst>
        </c:ser>
        <c:ser>
          <c:idx val="4"/>
          <c:order val="4"/>
          <c:tx>
            <c:strRef>
              <c:f>'BRMA Profile - P'!$A$129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P'!$C$124:$P$124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P'!$C$129:$P$129</c:f>
              <c:numCache>
                <c:formatCode>#,##0</c:formatCode>
                <c:ptCount val="14"/>
                <c:pt idx="0">
                  <c:v>47</c:v>
                </c:pt>
                <c:pt idx="1">
                  <c:v>68</c:v>
                </c:pt>
                <c:pt idx="2">
                  <c:v>66</c:v>
                </c:pt>
                <c:pt idx="3">
                  <c:v>68</c:v>
                </c:pt>
                <c:pt idx="4">
                  <c:v>74</c:v>
                </c:pt>
                <c:pt idx="5">
                  <c:v>67</c:v>
                </c:pt>
                <c:pt idx="6">
                  <c:v>66</c:v>
                </c:pt>
                <c:pt idx="7">
                  <c:v>107</c:v>
                </c:pt>
                <c:pt idx="8">
                  <c:v>76</c:v>
                </c:pt>
                <c:pt idx="9">
                  <c:v>82</c:v>
                </c:pt>
                <c:pt idx="10">
                  <c:v>57</c:v>
                </c:pt>
                <c:pt idx="11">
                  <c:v>31</c:v>
                </c:pt>
                <c:pt idx="12">
                  <c:v>33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5E-4D04-925B-BBF942D1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Argyll and Bute'!$A$122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Argyll and Bute'!$B$117:$H$117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3-4C97-8F6B-39B737A1B7F5}"/>
            </c:ext>
          </c:extLst>
        </c:ser>
        <c:ser>
          <c:idx val="0"/>
          <c:order val="1"/>
          <c:tx>
            <c:strRef>
              <c:f>'BRMA Profile - Argyll and Bute'!$A$121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Argyll and Bute'!$B$117:$H$117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3-4C97-8F6B-39B737A1B7F5}"/>
            </c:ext>
          </c:extLst>
        </c:ser>
        <c:ser>
          <c:idx val="1"/>
          <c:order val="2"/>
          <c:tx>
            <c:strRef>
              <c:f>'BRMA Profile - Argyll and Bute'!$A$120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Argyll and Bute'!$B$117:$H$117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Bute'!$B$120:$H$120</c:f>
              <c:numCache>
                <c:formatCode>#,##0</c:formatCode>
                <c:ptCount val="7"/>
                <c:pt idx="0">
                  <c:v>700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3-4C97-8F6B-39B737A1B7F5}"/>
            </c:ext>
          </c:extLst>
        </c:ser>
        <c:ser>
          <c:idx val="2"/>
          <c:order val="3"/>
          <c:tx>
            <c:strRef>
              <c:f>'BRMA Profile - Argyll and Bute'!$A$119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Argyll and Bute'!$B$117:$H$117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Bute'!$B$119:$H$119</c:f>
              <c:numCache>
                <c:formatCode>#,##0</c:formatCode>
                <c:ptCount val="7"/>
                <c:pt idx="0">
                  <c:v>528.64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3-4C97-8F6B-39B737A1B7F5}"/>
            </c:ext>
          </c:extLst>
        </c:ser>
        <c:ser>
          <c:idx val="3"/>
          <c:order val="4"/>
          <c:tx>
            <c:strRef>
              <c:f>'BRMA Profile - Argyll and Bute'!$A$118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Argyll and Bute'!$B$117:$H$117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3-4C97-8F6B-39B737A1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14624"/>
        <c:axId val="75932800"/>
      </c:lineChart>
      <c:catAx>
        <c:axId val="7591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932800"/>
        <c:crosses val="autoZero"/>
        <c:auto val="1"/>
        <c:lblAlgn val="ctr"/>
        <c:lblOffset val="100"/>
        <c:noMultiLvlLbl val="0"/>
      </c:catAx>
      <c:valAx>
        <c:axId val="7593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914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P'!$A$6:$C$6</c:f>
              <c:strCache>
                <c:ptCount val="3"/>
                <c:pt idx="0">
                  <c:v>South Lanarkshire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P'!$B$36:$O$36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P'!$B$39:$O$39</c:f>
              <c:numCache>
                <c:formatCode>#,##0</c:formatCode>
                <c:ptCount val="14"/>
                <c:pt idx="0">
                  <c:v>480.55</c:v>
                </c:pt>
                <c:pt idx="1">
                  <c:v>492.1</c:v>
                </c:pt>
                <c:pt idx="2">
                  <c:v>485.26</c:v>
                </c:pt>
                <c:pt idx="3">
                  <c:v>490.7</c:v>
                </c:pt>
                <c:pt idx="4">
                  <c:v>494.06</c:v>
                </c:pt>
                <c:pt idx="5">
                  <c:v>497.05</c:v>
                </c:pt>
                <c:pt idx="6">
                  <c:v>500.05</c:v>
                </c:pt>
                <c:pt idx="7">
                  <c:v>520.08000000000004</c:v>
                </c:pt>
                <c:pt idx="8">
                  <c:v>526.08000000000004</c:v>
                </c:pt>
                <c:pt idx="9">
                  <c:v>533.27</c:v>
                </c:pt>
                <c:pt idx="10">
                  <c:v>539.79</c:v>
                </c:pt>
                <c:pt idx="11">
                  <c:v>556.11</c:v>
                </c:pt>
                <c:pt idx="12">
                  <c:v>613.46</c:v>
                </c:pt>
                <c:pt idx="13">
                  <c:v>672.31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7-4179-87CB-C2C859114D22}"/>
            </c:ext>
          </c:extLst>
        </c:ser>
        <c:ser>
          <c:idx val="1"/>
          <c:order val="1"/>
          <c:tx>
            <c:strRef>
              <c:f>'BRMA Profile - P'!$A$147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P'!$B$36:$O$36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P'!$B$147:$O$147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7-4179-87CB-C2C85911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Q'!$A$15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Q'!$B$14:$O$14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Q'!$B$15:$O$15</c:f>
              <c:numCache>
                <c:formatCode>#,##0</c:formatCode>
                <c:ptCount val="14"/>
                <c:pt idx="0">
                  <c:v>370</c:v>
                </c:pt>
                <c:pt idx="1">
                  <c:v>350</c:v>
                </c:pt>
                <c:pt idx="2">
                  <c:v>357.5</c:v>
                </c:pt>
                <c:pt idx="3">
                  <c:v>375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365</c:v>
                </c:pt>
                <c:pt idx="8">
                  <c:v>375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395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1-4426-82C2-F29FC7F3B474}"/>
            </c:ext>
          </c:extLst>
        </c:ser>
        <c:ser>
          <c:idx val="1"/>
          <c:order val="1"/>
          <c:tx>
            <c:strRef>
              <c:f>'BRMA Profile - Q'!$A$16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Q'!$B$14:$O$14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Q'!$B$16:$O$16</c:f>
              <c:numCache>
                <c:formatCode>#,##0</c:formatCode>
                <c:ptCount val="14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395</c:v>
                </c:pt>
                <c:pt idx="5">
                  <c:v>395</c:v>
                </c:pt>
                <c:pt idx="6">
                  <c:v>395</c:v>
                </c:pt>
                <c:pt idx="7">
                  <c:v>400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415</c:v>
                </c:pt>
                <c:pt idx="12">
                  <c:v>450</c:v>
                </c:pt>
                <c:pt idx="1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1-4426-82C2-F29FC7F3B474}"/>
            </c:ext>
          </c:extLst>
        </c:ser>
        <c:ser>
          <c:idx val="2"/>
          <c:order val="2"/>
          <c:tx>
            <c:strRef>
              <c:f>'BRMA Profile - Q'!$A$17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Q'!$B$14:$O$14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Q'!$B$17:$O$17</c:f>
              <c:numCache>
                <c:formatCode>#,##0</c:formatCode>
                <c:ptCount val="14"/>
                <c:pt idx="0">
                  <c:v>396.84</c:v>
                </c:pt>
                <c:pt idx="1">
                  <c:v>390.11</c:v>
                </c:pt>
                <c:pt idx="2">
                  <c:v>399.03</c:v>
                </c:pt>
                <c:pt idx="3">
                  <c:v>392.2</c:v>
                </c:pt>
                <c:pt idx="4">
                  <c:v>390</c:v>
                </c:pt>
                <c:pt idx="5">
                  <c:v>390.14</c:v>
                </c:pt>
                <c:pt idx="6">
                  <c:v>400.42</c:v>
                </c:pt>
                <c:pt idx="7">
                  <c:v>398.63</c:v>
                </c:pt>
                <c:pt idx="8">
                  <c:v>404.79</c:v>
                </c:pt>
                <c:pt idx="9">
                  <c:v>403.34</c:v>
                </c:pt>
                <c:pt idx="10">
                  <c:v>404.49</c:v>
                </c:pt>
                <c:pt idx="11">
                  <c:v>419.69</c:v>
                </c:pt>
                <c:pt idx="12">
                  <c:v>444.98</c:v>
                </c:pt>
                <c:pt idx="13">
                  <c:v>507.73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1-4426-82C2-F29FC7F3B474}"/>
            </c:ext>
          </c:extLst>
        </c:ser>
        <c:ser>
          <c:idx val="3"/>
          <c:order val="3"/>
          <c:tx>
            <c:strRef>
              <c:f>'BRMA Profile - Q'!$A$18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Q'!$B$14:$O$14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Q'!$B$18:$O$18</c:f>
              <c:numCache>
                <c:formatCode>#,##0</c:formatCode>
                <c:ptCount val="14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425</c:v>
                </c:pt>
                <c:pt idx="4">
                  <c:v>425</c:v>
                </c:pt>
                <c:pt idx="5">
                  <c:v>417.5</c:v>
                </c:pt>
                <c:pt idx="6">
                  <c:v>425</c:v>
                </c:pt>
                <c:pt idx="7">
                  <c:v>425</c:v>
                </c:pt>
                <c:pt idx="8">
                  <c:v>425</c:v>
                </c:pt>
                <c:pt idx="9">
                  <c:v>450</c:v>
                </c:pt>
                <c:pt idx="10">
                  <c:v>425</c:v>
                </c:pt>
                <c:pt idx="11">
                  <c:v>450</c:v>
                </c:pt>
                <c:pt idx="12">
                  <c:v>475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1-4426-82C2-F29FC7F3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Q'!$A$37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Q'!$B$36:$O$36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Q'!$B$37:$O$37</c:f>
              <c:numCache>
                <c:formatCode>#,##0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425</c:v>
                </c:pt>
                <c:pt idx="4">
                  <c:v>450</c:v>
                </c:pt>
                <c:pt idx="5">
                  <c:v>425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475</c:v>
                </c:pt>
                <c:pt idx="12">
                  <c:v>512.5</c:v>
                </c:pt>
                <c:pt idx="13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E-4308-936A-D25BE32D7572}"/>
            </c:ext>
          </c:extLst>
        </c:ser>
        <c:ser>
          <c:idx val="1"/>
          <c:order val="1"/>
          <c:tx>
            <c:strRef>
              <c:f>'BRMA Profile - Q'!$A$38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Q'!$B$36:$O$36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Q'!$B$38:$O$38</c:f>
              <c:numCache>
                <c:formatCode>#,##0</c:formatCode>
                <c:ptCount val="14"/>
                <c:pt idx="0">
                  <c:v>495</c:v>
                </c:pt>
                <c:pt idx="1">
                  <c:v>495</c:v>
                </c:pt>
                <c:pt idx="2">
                  <c:v>495</c:v>
                </c:pt>
                <c:pt idx="3">
                  <c:v>475</c:v>
                </c:pt>
                <c:pt idx="4">
                  <c:v>475</c:v>
                </c:pt>
                <c:pt idx="5">
                  <c:v>460</c:v>
                </c:pt>
                <c:pt idx="6">
                  <c:v>475</c:v>
                </c:pt>
                <c:pt idx="7">
                  <c:v>487.5</c:v>
                </c:pt>
                <c:pt idx="8">
                  <c:v>495</c:v>
                </c:pt>
                <c:pt idx="9">
                  <c:v>495</c:v>
                </c:pt>
                <c:pt idx="10">
                  <c:v>495</c:v>
                </c:pt>
                <c:pt idx="11">
                  <c:v>525</c:v>
                </c:pt>
                <c:pt idx="12">
                  <c:v>575</c:v>
                </c:pt>
                <c:pt idx="1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E-4308-936A-D25BE32D7572}"/>
            </c:ext>
          </c:extLst>
        </c:ser>
        <c:ser>
          <c:idx val="2"/>
          <c:order val="2"/>
          <c:tx>
            <c:strRef>
              <c:f>'BRMA Profile - Q'!$A$39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Q'!$B$36:$O$36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Q'!$B$39:$O$39</c:f>
              <c:numCache>
                <c:formatCode>#,##0</c:formatCode>
                <c:ptCount val="14"/>
                <c:pt idx="0">
                  <c:v>492.17</c:v>
                </c:pt>
                <c:pt idx="1">
                  <c:v>493.6</c:v>
                </c:pt>
                <c:pt idx="2">
                  <c:v>493.9</c:v>
                </c:pt>
                <c:pt idx="3">
                  <c:v>486.03</c:v>
                </c:pt>
                <c:pt idx="4">
                  <c:v>479</c:v>
                </c:pt>
                <c:pt idx="5">
                  <c:v>476.44</c:v>
                </c:pt>
                <c:pt idx="6">
                  <c:v>498.22</c:v>
                </c:pt>
                <c:pt idx="7">
                  <c:v>495.63</c:v>
                </c:pt>
                <c:pt idx="8">
                  <c:v>503.31</c:v>
                </c:pt>
                <c:pt idx="9">
                  <c:v>508.68</c:v>
                </c:pt>
                <c:pt idx="10">
                  <c:v>501.82</c:v>
                </c:pt>
                <c:pt idx="11">
                  <c:v>537.21</c:v>
                </c:pt>
                <c:pt idx="12">
                  <c:v>581.98</c:v>
                </c:pt>
                <c:pt idx="13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E-4308-936A-D25BE32D7572}"/>
            </c:ext>
          </c:extLst>
        </c:ser>
        <c:ser>
          <c:idx val="3"/>
          <c:order val="3"/>
          <c:tx>
            <c:strRef>
              <c:f>'BRMA Profile - Q'!$A$40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Q'!$B$36:$O$36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Q'!$B$40:$O$40</c:f>
              <c:numCache>
                <c:formatCode>#,##0</c:formatCode>
                <c:ptCount val="1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525</c:v>
                </c:pt>
                <c:pt idx="5">
                  <c:v>525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595</c:v>
                </c:pt>
                <c:pt idx="12">
                  <c:v>625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E-4308-936A-D25BE32D7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Q'!$A$59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Q'!$B$58:$O$58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Q'!$B$59:$O$59</c:f>
              <c:numCache>
                <c:formatCode>#,##0</c:formatCode>
                <c:ptCount val="14"/>
                <c:pt idx="0">
                  <c:v>475</c:v>
                </c:pt>
                <c:pt idx="1">
                  <c:v>495</c:v>
                </c:pt>
                <c:pt idx="2">
                  <c:v>498</c:v>
                </c:pt>
                <c:pt idx="3">
                  <c:v>495</c:v>
                </c:pt>
                <c:pt idx="4">
                  <c:v>480</c:v>
                </c:pt>
                <c:pt idx="5">
                  <c:v>495</c:v>
                </c:pt>
                <c:pt idx="6">
                  <c:v>475</c:v>
                </c:pt>
                <c:pt idx="7">
                  <c:v>525</c:v>
                </c:pt>
                <c:pt idx="8">
                  <c:v>500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595</c:v>
                </c:pt>
                <c:pt idx="13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6-4667-8804-CFDB5A44DE6B}"/>
            </c:ext>
          </c:extLst>
        </c:ser>
        <c:ser>
          <c:idx val="1"/>
          <c:order val="1"/>
          <c:tx>
            <c:strRef>
              <c:f>'BRMA Profile - Q'!$A$60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Q'!$B$58:$O$58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Q'!$B$60:$O$60</c:f>
              <c:numCache>
                <c:formatCode>#,##0</c:formatCode>
                <c:ptCount val="14"/>
                <c:pt idx="0">
                  <c:v>575</c:v>
                </c:pt>
                <c:pt idx="1">
                  <c:v>575</c:v>
                </c:pt>
                <c:pt idx="2">
                  <c:v>575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562.5</c:v>
                </c:pt>
                <c:pt idx="7">
                  <c:v>595</c:v>
                </c:pt>
                <c:pt idx="8">
                  <c:v>575</c:v>
                </c:pt>
                <c:pt idx="9">
                  <c:v>595</c:v>
                </c:pt>
                <c:pt idx="10">
                  <c:v>600</c:v>
                </c:pt>
                <c:pt idx="11">
                  <c:v>650</c:v>
                </c:pt>
                <c:pt idx="12">
                  <c:v>695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6-4667-8804-CFDB5A44DE6B}"/>
            </c:ext>
          </c:extLst>
        </c:ser>
        <c:ser>
          <c:idx val="2"/>
          <c:order val="2"/>
          <c:tx>
            <c:strRef>
              <c:f>'BRMA Profile - Q'!$A$61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Q'!$B$58:$O$58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Q'!$B$61:$O$61</c:f>
              <c:numCache>
                <c:formatCode>#,##0</c:formatCode>
                <c:ptCount val="14"/>
                <c:pt idx="0">
                  <c:v>591.05999999999995</c:v>
                </c:pt>
                <c:pt idx="1">
                  <c:v>592.34</c:v>
                </c:pt>
                <c:pt idx="2">
                  <c:v>606.89</c:v>
                </c:pt>
                <c:pt idx="3">
                  <c:v>573.74</c:v>
                </c:pt>
                <c:pt idx="4">
                  <c:v>590.70000000000005</c:v>
                </c:pt>
                <c:pt idx="5">
                  <c:v>571.15</c:v>
                </c:pt>
                <c:pt idx="6">
                  <c:v>575.4</c:v>
                </c:pt>
                <c:pt idx="7">
                  <c:v>603.98</c:v>
                </c:pt>
                <c:pt idx="8">
                  <c:v>634.45000000000005</c:v>
                </c:pt>
                <c:pt idx="9">
                  <c:v>639</c:v>
                </c:pt>
                <c:pt idx="10">
                  <c:v>674.32</c:v>
                </c:pt>
                <c:pt idx="11">
                  <c:v>671.69</c:v>
                </c:pt>
                <c:pt idx="12">
                  <c:v>728.14</c:v>
                </c:pt>
                <c:pt idx="13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6-4667-8804-CFDB5A44DE6B}"/>
            </c:ext>
          </c:extLst>
        </c:ser>
        <c:ser>
          <c:idx val="3"/>
          <c:order val="3"/>
          <c:tx>
            <c:strRef>
              <c:f>'BRMA Profile - Q'!$A$62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Q'!$B$58:$O$58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Q'!$B$62:$O$62</c:f>
              <c:numCache>
                <c:formatCode>#,##0</c:formatCode>
                <c:ptCount val="14"/>
                <c:pt idx="0">
                  <c:v>650</c:v>
                </c:pt>
                <c:pt idx="1">
                  <c:v>650</c:v>
                </c:pt>
                <c:pt idx="2">
                  <c:v>680</c:v>
                </c:pt>
                <c:pt idx="3">
                  <c:v>635</c:v>
                </c:pt>
                <c:pt idx="4">
                  <c:v>650</c:v>
                </c:pt>
                <c:pt idx="5">
                  <c:v>625</c:v>
                </c:pt>
                <c:pt idx="6">
                  <c:v>650</c:v>
                </c:pt>
                <c:pt idx="7">
                  <c:v>650</c:v>
                </c:pt>
                <c:pt idx="8">
                  <c:v>695</c:v>
                </c:pt>
                <c:pt idx="9">
                  <c:v>695</c:v>
                </c:pt>
                <c:pt idx="10">
                  <c:v>795</c:v>
                </c:pt>
                <c:pt idx="11">
                  <c:v>795</c:v>
                </c:pt>
                <c:pt idx="12">
                  <c:v>850</c:v>
                </c:pt>
                <c:pt idx="13">
                  <c:v>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6-4667-8804-CFDB5A44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Q'!$A$81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Q'!$B$80:$O$80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Q'!$B$81:$O$81</c:f>
              <c:numCache>
                <c:formatCode>#,##0</c:formatCode>
                <c:ptCount val="14"/>
                <c:pt idx="0">
                  <c:v>695</c:v>
                </c:pt>
                <c:pt idx="1">
                  <c:v>700</c:v>
                </c:pt>
                <c:pt idx="2">
                  <c:v>700</c:v>
                </c:pt>
                <c:pt idx="3">
                  <c:v>695</c:v>
                </c:pt>
                <c:pt idx="4">
                  <c:v>750</c:v>
                </c:pt>
                <c:pt idx="5">
                  <c:v>795</c:v>
                </c:pt>
                <c:pt idx="6">
                  <c:v>771.5</c:v>
                </c:pt>
                <c:pt idx="7">
                  <c:v>795</c:v>
                </c:pt>
                <c:pt idx="8">
                  <c:v>695</c:v>
                </c:pt>
                <c:pt idx="9">
                  <c:v>950</c:v>
                </c:pt>
                <c:pt idx="10">
                  <c:v>820</c:v>
                </c:pt>
                <c:pt idx="11">
                  <c:v>900</c:v>
                </c:pt>
                <c:pt idx="12">
                  <c:v>950</c:v>
                </c:pt>
                <c:pt idx="13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C-4570-B9FD-9C1BB5625548}"/>
            </c:ext>
          </c:extLst>
        </c:ser>
        <c:ser>
          <c:idx val="1"/>
          <c:order val="1"/>
          <c:tx>
            <c:strRef>
              <c:f>'BRMA Profile - Q'!$A$82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Q'!$B$80:$O$80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Q'!$B$82:$O$82</c:f>
              <c:numCache>
                <c:formatCode>#,##0</c:formatCode>
                <c:ptCount val="14"/>
                <c:pt idx="0">
                  <c:v>795</c:v>
                </c:pt>
                <c:pt idx="1">
                  <c:v>850</c:v>
                </c:pt>
                <c:pt idx="2">
                  <c:v>795</c:v>
                </c:pt>
                <c:pt idx="3">
                  <c:v>772.5</c:v>
                </c:pt>
                <c:pt idx="4">
                  <c:v>795</c:v>
                </c:pt>
                <c:pt idx="5">
                  <c:v>800</c:v>
                </c:pt>
                <c:pt idx="6">
                  <c:v>872.5</c:v>
                </c:pt>
                <c:pt idx="7">
                  <c:v>850</c:v>
                </c:pt>
                <c:pt idx="8">
                  <c:v>1100</c:v>
                </c:pt>
                <c:pt idx="9">
                  <c:v>1147.5</c:v>
                </c:pt>
                <c:pt idx="10">
                  <c:v>972.5</c:v>
                </c:pt>
                <c:pt idx="11">
                  <c:v>1072.5</c:v>
                </c:pt>
                <c:pt idx="12">
                  <c:v>950</c:v>
                </c:pt>
                <c:pt idx="13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C-4570-B9FD-9C1BB5625548}"/>
            </c:ext>
          </c:extLst>
        </c:ser>
        <c:ser>
          <c:idx val="2"/>
          <c:order val="2"/>
          <c:tx>
            <c:strRef>
              <c:f>'BRMA Profile - Q'!$A$83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Q'!$B$80:$O$80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Q'!$B$83:$O$83</c:f>
              <c:numCache>
                <c:formatCode>#,##0</c:formatCode>
                <c:ptCount val="14"/>
                <c:pt idx="0">
                  <c:v>821.05</c:v>
                </c:pt>
                <c:pt idx="1">
                  <c:v>821.4</c:v>
                </c:pt>
                <c:pt idx="2">
                  <c:v>834.38</c:v>
                </c:pt>
                <c:pt idx="3">
                  <c:v>774.17</c:v>
                </c:pt>
                <c:pt idx="4">
                  <c:v>795.87</c:v>
                </c:pt>
                <c:pt idx="5">
                  <c:v>861.7</c:v>
                </c:pt>
                <c:pt idx="6">
                  <c:v>906.5</c:v>
                </c:pt>
                <c:pt idx="7">
                  <c:v>886</c:v>
                </c:pt>
                <c:pt idx="8">
                  <c:v>1089.29</c:v>
                </c:pt>
                <c:pt idx="9">
                  <c:v>1265.83</c:v>
                </c:pt>
                <c:pt idx="10">
                  <c:v>964.58</c:v>
                </c:pt>
                <c:pt idx="11">
                  <c:v>1091.5</c:v>
                </c:pt>
                <c:pt idx="12">
                  <c:v>1023.93</c:v>
                </c:pt>
                <c:pt idx="13">
                  <c:v>1088.08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C-4570-B9FD-9C1BB5625548}"/>
            </c:ext>
          </c:extLst>
        </c:ser>
        <c:ser>
          <c:idx val="3"/>
          <c:order val="3"/>
          <c:tx>
            <c:strRef>
              <c:f>'BRMA Profile - Q'!$A$84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Q'!$B$80:$O$80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Q'!$B$84:$O$84</c:f>
              <c:numCache>
                <c:formatCode>#,##0</c:formatCode>
                <c:ptCount val="14"/>
                <c:pt idx="0">
                  <c:v>850</c:v>
                </c:pt>
                <c:pt idx="1">
                  <c:v>900</c:v>
                </c:pt>
                <c:pt idx="2">
                  <c:v>912.5</c:v>
                </c:pt>
                <c:pt idx="3">
                  <c:v>850</c:v>
                </c:pt>
                <c:pt idx="4">
                  <c:v>850</c:v>
                </c:pt>
                <c:pt idx="5">
                  <c:v>875</c:v>
                </c:pt>
                <c:pt idx="6">
                  <c:v>997.5</c:v>
                </c:pt>
                <c:pt idx="7">
                  <c:v>995</c:v>
                </c:pt>
                <c:pt idx="8">
                  <c:v>1385</c:v>
                </c:pt>
                <c:pt idx="9">
                  <c:v>1650</c:v>
                </c:pt>
                <c:pt idx="10">
                  <c:v>1125</c:v>
                </c:pt>
                <c:pt idx="11">
                  <c:v>1200</c:v>
                </c:pt>
                <c:pt idx="12">
                  <c:v>1050</c:v>
                </c:pt>
                <c:pt idx="13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C-4570-B9FD-9C1BB5625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Q'!$A$103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Q'!$B$102:$O$102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Q'!$B$103:$O$103</c:f>
              <c:numCache>
                <c:formatCode>#,##0</c:formatCode>
                <c:ptCount val="14"/>
                <c:pt idx="0">
                  <c:v>240</c:v>
                </c:pt>
                <c:pt idx="1">
                  <c:v>277</c:v>
                </c:pt>
                <c:pt idx="2">
                  <c:v>268</c:v>
                </c:pt>
                <c:pt idx="3">
                  <c:v>275</c:v>
                </c:pt>
                <c:pt idx="4">
                  <c:v>260</c:v>
                </c:pt>
                <c:pt idx="5">
                  <c:v>272.61</c:v>
                </c:pt>
                <c:pt idx="6">
                  <c:v>260.70999999999998</c:v>
                </c:pt>
                <c:pt idx="7">
                  <c:v>275</c:v>
                </c:pt>
                <c:pt idx="8">
                  <c:v>275</c:v>
                </c:pt>
                <c:pt idx="9">
                  <c:v>300</c:v>
                </c:pt>
                <c:pt idx="10">
                  <c:v>302</c:v>
                </c:pt>
                <c:pt idx="11">
                  <c:v>300</c:v>
                </c:pt>
                <c:pt idx="12">
                  <c:v>305</c:v>
                </c:pt>
                <c:pt idx="13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F-4667-8752-A64DF1CFF2E3}"/>
            </c:ext>
          </c:extLst>
        </c:ser>
        <c:ser>
          <c:idx val="1"/>
          <c:order val="1"/>
          <c:tx>
            <c:strRef>
              <c:f>'BRMA Profile - Q'!$A$104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Q'!$B$102:$O$102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Q'!$B$104:$O$104</c:f>
              <c:numCache>
                <c:formatCode>#,##0</c:formatCode>
                <c:ptCount val="14"/>
                <c:pt idx="0">
                  <c:v>294</c:v>
                </c:pt>
                <c:pt idx="1">
                  <c:v>294</c:v>
                </c:pt>
                <c:pt idx="2">
                  <c:v>292.5</c:v>
                </c:pt>
                <c:pt idx="3">
                  <c:v>285</c:v>
                </c:pt>
                <c:pt idx="4">
                  <c:v>281.66000000000003</c:v>
                </c:pt>
                <c:pt idx="5">
                  <c:v>305</c:v>
                </c:pt>
                <c:pt idx="6">
                  <c:v>305</c:v>
                </c:pt>
                <c:pt idx="7">
                  <c:v>325</c:v>
                </c:pt>
                <c:pt idx="8">
                  <c:v>300</c:v>
                </c:pt>
                <c:pt idx="9">
                  <c:v>350</c:v>
                </c:pt>
                <c:pt idx="10">
                  <c:v>350</c:v>
                </c:pt>
                <c:pt idx="11">
                  <c:v>360</c:v>
                </c:pt>
                <c:pt idx="12">
                  <c:v>359</c:v>
                </c:pt>
                <c:pt idx="1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F-4667-8752-A64DF1CFF2E3}"/>
            </c:ext>
          </c:extLst>
        </c:ser>
        <c:ser>
          <c:idx val="2"/>
          <c:order val="2"/>
          <c:tx>
            <c:strRef>
              <c:f>'BRMA Profile - Q'!$A$105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Q'!$B$102:$O$102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Q'!$B$105:$O$105</c:f>
              <c:numCache>
                <c:formatCode>#,##0</c:formatCode>
                <c:ptCount val="14"/>
                <c:pt idx="0">
                  <c:v>288.89</c:v>
                </c:pt>
                <c:pt idx="1">
                  <c:v>300.14999999999998</c:v>
                </c:pt>
                <c:pt idx="2">
                  <c:v>291.19</c:v>
                </c:pt>
                <c:pt idx="3">
                  <c:v>286.20999999999998</c:v>
                </c:pt>
                <c:pt idx="4">
                  <c:v>283.39999999999998</c:v>
                </c:pt>
                <c:pt idx="5">
                  <c:v>315.55</c:v>
                </c:pt>
                <c:pt idx="6">
                  <c:v>322.08999999999997</c:v>
                </c:pt>
                <c:pt idx="7">
                  <c:v>331.01</c:v>
                </c:pt>
                <c:pt idx="8">
                  <c:v>311.75</c:v>
                </c:pt>
                <c:pt idx="9">
                  <c:v>332.59</c:v>
                </c:pt>
                <c:pt idx="10">
                  <c:v>346.61</c:v>
                </c:pt>
                <c:pt idx="11">
                  <c:v>357</c:v>
                </c:pt>
                <c:pt idx="12">
                  <c:v>382.62</c:v>
                </c:pt>
                <c:pt idx="13">
                  <c:v>436.63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F-4667-8752-A64DF1CFF2E3}"/>
            </c:ext>
          </c:extLst>
        </c:ser>
        <c:ser>
          <c:idx val="3"/>
          <c:order val="3"/>
          <c:tx>
            <c:strRef>
              <c:f>'BRMA Profile - Q'!$A$106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Q'!$B$102:$O$102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Q'!$B$106:$O$106</c:f>
              <c:numCache>
                <c:formatCode>#,##0</c:formatCode>
                <c:ptCount val="14"/>
                <c:pt idx="0">
                  <c:v>344</c:v>
                </c:pt>
                <c:pt idx="1">
                  <c:v>315</c:v>
                </c:pt>
                <c:pt idx="2">
                  <c:v>325</c:v>
                </c:pt>
                <c:pt idx="3">
                  <c:v>303.33</c:v>
                </c:pt>
                <c:pt idx="4">
                  <c:v>305</c:v>
                </c:pt>
                <c:pt idx="5">
                  <c:v>359.52</c:v>
                </c:pt>
                <c:pt idx="6">
                  <c:v>359.52</c:v>
                </c:pt>
                <c:pt idx="7">
                  <c:v>375</c:v>
                </c:pt>
                <c:pt idx="8">
                  <c:v>350</c:v>
                </c:pt>
                <c:pt idx="9">
                  <c:v>375</c:v>
                </c:pt>
                <c:pt idx="10">
                  <c:v>400</c:v>
                </c:pt>
                <c:pt idx="11">
                  <c:v>403</c:v>
                </c:pt>
                <c:pt idx="12">
                  <c:v>445</c:v>
                </c:pt>
                <c:pt idx="1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F-4667-8752-A64DF1CF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Q'!$A$125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Q'!$C$124:$P$124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Q'!$C$125:$P$125</c:f>
              <c:numCache>
                <c:formatCode>#,##0</c:formatCode>
                <c:ptCount val="14"/>
                <c:pt idx="0">
                  <c:v>74</c:v>
                </c:pt>
                <c:pt idx="1">
                  <c:v>90</c:v>
                </c:pt>
                <c:pt idx="2">
                  <c:v>72</c:v>
                </c:pt>
                <c:pt idx="3">
                  <c:v>50</c:v>
                </c:pt>
                <c:pt idx="4">
                  <c:v>56</c:v>
                </c:pt>
                <c:pt idx="5">
                  <c:v>108</c:v>
                </c:pt>
                <c:pt idx="6">
                  <c:v>118</c:v>
                </c:pt>
                <c:pt idx="7">
                  <c:v>95</c:v>
                </c:pt>
                <c:pt idx="8">
                  <c:v>95</c:v>
                </c:pt>
                <c:pt idx="9">
                  <c:v>97</c:v>
                </c:pt>
                <c:pt idx="10">
                  <c:v>85</c:v>
                </c:pt>
                <c:pt idx="11">
                  <c:v>97</c:v>
                </c:pt>
                <c:pt idx="12">
                  <c:v>99</c:v>
                </c:pt>
                <c:pt idx="1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2-4EB4-A764-1882AE0B3A46}"/>
            </c:ext>
          </c:extLst>
        </c:ser>
        <c:ser>
          <c:idx val="1"/>
          <c:order val="1"/>
          <c:tx>
            <c:strRef>
              <c:f>'BRMA Profile - Q'!$A$126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Q'!$C$124:$P$124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Q'!$C$126:$P$126</c:f>
              <c:numCache>
                <c:formatCode>#,##0</c:formatCode>
                <c:ptCount val="14"/>
                <c:pt idx="0">
                  <c:v>160</c:v>
                </c:pt>
                <c:pt idx="1">
                  <c:v>161</c:v>
                </c:pt>
                <c:pt idx="2">
                  <c:v>165</c:v>
                </c:pt>
                <c:pt idx="3">
                  <c:v>175</c:v>
                </c:pt>
                <c:pt idx="4">
                  <c:v>145</c:v>
                </c:pt>
                <c:pt idx="5">
                  <c:v>243</c:v>
                </c:pt>
                <c:pt idx="6">
                  <c:v>197</c:v>
                </c:pt>
                <c:pt idx="7">
                  <c:v>210</c:v>
                </c:pt>
                <c:pt idx="8">
                  <c:v>210</c:v>
                </c:pt>
                <c:pt idx="9">
                  <c:v>222</c:v>
                </c:pt>
                <c:pt idx="10">
                  <c:v>161</c:v>
                </c:pt>
                <c:pt idx="11">
                  <c:v>163</c:v>
                </c:pt>
                <c:pt idx="12">
                  <c:v>164</c:v>
                </c:pt>
                <c:pt idx="13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2-4EB4-A764-1882AE0B3A46}"/>
            </c:ext>
          </c:extLst>
        </c:ser>
        <c:ser>
          <c:idx val="2"/>
          <c:order val="2"/>
          <c:tx>
            <c:strRef>
              <c:f>'BRMA Profile - Q'!$A$127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Q'!$C$124:$P$124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Q'!$C$127:$P$127</c:f>
              <c:numCache>
                <c:formatCode>#,##0</c:formatCode>
                <c:ptCount val="14"/>
                <c:pt idx="0">
                  <c:v>67</c:v>
                </c:pt>
                <c:pt idx="1">
                  <c:v>92</c:v>
                </c:pt>
                <c:pt idx="2">
                  <c:v>73</c:v>
                </c:pt>
                <c:pt idx="3">
                  <c:v>79</c:v>
                </c:pt>
                <c:pt idx="4">
                  <c:v>87</c:v>
                </c:pt>
                <c:pt idx="5">
                  <c:v>103</c:v>
                </c:pt>
                <c:pt idx="6">
                  <c:v>68</c:v>
                </c:pt>
                <c:pt idx="7">
                  <c:v>60</c:v>
                </c:pt>
                <c:pt idx="8">
                  <c:v>55</c:v>
                </c:pt>
                <c:pt idx="9">
                  <c:v>60</c:v>
                </c:pt>
                <c:pt idx="10">
                  <c:v>59</c:v>
                </c:pt>
                <c:pt idx="11">
                  <c:v>54</c:v>
                </c:pt>
                <c:pt idx="12">
                  <c:v>59</c:v>
                </c:pt>
                <c:pt idx="1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02-4EB4-A764-1882AE0B3A46}"/>
            </c:ext>
          </c:extLst>
        </c:ser>
        <c:ser>
          <c:idx val="3"/>
          <c:order val="3"/>
          <c:tx>
            <c:strRef>
              <c:f>'BRMA Profile - Q'!$A$128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Q'!$C$124:$P$124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Q'!$C$128:$P$128</c:f>
              <c:numCache>
                <c:formatCode>#,##0</c:formatCode>
                <c:ptCount val="14"/>
                <c:pt idx="0">
                  <c:v>19</c:v>
                </c:pt>
                <c:pt idx="1">
                  <c:v>25</c:v>
                </c:pt>
                <c:pt idx="2">
                  <c:v>16</c:v>
                </c:pt>
                <c:pt idx="3">
                  <c:v>12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15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2-4EB4-A764-1882AE0B3A46}"/>
            </c:ext>
          </c:extLst>
        </c:ser>
        <c:ser>
          <c:idx val="4"/>
          <c:order val="4"/>
          <c:tx>
            <c:strRef>
              <c:f>'BRMA Profile - Q'!$A$129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Q'!$C$124:$P$124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Q'!$C$129:$P$129</c:f>
              <c:numCache>
                <c:formatCode>#,##0</c:formatCode>
                <c:ptCount val="14"/>
                <c:pt idx="0">
                  <c:v>15</c:v>
                </c:pt>
                <c:pt idx="1">
                  <c:v>20</c:v>
                </c:pt>
                <c:pt idx="2">
                  <c:v>18</c:v>
                </c:pt>
                <c:pt idx="3">
                  <c:v>30</c:v>
                </c:pt>
                <c:pt idx="4">
                  <c:v>49</c:v>
                </c:pt>
                <c:pt idx="5">
                  <c:v>69</c:v>
                </c:pt>
                <c:pt idx="6">
                  <c:v>45</c:v>
                </c:pt>
                <c:pt idx="7">
                  <c:v>51</c:v>
                </c:pt>
                <c:pt idx="8">
                  <c:v>36</c:v>
                </c:pt>
                <c:pt idx="9">
                  <c:v>45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02-4EB4-A764-1882AE0B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Q'!$A$6:$C$6</c:f>
              <c:strCache>
                <c:ptCount val="3"/>
                <c:pt idx="0">
                  <c:v>West Dunbartonshire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Q'!$B$36:$O$36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Q'!$B$39:$O$39</c:f>
              <c:numCache>
                <c:formatCode>#,##0</c:formatCode>
                <c:ptCount val="14"/>
                <c:pt idx="0">
                  <c:v>492.17</c:v>
                </c:pt>
                <c:pt idx="1">
                  <c:v>493.6</c:v>
                </c:pt>
                <c:pt idx="2">
                  <c:v>493.9</c:v>
                </c:pt>
                <c:pt idx="3">
                  <c:v>486.03</c:v>
                </c:pt>
                <c:pt idx="4">
                  <c:v>479</c:v>
                </c:pt>
                <c:pt idx="5">
                  <c:v>476.44</c:v>
                </c:pt>
                <c:pt idx="6">
                  <c:v>498.22</c:v>
                </c:pt>
                <c:pt idx="7">
                  <c:v>495.63</c:v>
                </c:pt>
                <c:pt idx="8">
                  <c:v>503.31</c:v>
                </c:pt>
                <c:pt idx="9">
                  <c:v>508.68</c:v>
                </c:pt>
                <c:pt idx="10">
                  <c:v>501.82</c:v>
                </c:pt>
                <c:pt idx="11">
                  <c:v>537.21</c:v>
                </c:pt>
                <c:pt idx="12">
                  <c:v>581.98</c:v>
                </c:pt>
                <c:pt idx="13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BD4-9836-41939495DBF7}"/>
            </c:ext>
          </c:extLst>
        </c:ser>
        <c:ser>
          <c:idx val="1"/>
          <c:order val="1"/>
          <c:tx>
            <c:strRef>
              <c:f>'BRMA Profile - Q'!$A$147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Q'!$B$36:$O$36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Q'!$B$147:$O$147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BD4-9836-41939495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1320457367364E-2"/>
          <c:y val="3.6282130397650415E-2"/>
          <c:w val="0.89784468414749585"/>
          <c:h val="0.8461993432906549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R'!$A$15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R'!$B$14:$O$14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R'!$B$15:$O$15</c:f>
              <c:numCache>
                <c:formatCode>#,##0</c:formatCode>
                <c:ptCount val="14"/>
                <c:pt idx="0">
                  <c:v>400</c:v>
                </c:pt>
                <c:pt idx="1">
                  <c:v>425</c:v>
                </c:pt>
                <c:pt idx="2">
                  <c:v>425</c:v>
                </c:pt>
                <c:pt idx="3">
                  <c:v>400</c:v>
                </c:pt>
                <c:pt idx="4">
                  <c:v>425</c:v>
                </c:pt>
                <c:pt idx="5">
                  <c:v>425</c:v>
                </c:pt>
                <c:pt idx="6">
                  <c:v>450</c:v>
                </c:pt>
                <c:pt idx="7">
                  <c:v>450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480</c:v>
                </c:pt>
                <c:pt idx="12">
                  <c:v>488</c:v>
                </c:pt>
                <c:pt idx="13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4-4E24-96B6-879570159323}"/>
            </c:ext>
          </c:extLst>
        </c:ser>
        <c:ser>
          <c:idx val="1"/>
          <c:order val="1"/>
          <c:tx>
            <c:strRef>
              <c:f>'BRMA Profile - R'!$A$16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R'!$B$14:$O$14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R'!$B$16:$O$16</c:f>
              <c:numCache>
                <c:formatCode>#,##0</c:formatCode>
                <c:ptCount val="14"/>
                <c:pt idx="0">
                  <c:v>425</c:v>
                </c:pt>
                <c:pt idx="1">
                  <c:v>435</c:v>
                </c:pt>
                <c:pt idx="2">
                  <c:v>435</c:v>
                </c:pt>
                <c:pt idx="3">
                  <c:v>435</c:v>
                </c:pt>
                <c:pt idx="4">
                  <c:v>450</c:v>
                </c:pt>
                <c:pt idx="5">
                  <c:v>450</c:v>
                </c:pt>
                <c:pt idx="6">
                  <c:v>475</c:v>
                </c:pt>
                <c:pt idx="7">
                  <c:v>480</c:v>
                </c:pt>
                <c:pt idx="8">
                  <c:v>495</c:v>
                </c:pt>
                <c:pt idx="9">
                  <c:v>500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4-4E24-96B6-879570159323}"/>
            </c:ext>
          </c:extLst>
        </c:ser>
        <c:ser>
          <c:idx val="2"/>
          <c:order val="2"/>
          <c:tx>
            <c:strRef>
              <c:f>'BRMA Profile - R'!$A$17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R'!$B$14:$O$14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R'!$B$17:$O$17</c:f>
              <c:numCache>
                <c:formatCode>#,##0</c:formatCode>
                <c:ptCount val="14"/>
                <c:pt idx="0">
                  <c:v>428.18</c:v>
                </c:pt>
                <c:pt idx="1">
                  <c:v>435.58</c:v>
                </c:pt>
                <c:pt idx="2">
                  <c:v>435.6</c:v>
                </c:pt>
                <c:pt idx="3">
                  <c:v>433.11</c:v>
                </c:pt>
                <c:pt idx="4">
                  <c:v>448.15</c:v>
                </c:pt>
                <c:pt idx="5">
                  <c:v>445.29</c:v>
                </c:pt>
                <c:pt idx="6">
                  <c:v>469.89</c:v>
                </c:pt>
                <c:pt idx="7">
                  <c:v>477.15</c:v>
                </c:pt>
                <c:pt idx="8">
                  <c:v>489.92</c:v>
                </c:pt>
                <c:pt idx="9">
                  <c:v>503.63</c:v>
                </c:pt>
                <c:pt idx="10">
                  <c:v>512.51</c:v>
                </c:pt>
                <c:pt idx="11">
                  <c:v>520.54999999999995</c:v>
                </c:pt>
                <c:pt idx="12">
                  <c:v>538.52</c:v>
                </c:pt>
                <c:pt idx="13">
                  <c:v>559.22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4-4E24-96B6-879570159323}"/>
            </c:ext>
          </c:extLst>
        </c:ser>
        <c:ser>
          <c:idx val="3"/>
          <c:order val="3"/>
          <c:tx>
            <c:strRef>
              <c:f>'BRMA Profile - R'!$A$18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R'!$B$14:$O$14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R'!$B$18:$O$18</c:f>
              <c:numCache>
                <c:formatCode>#,##0</c:formatCode>
                <c:ptCount val="1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475</c:v>
                </c:pt>
                <c:pt idx="5">
                  <c:v>475</c:v>
                </c:pt>
                <c:pt idx="6">
                  <c:v>495</c:v>
                </c:pt>
                <c:pt idx="7">
                  <c:v>500</c:v>
                </c:pt>
                <c:pt idx="8">
                  <c:v>525</c:v>
                </c:pt>
                <c:pt idx="9">
                  <c:v>525</c:v>
                </c:pt>
                <c:pt idx="10">
                  <c:v>525</c:v>
                </c:pt>
                <c:pt idx="11">
                  <c:v>550</c:v>
                </c:pt>
                <c:pt idx="12">
                  <c:v>575</c:v>
                </c:pt>
                <c:pt idx="13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04-4E24-96B6-879570159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104"/>
        <c:axId val="160989184"/>
      </c:lineChart>
      <c:catAx>
        <c:axId val="160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89184"/>
        <c:crosses val="autoZero"/>
        <c:auto val="1"/>
        <c:lblAlgn val="ctr"/>
        <c:lblOffset val="100"/>
        <c:noMultiLvlLbl val="0"/>
      </c:catAx>
      <c:valAx>
        <c:axId val="160989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9751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233176664018366"/>
          <c:y val="0.6942866817435156"/>
          <c:w val="0.79426572298517595"/>
          <c:h val="0.137467354614205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66788793843595E-2"/>
          <c:y val="3.3008875112120799E-2"/>
          <c:w val="0.89826731235739832"/>
          <c:h val="0.85853059353962713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R'!$A$37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R'!$B$36:$O$36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R'!$B$37:$O$37</c:f>
              <c:numCache>
                <c:formatCode>#,##0</c:formatCode>
                <c:ptCount val="14"/>
                <c:pt idx="0">
                  <c:v>500</c:v>
                </c:pt>
                <c:pt idx="1">
                  <c:v>495</c:v>
                </c:pt>
                <c:pt idx="2">
                  <c:v>495</c:v>
                </c:pt>
                <c:pt idx="3">
                  <c:v>500</c:v>
                </c:pt>
                <c:pt idx="4">
                  <c:v>500</c:v>
                </c:pt>
                <c:pt idx="5">
                  <c:v>525</c:v>
                </c:pt>
                <c:pt idx="6">
                  <c:v>550</c:v>
                </c:pt>
                <c:pt idx="7">
                  <c:v>560</c:v>
                </c:pt>
                <c:pt idx="8">
                  <c:v>575</c:v>
                </c:pt>
                <c:pt idx="9">
                  <c:v>595</c:v>
                </c:pt>
                <c:pt idx="10">
                  <c:v>600</c:v>
                </c:pt>
                <c:pt idx="11">
                  <c:v>598</c:v>
                </c:pt>
                <c:pt idx="12">
                  <c:v>615</c:v>
                </c:pt>
                <c:pt idx="13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7-4D67-B923-102126AEEAAB}"/>
            </c:ext>
          </c:extLst>
        </c:ser>
        <c:ser>
          <c:idx val="1"/>
          <c:order val="1"/>
          <c:tx>
            <c:strRef>
              <c:f>'BRMA Profile - R'!$A$38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R'!$B$36:$O$36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R'!$B$38:$O$38</c:f>
              <c:numCache>
                <c:formatCode>#,##0</c:formatCode>
                <c:ptCount val="14"/>
                <c:pt idx="0">
                  <c:v>525</c:v>
                </c:pt>
                <c:pt idx="1">
                  <c:v>525</c:v>
                </c:pt>
                <c:pt idx="2">
                  <c:v>525</c:v>
                </c:pt>
                <c:pt idx="3">
                  <c:v>529</c:v>
                </c:pt>
                <c:pt idx="4">
                  <c:v>542.5</c:v>
                </c:pt>
                <c:pt idx="5">
                  <c:v>550</c:v>
                </c:pt>
                <c:pt idx="6">
                  <c:v>575</c:v>
                </c:pt>
                <c:pt idx="7">
                  <c:v>595</c:v>
                </c:pt>
                <c:pt idx="8">
                  <c:v>600</c:v>
                </c:pt>
                <c:pt idx="9">
                  <c:v>625</c:v>
                </c:pt>
                <c:pt idx="10">
                  <c:v>625</c:v>
                </c:pt>
                <c:pt idx="11">
                  <c:v>650</c:v>
                </c:pt>
                <c:pt idx="12">
                  <c:v>650</c:v>
                </c:pt>
                <c:pt idx="1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7-4D67-B923-102126AEEAAB}"/>
            </c:ext>
          </c:extLst>
        </c:ser>
        <c:ser>
          <c:idx val="2"/>
          <c:order val="2"/>
          <c:tx>
            <c:strRef>
              <c:f>'BRMA Profile - R'!$A$39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R'!$B$36:$O$36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R'!$B$39:$O$39</c:f>
              <c:numCache>
                <c:formatCode>#,##0</c:formatCode>
                <c:ptCount val="14"/>
                <c:pt idx="0">
                  <c:v>527.37</c:v>
                </c:pt>
                <c:pt idx="1">
                  <c:v>525.86</c:v>
                </c:pt>
                <c:pt idx="2">
                  <c:v>527.74</c:v>
                </c:pt>
                <c:pt idx="3">
                  <c:v>536.71</c:v>
                </c:pt>
                <c:pt idx="4">
                  <c:v>542.6</c:v>
                </c:pt>
                <c:pt idx="5">
                  <c:v>559.54</c:v>
                </c:pt>
                <c:pt idx="6">
                  <c:v>577.79999999999995</c:v>
                </c:pt>
                <c:pt idx="7">
                  <c:v>598.79</c:v>
                </c:pt>
                <c:pt idx="8">
                  <c:v>608.82000000000005</c:v>
                </c:pt>
                <c:pt idx="9">
                  <c:v>629.66999999999996</c:v>
                </c:pt>
                <c:pt idx="10">
                  <c:v>636.44000000000005</c:v>
                </c:pt>
                <c:pt idx="11">
                  <c:v>642.20000000000005</c:v>
                </c:pt>
                <c:pt idx="12">
                  <c:v>672.64</c:v>
                </c:pt>
                <c:pt idx="13">
                  <c:v>688.41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7-4D67-B923-102126AEEAAB}"/>
            </c:ext>
          </c:extLst>
        </c:ser>
        <c:ser>
          <c:idx val="3"/>
          <c:order val="3"/>
          <c:tx>
            <c:strRef>
              <c:f>'BRMA Profile - R'!$A$40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R'!$B$36:$O$36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R'!$B$40:$O$40</c:f>
              <c:numCache>
                <c:formatCode>#,##0</c:formatCode>
                <c:ptCount val="1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558</c:v>
                </c:pt>
                <c:pt idx="4">
                  <c:v>575</c:v>
                </c:pt>
                <c:pt idx="5">
                  <c:v>595</c:v>
                </c:pt>
                <c:pt idx="6">
                  <c:v>600</c:v>
                </c:pt>
                <c:pt idx="7">
                  <c:v>642.5</c:v>
                </c:pt>
                <c:pt idx="8">
                  <c:v>650</c:v>
                </c:pt>
                <c:pt idx="9">
                  <c:v>675</c:v>
                </c:pt>
                <c:pt idx="10">
                  <c:v>675</c:v>
                </c:pt>
                <c:pt idx="11">
                  <c:v>677.5</c:v>
                </c:pt>
                <c:pt idx="12">
                  <c:v>725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77-4D67-B923-102126AE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9776"/>
        <c:axId val="161021312"/>
      </c:lineChart>
      <c:catAx>
        <c:axId val="1610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21312"/>
        <c:crosses val="autoZero"/>
        <c:auto val="1"/>
        <c:lblAlgn val="ctr"/>
        <c:lblOffset val="100"/>
        <c:noMultiLvlLbl val="0"/>
      </c:catAx>
      <c:valAx>
        <c:axId val="16102131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197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690429317967362"/>
          <c:y val="0.67337560063954638"/>
          <c:w val="0.79432263750580778"/>
          <c:h val="0.1339756581060278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Argyll and Bute'!$I$122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Argyll and Bute'!$J$117:$P$117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5-413F-88A1-181016358E71}"/>
            </c:ext>
          </c:extLst>
        </c:ser>
        <c:ser>
          <c:idx val="0"/>
          <c:order val="1"/>
          <c:tx>
            <c:strRef>
              <c:f>'BRMA Profile - Argyll and Bute'!$I$121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Argyll and Bute'!$J$117:$P$117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5-413F-88A1-181016358E71}"/>
            </c:ext>
          </c:extLst>
        </c:ser>
        <c:ser>
          <c:idx val="1"/>
          <c:order val="2"/>
          <c:tx>
            <c:strRef>
              <c:f>'BRMA Profile - Argyll and Bute'!$I$120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Argyll and Bute'!$J$117:$P$117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Bute'!$J$120:$P$120</c:f>
              <c:numCache>
                <c:formatCode>#,##0</c:formatCode>
                <c:ptCount val="7"/>
                <c:pt idx="0">
                  <c:v>642.58000000000004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5-413F-88A1-181016358E71}"/>
            </c:ext>
          </c:extLst>
        </c:ser>
        <c:ser>
          <c:idx val="2"/>
          <c:order val="3"/>
          <c:tx>
            <c:strRef>
              <c:f>'BRMA Profile - Argyll and Bute'!$I$119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Argyll and Bute'!$J$117:$P$117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Bute'!$J$119:$P$119</c:f>
              <c:numCache>
                <c:formatCode>#,##0</c:formatCode>
                <c:ptCount val="7"/>
                <c:pt idx="0">
                  <c:v>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5-413F-88A1-181016358E71}"/>
            </c:ext>
          </c:extLst>
        </c:ser>
        <c:ser>
          <c:idx val="3"/>
          <c:order val="4"/>
          <c:tx>
            <c:strRef>
              <c:f>'BRMA Profile - Argyll and Bute'!$I$118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Argyll and Bute'!$J$117:$P$117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Argyll and Bute'!$J$118:$P$118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5-413F-88A1-18101635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3392"/>
        <c:axId val="76044928"/>
      </c:lineChart>
      <c:catAx>
        <c:axId val="760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044928"/>
        <c:crosses val="autoZero"/>
        <c:auto val="1"/>
        <c:lblAlgn val="ctr"/>
        <c:lblOffset val="100"/>
        <c:noMultiLvlLbl val="0"/>
      </c:catAx>
      <c:valAx>
        <c:axId val="7604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60433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55148569720603E-2"/>
          <c:y val="3.480196703880914E-2"/>
          <c:w val="0.89827898834079734"/>
          <c:h val="0.85670082324174701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R'!$A$59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R'!$B$58:$O$58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R'!$B$59:$O$59</c:f>
              <c:numCache>
                <c:formatCode>#,##0</c:formatCode>
                <c:ptCount val="14"/>
                <c:pt idx="0">
                  <c:v>550</c:v>
                </c:pt>
                <c:pt idx="1">
                  <c:v>575</c:v>
                </c:pt>
                <c:pt idx="2">
                  <c:v>560</c:v>
                </c:pt>
                <c:pt idx="3">
                  <c:v>558</c:v>
                </c:pt>
                <c:pt idx="4">
                  <c:v>575</c:v>
                </c:pt>
                <c:pt idx="5">
                  <c:v>600</c:v>
                </c:pt>
                <c:pt idx="6">
                  <c:v>600</c:v>
                </c:pt>
                <c:pt idx="7">
                  <c:v>625</c:v>
                </c:pt>
                <c:pt idx="8">
                  <c:v>650</c:v>
                </c:pt>
                <c:pt idx="9">
                  <c:v>675</c:v>
                </c:pt>
                <c:pt idx="10">
                  <c:v>675</c:v>
                </c:pt>
                <c:pt idx="11">
                  <c:v>674</c:v>
                </c:pt>
                <c:pt idx="12">
                  <c:v>750</c:v>
                </c:pt>
                <c:pt idx="1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1-4499-8736-85999C772BEB}"/>
            </c:ext>
          </c:extLst>
        </c:ser>
        <c:ser>
          <c:idx val="1"/>
          <c:order val="1"/>
          <c:tx>
            <c:strRef>
              <c:f>'BRMA Profile - R'!$A$60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R'!$B$58:$O$58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R'!$B$60:$O$60</c:f>
              <c:numCache>
                <c:formatCode>#,##0</c:formatCode>
                <c:ptCount val="14"/>
                <c:pt idx="0">
                  <c:v>600</c:v>
                </c:pt>
                <c:pt idx="1">
                  <c:v>600</c:v>
                </c:pt>
                <c:pt idx="2">
                  <c:v>599</c:v>
                </c:pt>
                <c:pt idx="3">
                  <c:v>608</c:v>
                </c:pt>
                <c:pt idx="4">
                  <c:v>625</c:v>
                </c:pt>
                <c:pt idx="5">
                  <c:v>650</c:v>
                </c:pt>
                <c:pt idx="6">
                  <c:v>675</c:v>
                </c:pt>
                <c:pt idx="7">
                  <c:v>695</c:v>
                </c:pt>
                <c:pt idx="8">
                  <c:v>697.5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845</c:v>
                </c:pt>
                <c:pt idx="13">
                  <c:v>847.5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1-4499-8736-85999C772BEB}"/>
            </c:ext>
          </c:extLst>
        </c:ser>
        <c:ser>
          <c:idx val="2"/>
          <c:order val="2"/>
          <c:tx>
            <c:strRef>
              <c:f>'BRMA Profile - R'!$A$61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R'!$B$58:$O$58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R'!$B$61:$O$61</c:f>
              <c:numCache>
                <c:formatCode>#,##0</c:formatCode>
                <c:ptCount val="14"/>
                <c:pt idx="0">
                  <c:v>615.97</c:v>
                </c:pt>
                <c:pt idx="1">
                  <c:v>619.26</c:v>
                </c:pt>
                <c:pt idx="2">
                  <c:v>624.25</c:v>
                </c:pt>
                <c:pt idx="3">
                  <c:v>623.23</c:v>
                </c:pt>
                <c:pt idx="4">
                  <c:v>636.77</c:v>
                </c:pt>
                <c:pt idx="5">
                  <c:v>673.9</c:v>
                </c:pt>
                <c:pt idx="6">
                  <c:v>690.52</c:v>
                </c:pt>
                <c:pt idx="7">
                  <c:v>708.53</c:v>
                </c:pt>
                <c:pt idx="8">
                  <c:v>735.69</c:v>
                </c:pt>
                <c:pt idx="9">
                  <c:v>769.39</c:v>
                </c:pt>
                <c:pt idx="10">
                  <c:v>764.07</c:v>
                </c:pt>
                <c:pt idx="11">
                  <c:v>781.46</c:v>
                </c:pt>
                <c:pt idx="12">
                  <c:v>875.71</c:v>
                </c:pt>
                <c:pt idx="13">
                  <c:v>899.27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1-4499-8736-85999C772BEB}"/>
            </c:ext>
          </c:extLst>
        </c:ser>
        <c:ser>
          <c:idx val="3"/>
          <c:order val="3"/>
          <c:tx>
            <c:strRef>
              <c:f>'BRMA Profile - R'!$A$62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R'!$B$58:$O$58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R'!$B$62:$O$62</c:f>
              <c:numCache>
                <c:formatCode>#,##0</c:formatCode>
                <c:ptCount val="14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675</c:v>
                </c:pt>
                <c:pt idx="4">
                  <c:v>675</c:v>
                </c:pt>
                <c:pt idx="5">
                  <c:v>725</c:v>
                </c:pt>
                <c:pt idx="6">
                  <c:v>775</c:v>
                </c:pt>
                <c:pt idx="7">
                  <c:v>775</c:v>
                </c:pt>
                <c:pt idx="8">
                  <c:v>800</c:v>
                </c:pt>
                <c:pt idx="9">
                  <c:v>850</c:v>
                </c:pt>
                <c:pt idx="10">
                  <c:v>835</c:v>
                </c:pt>
                <c:pt idx="11">
                  <c:v>850</c:v>
                </c:pt>
                <c:pt idx="12">
                  <c:v>975</c:v>
                </c:pt>
                <c:pt idx="13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61-4499-8736-85999C77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59648"/>
        <c:axId val="160861184"/>
      </c:lineChart>
      <c:catAx>
        <c:axId val="160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61184"/>
        <c:crosses val="autoZero"/>
        <c:auto val="1"/>
        <c:lblAlgn val="ctr"/>
        <c:lblOffset val="100"/>
        <c:noMultiLvlLbl val="0"/>
      </c:catAx>
      <c:valAx>
        <c:axId val="1608611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0859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960449866601523"/>
          <c:y val="0.70653086379265329"/>
          <c:w val="0.79432263750580778"/>
          <c:h val="0.1160140942189936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46789132316019E-2"/>
          <c:y val="3.433545986177565E-2"/>
          <c:w val="0.89248726934160438"/>
          <c:h val="0.85720382313995447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R'!$A$81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R'!$B$80:$O$80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R'!$B$81:$O$81</c:f>
              <c:numCache>
                <c:formatCode>#,##0</c:formatCode>
                <c:ptCount val="14"/>
                <c:pt idx="0">
                  <c:v>750</c:v>
                </c:pt>
                <c:pt idx="1">
                  <c:v>745</c:v>
                </c:pt>
                <c:pt idx="2">
                  <c:v>750</c:v>
                </c:pt>
                <c:pt idx="3">
                  <c:v>795</c:v>
                </c:pt>
                <c:pt idx="4">
                  <c:v>795</c:v>
                </c:pt>
                <c:pt idx="5">
                  <c:v>810</c:v>
                </c:pt>
                <c:pt idx="6">
                  <c:v>825</c:v>
                </c:pt>
                <c:pt idx="7">
                  <c:v>862.5</c:v>
                </c:pt>
                <c:pt idx="8">
                  <c:v>875</c:v>
                </c:pt>
                <c:pt idx="9">
                  <c:v>950</c:v>
                </c:pt>
                <c:pt idx="10">
                  <c:v>950</c:v>
                </c:pt>
                <c:pt idx="11">
                  <c:v>1000</c:v>
                </c:pt>
                <c:pt idx="12">
                  <c:v>1100</c:v>
                </c:pt>
                <c:pt idx="13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1-4ED4-9075-71A7A5FD1D09}"/>
            </c:ext>
          </c:extLst>
        </c:ser>
        <c:ser>
          <c:idx val="1"/>
          <c:order val="1"/>
          <c:tx>
            <c:strRef>
              <c:f>'BRMA Profile - R'!$A$82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R'!$B$80:$O$80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R'!$B$82:$O$82</c:f>
              <c:numCache>
                <c:formatCode>#,##0</c:formatCode>
                <c:ptCount val="14"/>
                <c:pt idx="0">
                  <c:v>825</c:v>
                </c:pt>
                <c:pt idx="1">
                  <c:v>800</c:v>
                </c:pt>
                <c:pt idx="2">
                  <c:v>850</c:v>
                </c:pt>
                <c:pt idx="3">
                  <c:v>850</c:v>
                </c:pt>
                <c:pt idx="4">
                  <c:v>862.5</c:v>
                </c:pt>
                <c:pt idx="5">
                  <c:v>935</c:v>
                </c:pt>
                <c:pt idx="6">
                  <c:v>895</c:v>
                </c:pt>
                <c:pt idx="7">
                  <c:v>950</c:v>
                </c:pt>
                <c:pt idx="8">
                  <c:v>1000</c:v>
                </c:pt>
                <c:pt idx="9">
                  <c:v>1100</c:v>
                </c:pt>
                <c:pt idx="10">
                  <c:v>1097.5</c:v>
                </c:pt>
                <c:pt idx="11">
                  <c:v>1200</c:v>
                </c:pt>
                <c:pt idx="12">
                  <c:v>1250</c:v>
                </c:pt>
                <c:pt idx="13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1-4ED4-9075-71A7A5FD1D09}"/>
            </c:ext>
          </c:extLst>
        </c:ser>
        <c:ser>
          <c:idx val="2"/>
          <c:order val="2"/>
          <c:tx>
            <c:strRef>
              <c:f>'BRMA Profile - R'!$A$83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R'!$B$80:$O$80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R'!$B$83:$O$83</c:f>
              <c:numCache>
                <c:formatCode>#,##0</c:formatCode>
                <c:ptCount val="14"/>
                <c:pt idx="0">
                  <c:v>834.19</c:v>
                </c:pt>
                <c:pt idx="1">
                  <c:v>796.42</c:v>
                </c:pt>
                <c:pt idx="2">
                  <c:v>856.56</c:v>
                </c:pt>
                <c:pt idx="3">
                  <c:v>870.95</c:v>
                </c:pt>
                <c:pt idx="4">
                  <c:v>889.07</c:v>
                </c:pt>
                <c:pt idx="5">
                  <c:v>936.17</c:v>
                </c:pt>
                <c:pt idx="6">
                  <c:v>920.33</c:v>
                </c:pt>
                <c:pt idx="7">
                  <c:v>975.1</c:v>
                </c:pt>
                <c:pt idx="8">
                  <c:v>1007.36</c:v>
                </c:pt>
                <c:pt idx="9">
                  <c:v>1055.47</c:v>
                </c:pt>
                <c:pt idx="10">
                  <c:v>1105</c:v>
                </c:pt>
                <c:pt idx="11">
                  <c:v>1161.67</c:v>
                </c:pt>
                <c:pt idx="12">
                  <c:v>1258.19</c:v>
                </c:pt>
                <c:pt idx="13">
                  <c:v>1293.58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1-4ED4-9075-71A7A5FD1D09}"/>
            </c:ext>
          </c:extLst>
        </c:ser>
        <c:ser>
          <c:idx val="3"/>
          <c:order val="3"/>
          <c:tx>
            <c:strRef>
              <c:f>'BRMA Profile - R'!$A$84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R'!$B$80:$O$80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R'!$B$84:$O$84</c:f>
              <c:numCache>
                <c:formatCode>#,##0</c:formatCode>
                <c:ptCount val="14"/>
                <c:pt idx="0">
                  <c:v>875</c:v>
                </c:pt>
                <c:pt idx="1">
                  <c:v>875</c:v>
                </c:pt>
                <c:pt idx="2">
                  <c:v>895</c:v>
                </c:pt>
                <c:pt idx="3">
                  <c:v>940</c:v>
                </c:pt>
                <c:pt idx="4">
                  <c:v>950</c:v>
                </c:pt>
                <c:pt idx="5">
                  <c:v>1000</c:v>
                </c:pt>
                <c:pt idx="6">
                  <c:v>1000</c:v>
                </c:pt>
                <c:pt idx="7">
                  <c:v>1100</c:v>
                </c:pt>
                <c:pt idx="8">
                  <c:v>1195</c:v>
                </c:pt>
                <c:pt idx="9">
                  <c:v>1195</c:v>
                </c:pt>
                <c:pt idx="10">
                  <c:v>1247.5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ED4-9075-71A7A5FD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8640"/>
        <c:axId val="161090176"/>
      </c:lineChart>
      <c:catAx>
        <c:axId val="1610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90176"/>
        <c:crosses val="autoZero"/>
        <c:auto val="1"/>
        <c:lblAlgn val="ctr"/>
        <c:lblOffset val="100"/>
        <c:noMultiLvlLbl val="0"/>
      </c:catAx>
      <c:valAx>
        <c:axId val="16109017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08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203776350390137"/>
          <c:y val="0.74999584737594627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96722756295109E-2"/>
          <c:y val="3.4798498288979685E-2"/>
          <c:w val="0.89783736402695746"/>
          <c:h val="0.85585369341176365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R'!$A$103</c:f>
              <c:strCache>
                <c:ptCount val="1"/>
                <c:pt idx="0">
                  <c:v>Lower Quartile</c:v>
                </c:pt>
              </c:strCache>
            </c:strRef>
          </c:tx>
          <c:cat>
            <c:numRef>
              <c:f>'BRMA Profile - R'!$B$102:$O$102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R'!$B$103:$O$103</c:f>
              <c:numCache>
                <c:formatCode>#,##0</c:formatCode>
                <c:ptCount val="14"/>
                <c:pt idx="0">
                  <c:v>240</c:v>
                </c:pt>
                <c:pt idx="1">
                  <c:v>235</c:v>
                </c:pt>
                <c:pt idx="2">
                  <c:v>250</c:v>
                </c:pt>
                <c:pt idx="3">
                  <c:v>250.47</c:v>
                </c:pt>
                <c:pt idx="4">
                  <c:v>260</c:v>
                </c:pt>
                <c:pt idx="5">
                  <c:v>250.89</c:v>
                </c:pt>
                <c:pt idx="6">
                  <c:v>275</c:v>
                </c:pt>
                <c:pt idx="7">
                  <c:v>275</c:v>
                </c:pt>
                <c:pt idx="8">
                  <c:v>316.07</c:v>
                </c:pt>
                <c:pt idx="9">
                  <c:v>290</c:v>
                </c:pt>
                <c:pt idx="10">
                  <c:v>300</c:v>
                </c:pt>
                <c:pt idx="11">
                  <c:v>292.5</c:v>
                </c:pt>
                <c:pt idx="12">
                  <c:v>330</c:v>
                </c:pt>
                <c:pt idx="13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5-4F83-AC21-BB6A70022CF0}"/>
            </c:ext>
          </c:extLst>
        </c:ser>
        <c:ser>
          <c:idx val="1"/>
          <c:order val="1"/>
          <c:tx>
            <c:strRef>
              <c:f>'BRMA Profile - R'!$A$104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R'!$B$102:$O$102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R'!$B$104:$O$104</c:f>
              <c:numCache>
                <c:formatCode>#,##0</c:formatCode>
                <c:ptCount val="14"/>
                <c:pt idx="0">
                  <c:v>285</c:v>
                </c:pt>
                <c:pt idx="1">
                  <c:v>281.67</c:v>
                </c:pt>
                <c:pt idx="2">
                  <c:v>275</c:v>
                </c:pt>
                <c:pt idx="3">
                  <c:v>275</c:v>
                </c:pt>
                <c:pt idx="4">
                  <c:v>285</c:v>
                </c:pt>
                <c:pt idx="5">
                  <c:v>300</c:v>
                </c:pt>
                <c:pt idx="6">
                  <c:v>325</c:v>
                </c:pt>
                <c:pt idx="7">
                  <c:v>325</c:v>
                </c:pt>
                <c:pt idx="8">
                  <c:v>359.52</c:v>
                </c:pt>
                <c:pt idx="9">
                  <c:v>325</c:v>
                </c:pt>
                <c:pt idx="10">
                  <c:v>333.33</c:v>
                </c:pt>
                <c:pt idx="11">
                  <c:v>333.5</c:v>
                </c:pt>
                <c:pt idx="12">
                  <c:v>359.76</c:v>
                </c:pt>
                <c:pt idx="13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5-4F83-AC21-BB6A70022CF0}"/>
            </c:ext>
          </c:extLst>
        </c:ser>
        <c:ser>
          <c:idx val="2"/>
          <c:order val="2"/>
          <c:tx>
            <c:strRef>
              <c:f>'BRMA Profile - R'!$A$105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R'!$B$102:$O$102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R'!$B$105:$O$105</c:f>
              <c:numCache>
                <c:formatCode>#,##0</c:formatCode>
                <c:ptCount val="14"/>
                <c:pt idx="0">
                  <c:v>278.75</c:v>
                </c:pt>
                <c:pt idx="1">
                  <c:v>274.61</c:v>
                </c:pt>
                <c:pt idx="2">
                  <c:v>274.07</c:v>
                </c:pt>
                <c:pt idx="3">
                  <c:v>287.04000000000002</c:v>
                </c:pt>
                <c:pt idx="4">
                  <c:v>293.83</c:v>
                </c:pt>
                <c:pt idx="5">
                  <c:v>298.56</c:v>
                </c:pt>
                <c:pt idx="6">
                  <c:v>318.32</c:v>
                </c:pt>
                <c:pt idx="7">
                  <c:v>331.66</c:v>
                </c:pt>
                <c:pt idx="8">
                  <c:v>347.91</c:v>
                </c:pt>
                <c:pt idx="9">
                  <c:v>336.79</c:v>
                </c:pt>
                <c:pt idx="10">
                  <c:v>340.3</c:v>
                </c:pt>
                <c:pt idx="11">
                  <c:v>334.37</c:v>
                </c:pt>
                <c:pt idx="12">
                  <c:v>386.61</c:v>
                </c:pt>
                <c:pt idx="13">
                  <c:v>479.86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5-4F83-AC21-BB6A70022CF0}"/>
            </c:ext>
          </c:extLst>
        </c:ser>
        <c:ser>
          <c:idx val="3"/>
          <c:order val="3"/>
          <c:tx>
            <c:strRef>
              <c:f>'BRMA Profile - R'!$A$106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R'!$B$102:$O$102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R'!$B$106:$O$106</c:f>
              <c:numCache>
                <c:formatCode>#,##0</c:formatCode>
                <c:ptCount val="14"/>
                <c:pt idx="0">
                  <c:v>315</c:v>
                </c:pt>
                <c:pt idx="1">
                  <c:v>304.17</c:v>
                </c:pt>
                <c:pt idx="2">
                  <c:v>295</c:v>
                </c:pt>
                <c:pt idx="3">
                  <c:v>325</c:v>
                </c:pt>
                <c:pt idx="4">
                  <c:v>325</c:v>
                </c:pt>
                <c:pt idx="5">
                  <c:v>355</c:v>
                </c:pt>
                <c:pt idx="6">
                  <c:v>359.52</c:v>
                </c:pt>
                <c:pt idx="7">
                  <c:v>359.52</c:v>
                </c:pt>
                <c:pt idx="8">
                  <c:v>377.98</c:v>
                </c:pt>
                <c:pt idx="9">
                  <c:v>375</c:v>
                </c:pt>
                <c:pt idx="10">
                  <c:v>375</c:v>
                </c:pt>
                <c:pt idx="11">
                  <c:v>375</c:v>
                </c:pt>
                <c:pt idx="12">
                  <c:v>400</c:v>
                </c:pt>
                <c:pt idx="13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5-4F83-AC21-BB6A70022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45600"/>
        <c:axId val="161147136"/>
      </c:lineChart>
      <c:catAx>
        <c:axId val="1611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7136"/>
        <c:crosses val="autoZero"/>
        <c:auto val="1"/>
        <c:lblAlgn val="ctr"/>
        <c:lblOffset val="100"/>
        <c:noMultiLvlLbl val="0"/>
      </c:catAx>
      <c:valAx>
        <c:axId val="1611471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45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473796899024299"/>
          <c:y val="0.7243135384090863"/>
          <c:w val="0.79432263750580778"/>
          <c:h val="8.8968823546503178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79543249802933E-2"/>
          <c:y val="6.2035141798873462E-2"/>
          <c:w val="0.73218272000358642"/>
          <c:h val="0.79854378409921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'BRMA Profile - R'!$A$125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R'!$C$124:$P$124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R'!$C$125:$P$125</c:f>
              <c:numCache>
                <c:formatCode>#,##0</c:formatCode>
                <c:ptCount val="14"/>
                <c:pt idx="0">
                  <c:v>107</c:v>
                </c:pt>
                <c:pt idx="1">
                  <c:v>104</c:v>
                </c:pt>
                <c:pt idx="2">
                  <c:v>67</c:v>
                </c:pt>
                <c:pt idx="3">
                  <c:v>104</c:v>
                </c:pt>
                <c:pt idx="4">
                  <c:v>96</c:v>
                </c:pt>
                <c:pt idx="5">
                  <c:v>103</c:v>
                </c:pt>
                <c:pt idx="6">
                  <c:v>93</c:v>
                </c:pt>
                <c:pt idx="7">
                  <c:v>103</c:v>
                </c:pt>
                <c:pt idx="8">
                  <c:v>92</c:v>
                </c:pt>
                <c:pt idx="9">
                  <c:v>107</c:v>
                </c:pt>
                <c:pt idx="10">
                  <c:v>88</c:v>
                </c:pt>
                <c:pt idx="11">
                  <c:v>101</c:v>
                </c:pt>
                <c:pt idx="12">
                  <c:v>137</c:v>
                </c:pt>
                <c:pt idx="1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4990-8530-A0EE553FB4B5}"/>
            </c:ext>
          </c:extLst>
        </c:ser>
        <c:ser>
          <c:idx val="1"/>
          <c:order val="1"/>
          <c:tx>
            <c:strRef>
              <c:f>'BRMA Profile - R'!$A$126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R'!$C$124:$P$124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R'!$C$126:$P$126</c:f>
              <c:numCache>
                <c:formatCode>#,##0</c:formatCode>
                <c:ptCount val="14"/>
                <c:pt idx="0">
                  <c:v>417</c:v>
                </c:pt>
                <c:pt idx="1">
                  <c:v>362</c:v>
                </c:pt>
                <c:pt idx="2">
                  <c:v>265</c:v>
                </c:pt>
                <c:pt idx="3">
                  <c:v>358</c:v>
                </c:pt>
                <c:pt idx="4">
                  <c:v>338</c:v>
                </c:pt>
                <c:pt idx="5">
                  <c:v>380</c:v>
                </c:pt>
                <c:pt idx="6">
                  <c:v>385</c:v>
                </c:pt>
                <c:pt idx="7">
                  <c:v>396</c:v>
                </c:pt>
                <c:pt idx="8">
                  <c:v>396</c:v>
                </c:pt>
                <c:pt idx="9">
                  <c:v>371</c:v>
                </c:pt>
                <c:pt idx="10">
                  <c:v>327</c:v>
                </c:pt>
                <c:pt idx="11">
                  <c:v>340</c:v>
                </c:pt>
                <c:pt idx="12">
                  <c:v>593</c:v>
                </c:pt>
                <c:pt idx="13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4-4990-8530-A0EE553FB4B5}"/>
            </c:ext>
          </c:extLst>
        </c:ser>
        <c:ser>
          <c:idx val="2"/>
          <c:order val="2"/>
          <c:tx>
            <c:strRef>
              <c:f>'BRMA Profile - R'!$A$127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R'!$C$124:$P$124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R'!$C$127:$P$127</c:f>
              <c:numCache>
                <c:formatCode>#,##0</c:formatCode>
                <c:ptCount val="14"/>
                <c:pt idx="0">
                  <c:v>211</c:v>
                </c:pt>
                <c:pt idx="1">
                  <c:v>219</c:v>
                </c:pt>
                <c:pt idx="2">
                  <c:v>173</c:v>
                </c:pt>
                <c:pt idx="3">
                  <c:v>183</c:v>
                </c:pt>
                <c:pt idx="4">
                  <c:v>143</c:v>
                </c:pt>
                <c:pt idx="5">
                  <c:v>173</c:v>
                </c:pt>
                <c:pt idx="6">
                  <c:v>131</c:v>
                </c:pt>
                <c:pt idx="7">
                  <c:v>133</c:v>
                </c:pt>
                <c:pt idx="8">
                  <c:v>138</c:v>
                </c:pt>
                <c:pt idx="9">
                  <c:v>132</c:v>
                </c:pt>
                <c:pt idx="10">
                  <c:v>135</c:v>
                </c:pt>
                <c:pt idx="11">
                  <c:v>145</c:v>
                </c:pt>
                <c:pt idx="12">
                  <c:v>246</c:v>
                </c:pt>
                <c:pt idx="13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4-4990-8530-A0EE553FB4B5}"/>
            </c:ext>
          </c:extLst>
        </c:ser>
        <c:ser>
          <c:idx val="3"/>
          <c:order val="3"/>
          <c:tx>
            <c:strRef>
              <c:f>'BRMA Profile - R'!$A$128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R'!$C$124:$P$124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R'!$C$128:$P$128</c:f>
              <c:numCache>
                <c:formatCode>#,##0</c:formatCode>
                <c:ptCount val="14"/>
                <c:pt idx="0">
                  <c:v>80</c:v>
                </c:pt>
                <c:pt idx="1">
                  <c:v>74</c:v>
                </c:pt>
                <c:pt idx="2">
                  <c:v>62</c:v>
                </c:pt>
                <c:pt idx="3">
                  <c:v>63</c:v>
                </c:pt>
                <c:pt idx="4">
                  <c:v>54</c:v>
                </c:pt>
                <c:pt idx="5">
                  <c:v>60</c:v>
                </c:pt>
                <c:pt idx="6">
                  <c:v>46</c:v>
                </c:pt>
                <c:pt idx="7">
                  <c:v>48</c:v>
                </c:pt>
                <c:pt idx="8">
                  <c:v>45</c:v>
                </c:pt>
                <c:pt idx="9">
                  <c:v>43</c:v>
                </c:pt>
                <c:pt idx="10">
                  <c:v>44</c:v>
                </c:pt>
                <c:pt idx="11">
                  <c:v>42</c:v>
                </c:pt>
                <c:pt idx="12">
                  <c:v>58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4-4990-8530-A0EE553FB4B5}"/>
            </c:ext>
          </c:extLst>
        </c:ser>
        <c:ser>
          <c:idx val="4"/>
          <c:order val="4"/>
          <c:tx>
            <c:strRef>
              <c:f>'BRMA Profile - R'!$A$129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R'!$C$124:$P$124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R'!$C$129:$P$129</c:f>
              <c:numCache>
                <c:formatCode>#,##0</c:formatCode>
                <c:ptCount val="14"/>
                <c:pt idx="0">
                  <c:v>41</c:v>
                </c:pt>
                <c:pt idx="1">
                  <c:v>64</c:v>
                </c:pt>
                <c:pt idx="2">
                  <c:v>39</c:v>
                </c:pt>
                <c:pt idx="3">
                  <c:v>65</c:v>
                </c:pt>
                <c:pt idx="4">
                  <c:v>65</c:v>
                </c:pt>
                <c:pt idx="5">
                  <c:v>70</c:v>
                </c:pt>
                <c:pt idx="6">
                  <c:v>70</c:v>
                </c:pt>
                <c:pt idx="7">
                  <c:v>75</c:v>
                </c:pt>
                <c:pt idx="8">
                  <c:v>81</c:v>
                </c:pt>
                <c:pt idx="9">
                  <c:v>87</c:v>
                </c:pt>
                <c:pt idx="10">
                  <c:v>46</c:v>
                </c:pt>
                <c:pt idx="11">
                  <c:v>40</c:v>
                </c:pt>
                <c:pt idx="12">
                  <c:v>46</c:v>
                </c:pt>
                <c:pt idx="1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4-4990-8530-A0EE553FB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82848"/>
        <c:axId val="161184384"/>
      </c:barChart>
      <c:catAx>
        <c:axId val="16118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4384"/>
        <c:crosses val="autoZero"/>
        <c:auto val="1"/>
        <c:lblAlgn val="ctr"/>
        <c:lblOffset val="100"/>
        <c:noMultiLvlLbl val="0"/>
      </c:catAx>
      <c:valAx>
        <c:axId val="161184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182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1077194743350423"/>
          <c:y val="0.14415665696321225"/>
          <c:w val="0.17428485680947323"/>
          <c:h val="0.667293270762014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5.7031860085647743E-2"/>
          <c:y val="7.5699802423165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44529534886488E-2"/>
          <c:y val="0.13589575639328269"/>
          <c:w val="0.87888721382743751"/>
          <c:h val="0.74647310679085466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R'!$A$6:$C$6</c:f>
              <c:strCache>
                <c:ptCount val="3"/>
                <c:pt idx="0">
                  <c:v>West Lothian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'BRMA Profile - R'!$B$36:$O$36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R'!$B$39:$O$39</c:f>
              <c:numCache>
                <c:formatCode>#,##0</c:formatCode>
                <c:ptCount val="14"/>
                <c:pt idx="0">
                  <c:v>527.37</c:v>
                </c:pt>
                <c:pt idx="1">
                  <c:v>525.86</c:v>
                </c:pt>
                <c:pt idx="2">
                  <c:v>527.74</c:v>
                </c:pt>
                <c:pt idx="3">
                  <c:v>536.71</c:v>
                </c:pt>
                <c:pt idx="4">
                  <c:v>542.6</c:v>
                </c:pt>
                <c:pt idx="5">
                  <c:v>559.54</c:v>
                </c:pt>
                <c:pt idx="6">
                  <c:v>577.79999999999995</c:v>
                </c:pt>
                <c:pt idx="7">
                  <c:v>598.79</c:v>
                </c:pt>
                <c:pt idx="8">
                  <c:v>608.82000000000005</c:v>
                </c:pt>
                <c:pt idx="9">
                  <c:v>629.66999999999996</c:v>
                </c:pt>
                <c:pt idx="10">
                  <c:v>636.44000000000005</c:v>
                </c:pt>
                <c:pt idx="11">
                  <c:v>642.20000000000005</c:v>
                </c:pt>
                <c:pt idx="12">
                  <c:v>672.64</c:v>
                </c:pt>
                <c:pt idx="13">
                  <c:v>688.41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C-4D1D-97C9-F5D5F871F953}"/>
            </c:ext>
          </c:extLst>
        </c:ser>
        <c:ser>
          <c:idx val="1"/>
          <c:order val="1"/>
          <c:tx>
            <c:strRef>
              <c:f>'BRMA Profile - R'!$A$147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'BRMA Profile - R'!$B$36:$O$36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'BRMA Profile - R'!$B$147:$O$147</c:f>
              <c:numCache>
                <c:formatCode>#,##0</c:formatCode>
                <c:ptCount val="14"/>
                <c:pt idx="0">
                  <c:v>553.95611500000007</c:v>
                </c:pt>
                <c:pt idx="1">
                  <c:v>569.97855400000003</c:v>
                </c:pt>
                <c:pt idx="2">
                  <c:v>572.70327699999996</c:v>
                </c:pt>
                <c:pt idx="3">
                  <c:v>593.71386099999995</c:v>
                </c:pt>
                <c:pt idx="4">
                  <c:v>618.84069199999999</c:v>
                </c:pt>
                <c:pt idx="5">
                  <c:v>635.75446399999998</c:v>
                </c:pt>
                <c:pt idx="6">
                  <c:v>631.5711839999999</c:v>
                </c:pt>
                <c:pt idx="7">
                  <c:v>648.9125469999999</c:v>
                </c:pt>
                <c:pt idx="8">
                  <c:v>659.21573199999989</c:v>
                </c:pt>
                <c:pt idx="9">
                  <c:v>681.15384099999994</c:v>
                </c:pt>
                <c:pt idx="10">
                  <c:v>688.84485900000016</c:v>
                </c:pt>
                <c:pt idx="11">
                  <c:v>693.17400600000008</c:v>
                </c:pt>
                <c:pt idx="12">
                  <c:v>736.38911299999995</c:v>
                </c:pt>
                <c:pt idx="13">
                  <c:v>841.34163999999987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C-4D1D-97C9-F5D5F871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68184"/>
        <c:axId val="649870480"/>
      </c:lineChart>
      <c:catAx>
        <c:axId val="6498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70480"/>
        <c:crosses val="autoZero"/>
        <c:auto val="1"/>
        <c:lblAlgn val="ctr"/>
        <c:lblOffset val="100"/>
        <c:noMultiLvlLbl val="0"/>
      </c:catAx>
      <c:valAx>
        <c:axId val="649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6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461246378784784"/>
          <c:y val="3.1313342469359483E-2"/>
          <c:w val="0.38486648342377011"/>
          <c:h val="7.112256985575918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1038783195579"/>
          <c:y val="0.13441066694405246"/>
          <c:w val="0.84536988432001559"/>
          <c:h val="0.44778225944423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2, Chart 4'!$E$5</c:f>
              <c:strCache>
                <c:ptCount val="1"/>
                <c:pt idx="0">
                  <c:v>2010 to 2023 change</c:v>
                </c:pt>
              </c:strCache>
            </c:strRef>
          </c:tx>
          <c:spPr>
            <a:solidFill>
              <a:srgbClr val="2B9C93"/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E4F-4449-88FC-DC6767E0EF5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E4F-4449-88FC-DC6767E0EF59}"/>
              </c:ext>
            </c:extLst>
          </c:dPt>
          <c:dPt>
            <c:idx val="4"/>
            <c:invertIfNegative val="0"/>
            <c:bubble3D val="0"/>
            <c:spPr>
              <a:solidFill>
                <a:srgbClr val="E5682A"/>
              </a:solidFill>
            </c:spPr>
            <c:extLst>
              <c:ext xmlns:c16="http://schemas.microsoft.com/office/drawing/2014/chart" uri="{C3380CC4-5D6E-409C-BE32-E72D297353CC}">
                <c16:uniqueId val="{00000006-15C5-4D66-A33B-F2728C660D9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6BC-413C-89CA-34D10B294D7B}"/>
              </c:ext>
            </c:extLst>
          </c:dPt>
          <c:cat>
            <c:strRef>
              <c:f>'Table 2, Chart 4'!$A$6:$A$24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East Dunbartonshire</c:v>
                </c:pt>
                <c:pt idx="3">
                  <c:v>Forth Valley</c:v>
                </c:pt>
                <c:pt idx="4">
                  <c:v>Scotland</c:v>
                </c:pt>
                <c:pt idx="5">
                  <c:v>Fife</c:v>
                </c:pt>
                <c:pt idx="6">
                  <c:v>Dundee and Angus</c:v>
                </c:pt>
                <c:pt idx="7">
                  <c:v>Argyll and Bute</c:v>
                </c:pt>
                <c:pt idx="8">
                  <c:v>South Lanarkshire</c:v>
                </c:pt>
                <c:pt idx="9">
                  <c:v>West Dunbartonshire</c:v>
                </c:pt>
                <c:pt idx="10">
                  <c:v>North Lanarkshire</c:v>
                </c:pt>
                <c:pt idx="11">
                  <c:v>Renfrewshire / Inverclyde</c:v>
                </c:pt>
                <c:pt idx="12">
                  <c:v>Scottish Borders</c:v>
                </c:pt>
                <c:pt idx="13">
                  <c:v>Highland and Islands</c:v>
                </c:pt>
                <c:pt idx="14">
                  <c:v>West Lothian</c:v>
                </c:pt>
                <c:pt idx="15">
                  <c:v>Perth and Kinross</c:v>
                </c:pt>
                <c:pt idx="16">
                  <c:v>Ayrshires</c:v>
                </c:pt>
                <c:pt idx="17">
                  <c:v>Aberdeen and Shire</c:v>
                </c:pt>
                <c:pt idx="18">
                  <c:v>Dumfries and Galloway</c:v>
                </c:pt>
              </c:strCache>
            </c:strRef>
          </c:cat>
          <c:val>
            <c:numRef>
              <c:f>'Table 2, Chart 4'!$E$6:$E$24</c:f>
              <c:numCache>
                <c:formatCode>0.0%</c:formatCode>
                <c:ptCount val="19"/>
                <c:pt idx="0">
                  <c:v>0.86219927613370229</c:v>
                </c:pt>
                <c:pt idx="1">
                  <c:v>0.79326119998194167</c:v>
                </c:pt>
                <c:pt idx="2">
                  <c:v>0.54434540198237902</c:v>
                </c:pt>
                <c:pt idx="3">
                  <c:v>0.51889685424747656</c:v>
                </c:pt>
                <c:pt idx="4">
                  <c:v>0.51878753066928374</c:v>
                </c:pt>
                <c:pt idx="5">
                  <c:v>0.50826526433759356</c:v>
                </c:pt>
                <c:pt idx="6">
                  <c:v>0.49857274956780451</c:v>
                </c:pt>
                <c:pt idx="7">
                  <c:v>0.4381249627258812</c:v>
                </c:pt>
                <c:pt idx="8">
                  <c:v>0.39904276350015588</c:v>
                </c:pt>
                <c:pt idx="9">
                  <c:v>0.3857000629863665</c:v>
                </c:pt>
                <c:pt idx="10">
                  <c:v>0.36663367425492144</c:v>
                </c:pt>
                <c:pt idx="11">
                  <c:v>0.34852841677943158</c:v>
                </c:pt>
                <c:pt idx="12">
                  <c:v>0.32592055799628605</c:v>
                </c:pt>
                <c:pt idx="13">
                  <c:v>0.31485270455493519</c:v>
                </c:pt>
                <c:pt idx="14">
                  <c:v>0.30536435519654126</c:v>
                </c:pt>
                <c:pt idx="15">
                  <c:v>0.27077245083326762</c:v>
                </c:pt>
                <c:pt idx="16">
                  <c:v>0.17480138652657851</c:v>
                </c:pt>
                <c:pt idx="17">
                  <c:v>0.11981387531513588</c:v>
                </c:pt>
                <c:pt idx="18">
                  <c:v>0.11840411840411846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F-4449-88FC-DC6767E0EF59}"/>
            </c:ext>
          </c:extLst>
        </c:ser>
        <c:ser>
          <c:idx val="1"/>
          <c:order val="1"/>
          <c:tx>
            <c:strRef>
              <c:f>'Table 2, Chart 4'!$F$5</c:f>
              <c:strCache>
                <c:ptCount val="1"/>
                <c:pt idx="0">
                  <c:v>2022 to 2023 change</c:v>
                </c:pt>
              </c:strCache>
            </c:strRef>
          </c:tx>
          <c:spPr>
            <a:solidFill>
              <a:srgbClr val="002D54"/>
            </a:solidFill>
            <a:ln>
              <a:noFill/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E4F-4449-88FC-DC6767E0EF5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E4F-4449-88FC-DC6767E0EF59}"/>
              </c:ext>
            </c:extLst>
          </c:dPt>
          <c:dPt>
            <c:idx val="4"/>
            <c:invertIfNegative val="0"/>
            <c:bubble3D val="0"/>
            <c:spPr>
              <a:solidFill>
                <a:srgbClr val="6A206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5C5-4D66-A33B-F2728C660D9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B3B-41C7-9B5A-F82FE41673EE}"/>
              </c:ext>
            </c:extLst>
          </c:dPt>
          <c:cat>
            <c:strRef>
              <c:f>'Table 2, Chart 4'!$A$6:$A$24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East Dunbartonshire</c:v>
                </c:pt>
                <c:pt idx="3">
                  <c:v>Forth Valley</c:v>
                </c:pt>
                <c:pt idx="4">
                  <c:v>Scotland</c:v>
                </c:pt>
                <c:pt idx="5">
                  <c:v>Fife</c:v>
                </c:pt>
                <c:pt idx="6">
                  <c:v>Dundee and Angus</c:v>
                </c:pt>
                <c:pt idx="7">
                  <c:v>Argyll and Bute</c:v>
                </c:pt>
                <c:pt idx="8">
                  <c:v>South Lanarkshire</c:v>
                </c:pt>
                <c:pt idx="9">
                  <c:v>West Dunbartonshire</c:v>
                </c:pt>
                <c:pt idx="10">
                  <c:v>North Lanarkshire</c:v>
                </c:pt>
                <c:pt idx="11">
                  <c:v>Renfrewshire / Inverclyde</c:v>
                </c:pt>
                <c:pt idx="12">
                  <c:v>Scottish Borders</c:v>
                </c:pt>
                <c:pt idx="13">
                  <c:v>Highland and Islands</c:v>
                </c:pt>
                <c:pt idx="14">
                  <c:v>West Lothian</c:v>
                </c:pt>
                <c:pt idx="15">
                  <c:v>Perth and Kinross</c:v>
                </c:pt>
                <c:pt idx="16">
                  <c:v>Ayrshires</c:v>
                </c:pt>
                <c:pt idx="17">
                  <c:v>Aberdeen and Shire</c:v>
                </c:pt>
                <c:pt idx="18">
                  <c:v>Dumfries and Galloway</c:v>
                </c:pt>
              </c:strCache>
            </c:strRef>
          </c:cat>
          <c:val>
            <c:numRef>
              <c:f>'Table 2, Chart 4'!$F$6:$F$24</c:f>
              <c:numCache>
                <c:formatCode>0.0%</c:formatCode>
                <c:ptCount val="19"/>
                <c:pt idx="0">
                  <c:v>0.2231078482782729</c:v>
                </c:pt>
                <c:pt idx="1">
                  <c:v>0.18400317949227496</c:v>
                </c:pt>
                <c:pt idx="2">
                  <c:v>0.15048842396738715</c:v>
                </c:pt>
                <c:pt idx="3">
                  <c:v>7.2732749099984062E-2</c:v>
                </c:pt>
                <c:pt idx="4">
                  <c:v>0.14252319208309627</c:v>
                </c:pt>
                <c:pt idx="5">
                  <c:v>7.8172182165526571E-2</c:v>
                </c:pt>
                <c:pt idx="6">
                  <c:v>0.149811058841675</c:v>
                </c:pt>
                <c:pt idx="7">
                  <c:v>0.18238726443619946</c:v>
                </c:pt>
                <c:pt idx="8">
                  <c:v>9.5931275062758559E-2</c:v>
                </c:pt>
                <c:pt idx="9">
                  <c:v>0.17186157599917529</c:v>
                </c:pt>
                <c:pt idx="10">
                  <c:v>0.11017009719839921</c:v>
                </c:pt>
                <c:pt idx="11">
                  <c:v>0.16687096361075016</c:v>
                </c:pt>
                <c:pt idx="12">
                  <c:v>0.114770953124405</c:v>
                </c:pt>
                <c:pt idx="13">
                  <c:v>3.0113919322709126E-2</c:v>
                </c:pt>
                <c:pt idx="14">
                  <c:v>2.3444933396765011E-2</c:v>
                </c:pt>
                <c:pt idx="15">
                  <c:v>2.8034248107089432E-2</c:v>
                </c:pt>
                <c:pt idx="16">
                  <c:v>0.10739943986686673</c:v>
                </c:pt>
                <c:pt idx="17">
                  <c:v>8.6077821716424863E-2</c:v>
                </c:pt>
                <c:pt idx="18">
                  <c:v>1.4594279042615232E-2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4F-4449-88FC-DC6767E0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56384"/>
        <c:axId val="109466368"/>
      </c:barChart>
      <c:lineChart>
        <c:grouping val="standard"/>
        <c:varyColors val="0"/>
        <c:ser>
          <c:idx val="2"/>
          <c:order val="2"/>
          <c:tx>
            <c:strRef>
              <c:f>'Table 2, Chart 4'!$G$5</c:f>
              <c:strCache>
                <c:ptCount val="1"/>
                <c:pt idx="0">
                  <c:v>Cumulative CPI - 2010 to 2023 (45.7%)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'Table 2, Chart 4'!$A$6:$A$24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East Dunbartonshire</c:v>
                </c:pt>
                <c:pt idx="3">
                  <c:v>Forth Valley</c:v>
                </c:pt>
                <c:pt idx="4">
                  <c:v>Scotland</c:v>
                </c:pt>
                <c:pt idx="5">
                  <c:v>Fife</c:v>
                </c:pt>
                <c:pt idx="6">
                  <c:v>Dundee and Angus</c:v>
                </c:pt>
                <c:pt idx="7">
                  <c:v>Argyll and Bute</c:v>
                </c:pt>
                <c:pt idx="8">
                  <c:v>South Lanarkshire</c:v>
                </c:pt>
                <c:pt idx="9">
                  <c:v>West Dunbartonshire</c:v>
                </c:pt>
                <c:pt idx="10">
                  <c:v>North Lanarkshire</c:v>
                </c:pt>
                <c:pt idx="11">
                  <c:v>Renfrewshire / Inverclyde</c:v>
                </c:pt>
                <c:pt idx="12">
                  <c:v>Scottish Borders</c:v>
                </c:pt>
                <c:pt idx="13">
                  <c:v>Highland and Islands</c:v>
                </c:pt>
                <c:pt idx="14">
                  <c:v>West Lothian</c:v>
                </c:pt>
                <c:pt idx="15">
                  <c:v>Perth and Kinross</c:v>
                </c:pt>
                <c:pt idx="16">
                  <c:v>Ayrshires</c:v>
                </c:pt>
                <c:pt idx="17">
                  <c:v>Aberdeen and Shire</c:v>
                </c:pt>
                <c:pt idx="18">
                  <c:v>Dumfries and Galloway</c:v>
                </c:pt>
              </c:strCache>
            </c:strRef>
          </c:cat>
          <c:val>
            <c:numRef>
              <c:f>'Table 2, Chart 4'!$G$6:$G$24</c:f>
              <c:numCache>
                <c:formatCode>0.0%</c:formatCode>
                <c:ptCount val="19"/>
                <c:pt idx="0">
                  <c:v>0.45700000000000002</c:v>
                </c:pt>
                <c:pt idx="1">
                  <c:v>0.45700000000000002</c:v>
                </c:pt>
                <c:pt idx="2">
                  <c:v>0.45700000000000002</c:v>
                </c:pt>
                <c:pt idx="3">
                  <c:v>0.45700000000000002</c:v>
                </c:pt>
                <c:pt idx="4">
                  <c:v>0.45700000000000002</c:v>
                </c:pt>
                <c:pt idx="5">
                  <c:v>0.45700000000000002</c:v>
                </c:pt>
                <c:pt idx="6">
                  <c:v>0.45700000000000002</c:v>
                </c:pt>
                <c:pt idx="7">
                  <c:v>0.45700000000000002</c:v>
                </c:pt>
                <c:pt idx="8">
                  <c:v>0.45700000000000002</c:v>
                </c:pt>
                <c:pt idx="9">
                  <c:v>0.45700000000000002</c:v>
                </c:pt>
                <c:pt idx="10">
                  <c:v>0.45700000000000002</c:v>
                </c:pt>
                <c:pt idx="11">
                  <c:v>0.45700000000000002</c:v>
                </c:pt>
                <c:pt idx="12">
                  <c:v>0.45700000000000002</c:v>
                </c:pt>
                <c:pt idx="13">
                  <c:v>0.45700000000000002</c:v>
                </c:pt>
                <c:pt idx="14">
                  <c:v>0.45700000000000002</c:v>
                </c:pt>
                <c:pt idx="15">
                  <c:v>0.45700000000000002</c:v>
                </c:pt>
                <c:pt idx="16">
                  <c:v>0.45700000000000002</c:v>
                </c:pt>
                <c:pt idx="17">
                  <c:v>0.45700000000000002</c:v>
                </c:pt>
                <c:pt idx="18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4F-4449-88FC-DC6767E0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56384"/>
        <c:axId val="109466368"/>
      </c:lineChart>
      <c:catAx>
        <c:axId val="10945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9466368"/>
        <c:crosses val="autoZero"/>
        <c:auto val="1"/>
        <c:lblAlgn val="ctr"/>
        <c:lblOffset val="1000"/>
        <c:noMultiLvlLbl val="0"/>
      </c:catAx>
      <c:valAx>
        <c:axId val="109466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Cumulative</a:t>
                </a:r>
                <a:r>
                  <a:rPr lang="en-GB" baseline="0"/>
                  <a:t> </a:t>
                </a:r>
                <a:r>
                  <a:rPr lang="en-GB"/>
                  <a:t>% change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094563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1714357480626978E-2"/>
          <c:y val="2.9219127028554767E-2"/>
          <c:w val="0.9"/>
          <c:h val="5.3460202175393268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Ayrshires'!$A$9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Ayrshires'!$B$5:$H$5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Ayrshires'!$B$9:$H$9</c:f>
              <c:numCache>
                <c:formatCode>#,##0</c:formatCode>
                <c:ptCount val="7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F-4E22-84CB-8B9A425835EF}"/>
            </c:ext>
          </c:extLst>
        </c:ser>
        <c:ser>
          <c:idx val="0"/>
          <c:order val="1"/>
          <c:tx>
            <c:strRef>
              <c:f>'BRMA Profile - Ayrshires'!$A$8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Ayrshires'!$B$5:$H$5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Ayrshires'!$B$8:$H$8</c:f>
              <c:numCache>
                <c:formatCode>#,##0</c:formatCode>
                <c:ptCount val="7"/>
                <c:pt idx="0">
                  <c:v>375.42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F-4E22-84CB-8B9A425835EF}"/>
            </c:ext>
          </c:extLst>
        </c:ser>
        <c:ser>
          <c:idx val="2"/>
          <c:order val="2"/>
          <c:tx>
            <c:strRef>
              <c:f>'BRMA Profile - Ayrshires'!$A$7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Ayrshires'!$B$5:$H$5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Ayrshires'!$B$7:$H$7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F-4E22-84CB-8B9A425835EF}"/>
            </c:ext>
          </c:extLst>
        </c:ser>
        <c:ser>
          <c:idx val="3"/>
          <c:order val="3"/>
          <c:tx>
            <c:strRef>
              <c:f>'BRMA Profile - Ayrshires'!$A$6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Ayrshires'!$B$5:$H$5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Ayrshires'!$B$6:$H$6</c:f>
              <c:numCache>
                <c:formatCode>#,##0</c:formatCode>
                <c:ptCount val="7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F-4E22-84CB-8B9A42583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51808"/>
        <c:axId val="75753344"/>
      </c:lineChart>
      <c:catAx>
        <c:axId val="757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753344"/>
        <c:crosses val="autoZero"/>
        <c:auto val="1"/>
        <c:lblAlgn val="ctr"/>
        <c:lblOffset val="100"/>
        <c:noMultiLvlLbl val="0"/>
      </c:catAx>
      <c:valAx>
        <c:axId val="757533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75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Ayrshires'!$A$31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Ayrshires'!$B$27:$H$27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4-4427-98A6-192DE96A9A6D}"/>
            </c:ext>
          </c:extLst>
        </c:ser>
        <c:ser>
          <c:idx val="2"/>
          <c:order val="1"/>
          <c:tx>
            <c:strRef>
              <c:f>'BRMA Profile - Ayrshires'!$A$30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Ayrshires'!$B$27:$H$27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Ayrshires'!$B$30:$H$30</c:f>
              <c:numCache>
                <c:formatCode>#,##0</c:formatCode>
                <c:ptCount val="7"/>
                <c:pt idx="0">
                  <c:v>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4-4427-98A6-192DE96A9A6D}"/>
            </c:ext>
          </c:extLst>
        </c:ser>
        <c:ser>
          <c:idx val="1"/>
          <c:order val="2"/>
          <c:tx>
            <c:strRef>
              <c:f>'BRMA Profile - Ayrshires'!$A$29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Ayrshires'!$B$27:$H$27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Ayrshires'!$B$29:$H$29</c:f>
              <c:numCache>
                <c:formatCode>#,##0</c:formatCode>
                <c:ptCount val="7"/>
                <c:pt idx="0">
                  <c:v>464.47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4-4427-98A6-192DE96A9A6D}"/>
            </c:ext>
          </c:extLst>
        </c:ser>
        <c:ser>
          <c:idx val="0"/>
          <c:order val="3"/>
          <c:tx>
            <c:strRef>
              <c:f>'BRMA Profile - Ayrshires'!$A$28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Ayrshires'!$B$27:$H$27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Ayrshires'!$B$28:$H$28</c:f>
              <c:numCache>
                <c:formatCode>#,##0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4-4427-98A6-192DE96A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17696"/>
        <c:axId val="75119232"/>
      </c:lineChart>
      <c:catAx>
        <c:axId val="751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119232"/>
        <c:crosses val="autoZero"/>
        <c:auto val="1"/>
        <c:lblAlgn val="ctr"/>
        <c:lblOffset val="100"/>
        <c:noMultiLvlLbl val="0"/>
      </c:catAx>
      <c:valAx>
        <c:axId val="751192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1176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Ayrshires'!$A$53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Ayrshires'!$B$49:$H$49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F-4712-968B-5D0A66486989}"/>
            </c:ext>
          </c:extLst>
        </c:ser>
        <c:ser>
          <c:idx val="1"/>
          <c:order val="1"/>
          <c:tx>
            <c:strRef>
              <c:f>'BRMA Profile - Ayrshires'!$A$52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Ayrshires'!$B$49:$H$49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F-4712-968B-5D0A66486989}"/>
            </c:ext>
          </c:extLst>
        </c:ser>
        <c:ser>
          <c:idx val="2"/>
          <c:order val="2"/>
          <c:tx>
            <c:strRef>
              <c:f>'BRMA Profile - Ayrshires'!$A$51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Ayrshires'!$B$49:$H$49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F-4712-968B-5D0A66486989}"/>
            </c:ext>
          </c:extLst>
        </c:ser>
        <c:ser>
          <c:idx val="3"/>
          <c:order val="3"/>
          <c:tx>
            <c:strRef>
              <c:f>'BRMA Profile - Ayrshires'!$A$50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Ayrshires'!$B$49:$H$49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CF-4712-968B-5D0A6648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59424"/>
        <c:axId val="75160960"/>
      </c:lineChart>
      <c:catAx>
        <c:axId val="751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160960"/>
        <c:crosses val="autoZero"/>
        <c:auto val="1"/>
        <c:lblAlgn val="ctr"/>
        <c:lblOffset val="100"/>
        <c:noMultiLvlLbl val="0"/>
      </c:catAx>
      <c:valAx>
        <c:axId val="75160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1594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Ayrshires'!$A$75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Ayrshires'!$B$71:$H$71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E-423B-9182-1169B611A894}"/>
            </c:ext>
          </c:extLst>
        </c:ser>
        <c:ser>
          <c:idx val="1"/>
          <c:order val="1"/>
          <c:tx>
            <c:strRef>
              <c:f>'BRMA Profile - Ayrshires'!$A$74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Ayrshires'!$B$71:$H$71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E-423B-9182-1169B611A894}"/>
            </c:ext>
          </c:extLst>
        </c:ser>
        <c:ser>
          <c:idx val="2"/>
          <c:order val="2"/>
          <c:tx>
            <c:strRef>
              <c:f>'BRMA Profile - Ayrshires'!$A$73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Ayrshires'!$B$71:$H$71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E-423B-9182-1169B611A894}"/>
            </c:ext>
          </c:extLst>
        </c:ser>
        <c:ser>
          <c:idx val="3"/>
          <c:order val="3"/>
          <c:tx>
            <c:strRef>
              <c:f>'BRMA Profile - Ayrshires'!$A$72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Ayrshires'!$B$71:$H$71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E-423B-9182-1169B611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9600"/>
        <c:axId val="75051392"/>
      </c:lineChart>
      <c:catAx>
        <c:axId val="750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051392"/>
        <c:crosses val="autoZero"/>
        <c:auto val="1"/>
        <c:lblAlgn val="ctr"/>
        <c:lblOffset val="100"/>
        <c:noMultiLvlLbl val="0"/>
      </c:catAx>
      <c:valAx>
        <c:axId val="7505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0496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Ayrshires'!$A$97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Ayrshires'!$B$93:$H$93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1EC-9715-6A7143777F71}"/>
            </c:ext>
          </c:extLst>
        </c:ser>
        <c:ser>
          <c:idx val="1"/>
          <c:order val="1"/>
          <c:tx>
            <c:strRef>
              <c:f>'BRMA Profile - Ayrshires'!$A$96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Ayrshires'!$B$93:$H$93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7-41EC-9715-6A7143777F71}"/>
            </c:ext>
          </c:extLst>
        </c:ser>
        <c:ser>
          <c:idx val="2"/>
          <c:order val="2"/>
          <c:tx>
            <c:strRef>
              <c:f>'BRMA Profile - Ayrshires'!$A$95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Ayrshires'!$B$93:$H$93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7-41EC-9715-6A7143777F71}"/>
            </c:ext>
          </c:extLst>
        </c:ser>
        <c:ser>
          <c:idx val="3"/>
          <c:order val="3"/>
          <c:tx>
            <c:strRef>
              <c:f>'BRMA Profile - Ayrshires'!$A$94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Ayrshires'!$B$93:$H$93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7-41EC-9715-6A7143777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99520"/>
        <c:axId val="75175040"/>
      </c:lineChart>
      <c:catAx>
        <c:axId val="750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175040"/>
        <c:crosses val="autoZero"/>
        <c:auto val="1"/>
        <c:lblAlgn val="ctr"/>
        <c:lblOffset val="100"/>
        <c:noMultiLvlLbl val="0"/>
      </c:catAx>
      <c:valAx>
        <c:axId val="7517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099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Ayrshires'!$I$6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Ayrshires'!$J$5:$P$5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3-4979-96D1-87B25B541B35}"/>
            </c:ext>
          </c:extLst>
        </c:ser>
        <c:ser>
          <c:idx val="2"/>
          <c:order val="1"/>
          <c:tx>
            <c:strRef>
              <c:f>'BRMA Profile - Ayrshires'!$I$7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Ayrshires'!$J$5:$P$5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3-4979-96D1-87B25B541B35}"/>
            </c:ext>
          </c:extLst>
        </c:ser>
        <c:ser>
          <c:idx val="0"/>
          <c:order val="2"/>
          <c:tx>
            <c:strRef>
              <c:f>'BRMA Profile - Ayrshires'!$I$8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Ayrshires'!$J$5:$P$5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3-4979-96D1-87B25B541B35}"/>
            </c:ext>
          </c:extLst>
        </c:ser>
        <c:ser>
          <c:idx val="1"/>
          <c:order val="3"/>
          <c:tx>
            <c:strRef>
              <c:f>'BRMA Profile - Ayrshires'!$I$9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Ayrshires'!$J$5:$P$5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3-4979-96D1-87B25B541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02944"/>
        <c:axId val="75204480"/>
      </c:barChart>
      <c:catAx>
        <c:axId val="752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75204480"/>
        <c:crosses val="autoZero"/>
        <c:auto val="1"/>
        <c:lblAlgn val="ctr"/>
        <c:lblOffset val="100"/>
        <c:noMultiLvlLbl val="0"/>
      </c:catAx>
      <c:valAx>
        <c:axId val="75204480"/>
        <c:scaling>
          <c:orientation val="minMax"/>
          <c:max val="0.21000000000000002"/>
          <c:min val="-8.0000000000000016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2029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Ayrshires'!$I$28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Ayrshires'!$J$27:$P$27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8-4AB1-8CE4-E9B6EE00B04D}"/>
            </c:ext>
          </c:extLst>
        </c:ser>
        <c:ser>
          <c:idx val="2"/>
          <c:order val="1"/>
          <c:tx>
            <c:strRef>
              <c:f>'BRMA Profile - Ayrshires'!$I$29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Ayrshires'!$J$27:$P$27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8-4AB1-8CE4-E9B6EE00B04D}"/>
            </c:ext>
          </c:extLst>
        </c:ser>
        <c:ser>
          <c:idx val="0"/>
          <c:order val="2"/>
          <c:tx>
            <c:strRef>
              <c:f>'BRMA Profile - Ayrshires'!$I$30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Ayrshires'!$J$27:$P$27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8-4AB1-8CE4-E9B6EE00B04D}"/>
            </c:ext>
          </c:extLst>
        </c:ser>
        <c:ser>
          <c:idx val="1"/>
          <c:order val="3"/>
          <c:tx>
            <c:strRef>
              <c:f>'BRMA Profile - Ayrshires'!$I$31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Ayrshires'!$J$27:$P$27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D8-4AB1-8CE4-E9B6EE00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77152"/>
        <c:axId val="75778688"/>
      </c:barChart>
      <c:catAx>
        <c:axId val="757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75778688"/>
        <c:crosses val="autoZero"/>
        <c:auto val="1"/>
        <c:lblAlgn val="ctr"/>
        <c:lblOffset val="100"/>
        <c:noMultiLvlLbl val="0"/>
      </c:catAx>
      <c:valAx>
        <c:axId val="75778688"/>
        <c:scaling>
          <c:orientation val="minMax"/>
          <c:max val="0.21000000000000002"/>
          <c:min val="-8.0000000000000016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777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Ayrshires'!$I$50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Ayrshires'!$J$49:$P$49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1-4D55-821E-4936EC96B43D}"/>
            </c:ext>
          </c:extLst>
        </c:ser>
        <c:ser>
          <c:idx val="2"/>
          <c:order val="1"/>
          <c:tx>
            <c:strRef>
              <c:f>'BRMA Profile - Ayrshires'!$I$51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Ayrshires'!$J$49:$P$49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1-4D55-821E-4936EC96B43D}"/>
            </c:ext>
          </c:extLst>
        </c:ser>
        <c:ser>
          <c:idx val="0"/>
          <c:order val="2"/>
          <c:tx>
            <c:strRef>
              <c:f>'BRMA Profile - Ayrshires'!$I$52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Ayrshires'!$J$49:$P$49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1-4D55-821E-4936EC96B43D}"/>
            </c:ext>
          </c:extLst>
        </c:ser>
        <c:ser>
          <c:idx val="1"/>
          <c:order val="3"/>
          <c:tx>
            <c:strRef>
              <c:f>'BRMA Profile - Ayrshires'!$I$53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Ayrshires'!$J$49:$P$49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D1-4D55-821E-4936EC96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27072"/>
        <c:axId val="75828608"/>
      </c:barChart>
      <c:catAx>
        <c:axId val="758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75828608"/>
        <c:crosses val="autoZero"/>
        <c:auto val="1"/>
        <c:lblAlgn val="ctr"/>
        <c:lblOffset val="100"/>
        <c:noMultiLvlLbl val="0"/>
      </c:catAx>
      <c:valAx>
        <c:axId val="75828608"/>
        <c:scaling>
          <c:orientation val="minMax"/>
          <c:max val="0.21000000000000002"/>
          <c:min val="-8.0000000000000016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827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Ayrshires'!$I$72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Ayrshires'!$J$71:$P$71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1-40B0-A80B-6FDF094CF55E}"/>
            </c:ext>
          </c:extLst>
        </c:ser>
        <c:ser>
          <c:idx val="2"/>
          <c:order val="1"/>
          <c:tx>
            <c:strRef>
              <c:f>'BRMA Profile - Ayrshires'!$I$73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Ayrshires'!$J$71:$P$71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1-40B0-A80B-6FDF094CF55E}"/>
            </c:ext>
          </c:extLst>
        </c:ser>
        <c:ser>
          <c:idx val="0"/>
          <c:order val="2"/>
          <c:tx>
            <c:strRef>
              <c:f>'BRMA Profile - Ayrshires'!$I$74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Ayrshires'!$J$71:$P$71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1-40B0-A80B-6FDF094CF55E}"/>
            </c:ext>
          </c:extLst>
        </c:ser>
        <c:ser>
          <c:idx val="1"/>
          <c:order val="3"/>
          <c:tx>
            <c:strRef>
              <c:f>'BRMA Profile - Ayrshires'!$I$75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Ayrshires'!$J$71:$P$71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1-40B0-A80B-6FDF094C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72896"/>
        <c:axId val="75874688"/>
      </c:barChart>
      <c:catAx>
        <c:axId val="758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75874688"/>
        <c:crosses val="autoZero"/>
        <c:auto val="1"/>
        <c:lblAlgn val="ctr"/>
        <c:lblOffset val="100"/>
        <c:noMultiLvlLbl val="0"/>
      </c:catAx>
      <c:valAx>
        <c:axId val="75874688"/>
        <c:scaling>
          <c:orientation val="minMax"/>
          <c:max val="0.21000000000000002"/>
          <c:min val="-8.0000000000000016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58728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Ayrshires'!$I$94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Ayrshires'!$J$93:$P$93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0-4499-BF83-598ABA4C3DE2}"/>
            </c:ext>
          </c:extLst>
        </c:ser>
        <c:ser>
          <c:idx val="2"/>
          <c:order val="1"/>
          <c:tx>
            <c:strRef>
              <c:f>'BRMA Profile - Ayrshires'!$I$95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Ayrshires'!$J$93:$P$93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0-4499-BF83-598ABA4C3DE2}"/>
            </c:ext>
          </c:extLst>
        </c:ser>
        <c:ser>
          <c:idx val="0"/>
          <c:order val="2"/>
          <c:tx>
            <c:strRef>
              <c:f>'BRMA Profile - Ayrshires'!$I$96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Ayrshires'!$J$93:$P$93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0-4499-BF83-598ABA4C3DE2}"/>
            </c:ext>
          </c:extLst>
        </c:ser>
        <c:ser>
          <c:idx val="1"/>
          <c:order val="3"/>
          <c:tx>
            <c:strRef>
              <c:f>'BRMA Profile - Ayrshires'!$I$97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Ayrshires'!$J$93:$P$93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Ayrshires'!$J$97:$P$97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00-4499-BF83-598ABA4C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85984"/>
        <c:axId val="79787520"/>
      </c:barChart>
      <c:catAx>
        <c:axId val="797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79787520"/>
        <c:crosses val="autoZero"/>
        <c:auto val="1"/>
        <c:lblAlgn val="ctr"/>
        <c:lblOffset val="100"/>
        <c:noMultiLvlLbl val="0"/>
      </c:catAx>
      <c:valAx>
        <c:axId val="79787520"/>
        <c:scaling>
          <c:orientation val="minMax"/>
          <c:max val="0.21000000000000002"/>
          <c:min val="-8.0000000000000016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97859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17896962706651"/>
          <c:y val="6.8966915522022859E-2"/>
          <c:w val="0.85245003592428037"/>
          <c:h val="0.51574169054795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B9C93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2D54"/>
              </a:solidFill>
            </c:spPr>
            <c:extLst>
              <c:ext xmlns:c16="http://schemas.microsoft.com/office/drawing/2014/chart" uri="{C3380CC4-5D6E-409C-BE32-E72D297353CC}">
                <c16:uniqueId val="{00000001-7041-4F4A-AF75-1792F0DFEB83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041-4F4A-AF75-1792F0DFEB83}"/>
              </c:ext>
            </c:extLst>
          </c:dPt>
          <c:cat>
            <c:strRef>
              <c:f>'Chart 5'!$A$6:$A$24</c:f>
              <c:strCache>
                <c:ptCount val="19"/>
                <c:pt idx="0">
                  <c:v>Lothian</c:v>
                </c:pt>
                <c:pt idx="1">
                  <c:v>Greater Glasgow</c:v>
                </c:pt>
                <c:pt idx="2">
                  <c:v>East Dunbartonshire</c:v>
                </c:pt>
                <c:pt idx="3">
                  <c:v>Scotland</c:v>
                </c:pt>
                <c:pt idx="4">
                  <c:v>Forth Valley</c:v>
                </c:pt>
                <c:pt idx="5">
                  <c:v>Dundee and Angus</c:v>
                </c:pt>
                <c:pt idx="6">
                  <c:v>Argyll and Bute</c:v>
                </c:pt>
                <c:pt idx="7">
                  <c:v>Aberdeen and Shire</c:v>
                </c:pt>
                <c:pt idx="8">
                  <c:v>Fife</c:v>
                </c:pt>
                <c:pt idx="9">
                  <c:v>West Lothian</c:v>
                </c:pt>
                <c:pt idx="10">
                  <c:v>West Dunbartonshire</c:v>
                </c:pt>
                <c:pt idx="11">
                  <c:v>South Lanarkshire</c:v>
                </c:pt>
                <c:pt idx="12">
                  <c:v>Highland and Islands</c:v>
                </c:pt>
                <c:pt idx="13">
                  <c:v>Perth and Kinross</c:v>
                </c:pt>
                <c:pt idx="14">
                  <c:v>Renfrewshire / Inverclyde</c:v>
                </c:pt>
                <c:pt idx="15">
                  <c:v>North Lanarkshire</c:v>
                </c:pt>
                <c:pt idx="16">
                  <c:v>Scottish Borders</c:v>
                </c:pt>
                <c:pt idx="17">
                  <c:v>Ayrshires</c:v>
                </c:pt>
                <c:pt idx="18">
                  <c:v>Dumfries and Galloway</c:v>
                </c:pt>
              </c:strCache>
            </c:strRef>
          </c:cat>
          <c:val>
            <c:numRef>
              <c:f>'Chart 5'!$B$6:$B$24</c:f>
              <c:numCache>
                <c:formatCode>#,##0</c:formatCode>
                <c:ptCount val="19"/>
                <c:pt idx="0">
                  <c:v>1191.6400000000001</c:v>
                </c:pt>
                <c:pt idx="1">
                  <c:v>1049.6099999999999</c:v>
                </c:pt>
                <c:pt idx="2">
                  <c:v>897.45</c:v>
                </c:pt>
                <c:pt idx="3">
                  <c:v>841.34163999999987</c:v>
                </c:pt>
                <c:pt idx="4">
                  <c:v>747.92</c:v>
                </c:pt>
                <c:pt idx="5">
                  <c:v>745.48</c:v>
                </c:pt>
                <c:pt idx="6">
                  <c:v>723.42</c:v>
                </c:pt>
                <c:pt idx="7">
                  <c:v>719.57</c:v>
                </c:pt>
                <c:pt idx="8">
                  <c:v>699.82</c:v>
                </c:pt>
                <c:pt idx="9">
                  <c:v>688.41</c:v>
                </c:pt>
                <c:pt idx="10">
                  <c:v>682</c:v>
                </c:pt>
                <c:pt idx="11">
                  <c:v>672.31</c:v>
                </c:pt>
                <c:pt idx="12">
                  <c:v>661.91</c:v>
                </c:pt>
                <c:pt idx="13">
                  <c:v>643.57000000000005</c:v>
                </c:pt>
                <c:pt idx="14">
                  <c:v>637.79999999999995</c:v>
                </c:pt>
                <c:pt idx="15">
                  <c:v>621.34</c:v>
                </c:pt>
                <c:pt idx="16">
                  <c:v>585.5</c:v>
                </c:pt>
                <c:pt idx="17">
                  <c:v>545.66</c:v>
                </c:pt>
                <c:pt idx="18">
                  <c:v>486.64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41-4F4A-AF75-1792F0DF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22336"/>
        <c:axId val="109823872"/>
      </c:barChart>
      <c:catAx>
        <c:axId val="1098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9823872"/>
        <c:crosses val="autoZero"/>
        <c:auto val="1"/>
        <c:lblAlgn val="ctr"/>
        <c:lblOffset val="100"/>
        <c:noMultiLvlLbl val="0"/>
      </c:catAx>
      <c:valAx>
        <c:axId val="109823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£ monthly</a:t>
                </a:r>
              </a:p>
            </c:rich>
          </c:tx>
          <c:layout>
            <c:manualLayout>
              <c:xMode val="edge"/>
              <c:yMode val="edge"/>
              <c:x val="1.5673822997948544E-2"/>
              <c:y val="0.25350014224228329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098223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Ayrshires'!$A$142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Ayrshires'!$B$141:$H$141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Ayrshires'!$B$142:$H$142</c:f>
              <c:numCache>
                <c:formatCode>#,##0</c:formatCode>
                <c:ptCount val="7"/>
                <c:pt idx="0">
                  <c:v>359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8-4F98-8459-B4D2209FEF6E}"/>
            </c:ext>
          </c:extLst>
        </c:ser>
        <c:ser>
          <c:idx val="1"/>
          <c:order val="1"/>
          <c:tx>
            <c:strRef>
              <c:f>'BRMA Profile - Ayrshires'!$A$143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Ayrshires'!$B$141:$H$141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Ayrshires'!$B$143:$H$143</c:f>
              <c:numCache>
                <c:formatCode>#,##0</c:formatCode>
                <c:ptCount val="7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8-4F98-8459-B4D2209FEF6E}"/>
            </c:ext>
          </c:extLst>
        </c:ser>
        <c:ser>
          <c:idx val="2"/>
          <c:order val="2"/>
          <c:tx>
            <c:strRef>
              <c:f>'BRMA Profile - Ayrshires'!$A$144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Ayrshires'!$B$141:$H$141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8-4F98-8459-B4D2209FEF6E}"/>
            </c:ext>
          </c:extLst>
        </c:ser>
        <c:ser>
          <c:idx val="3"/>
          <c:order val="3"/>
          <c:tx>
            <c:strRef>
              <c:f>'BRMA Profile - Ayrshires'!$A$145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Ayrshires'!$B$141:$H$141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8-4F98-8459-B4D2209FEF6E}"/>
            </c:ext>
          </c:extLst>
        </c:ser>
        <c:ser>
          <c:idx val="4"/>
          <c:order val="4"/>
          <c:tx>
            <c:strRef>
              <c:f>'BRMA Profile - Ayrshires'!$A$146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Ayrshires'!$B$141:$H$141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8-4F98-8459-B4D2209FE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24384"/>
        <c:axId val="79825920"/>
      </c:barChart>
      <c:catAx>
        <c:axId val="798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25920"/>
        <c:crosses val="autoZero"/>
        <c:auto val="1"/>
        <c:lblAlgn val="ctr"/>
        <c:lblOffset val="100"/>
        <c:noMultiLvlLbl val="0"/>
      </c:catAx>
      <c:valAx>
        <c:axId val="798259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82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Ayrshires'!$I$142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Ayrshires'!$J$141:$P$141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B-4586-AECA-A3C99C7D1780}"/>
            </c:ext>
          </c:extLst>
        </c:ser>
        <c:ser>
          <c:idx val="1"/>
          <c:order val="1"/>
          <c:tx>
            <c:strRef>
              <c:f>'BRMA Profile - Ayrshires'!$I$143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Ayrshires'!$J$141:$P$141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B-4586-AECA-A3C99C7D1780}"/>
            </c:ext>
          </c:extLst>
        </c:ser>
        <c:ser>
          <c:idx val="2"/>
          <c:order val="2"/>
          <c:tx>
            <c:strRef>
              <c:f>'BRMA Profile - Ayrshires'!$I$144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Ayrshires'!$J$141:$P$141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B-4586-AECA-A3C99C7D1780}"/>
            </c:ext>
          </c:extLst>
        </c:ser>
        <c:ser>
          <c:idx val="3"/>
          <c:order val="3"/>
          <c:tx>
            <c:strRef>
              <c:f>'BRMA Profile - Ayrshires'!$I$145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Ayrshires'!$J$141:$P$141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B-4586-AECA-A3C99C7D1780}"/>
            </c:ext>
          </c:extLst>
        </c:ser>
        <c:ser>
          <c:idx val="4"/>
          <c:order val="4"/>
          <c:tx>
            <c:strRef>
              <c:f>'BRMA Profile - Ayrshires'!$I$146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Ayrshires'!$J$141:$P$141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7B-4586-AECA-A3C99C7D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878784"/>
        <c:axId val="79884672"/>
      </c:barChart>
      <c:catAx>
        <c:axId val="798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4672"/>
        <c:crosses val="autoZero"/>
        <c:auto val="1"/>
        <c:lblAlgn val="ctr"/>
        <c:lblOffset val="100"/>
        <c:noMultiLvlLbl val="0"/>
      </c:catAx>
      <c:valAx>
        <c:axId val="79884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987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Ayrshires'!$A$122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Ayrshires'!$B$117:$H$117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6-4C7B-9921-B30050A38B07}"/>
            </c:ext>
          </c:extLst>
        </c:ser>
        <c:ser>
          <c:idx val="0"/>
          <c:order val="1"/>
          <c:tx>
            <c:strRef>
              <c:f>'BRMA Profile - Ayrshires'!$A$121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Ayrshires'!$B$117:$H$117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6-4C7B-9921-B30050A38B07}"/>
            </c:ext>
          </c:extLst>
        </c:ser>
        <c:ser>
          <c:idx val="1"/>
          <c:order val="2"/>
          <c:tx>
            <c:strRef>
              <c:f>'BRMA Profile - Ayrshires'!$A$120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Ayrshires'!$B$117:$H$117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Ayrshires'!$B$120:$H$120</c:f>
              <c:numCache>
                <c:formatCode>#,##0</c:formatCode>
                <c:ptCount val="7"/>
                <c:pt idx="0">
                  <c:v>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6-4C7B-9921-B30050A38B07}"/>
            </c:ext>
          </c:extLst>
        </c:ser>
        <c:ser>
          <c:idx val="2"/>
          <c:order val="3"/>
          <c:tx>
            <c:strRef>
              <c:f>'BRMA Profile - Ayrshires'!$A$119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Ayrshires'!$B$117:$H$117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Ayrshires'!$B$119:$H$119</c:f>
              <c:numCache>
                <c:formatCode>#,##0</c:formatCode>
                <c:ptCount val="7"/>
                <c:pt idx="0">
                  <c:v>375.42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6-4C7B-9921-B30050A38B07}"/>
            </c:ext>
          </c:extLst>
        </c:ser>
        <c:ser>
          <c:idx val="3"/>
          <c:order val="4"/>
          <c:tx>
            <c:strRef>
              <c:f>'BRMA Profile - Ayrshires'!$A$118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Ayrshires'!$B$117:$H$117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66-4C7B-9921-B30050A3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27296"/>
        <c:axId val="79529088"/>
      </c:lineChart>
      <c:catAx>
        <c:axId val="795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9529088"/>
        <c:crosses val="autoZero"/>
        <c:auto val="1"/>
        <c:lblAlgn val="ctr"/>
        <c:lblOffset val="100"/>
        <c:noMultiLvlLbl val="0"/>
      </c:catAx>
      <c:valAx>
        <c:axId val="7952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9527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Ayrshires'!$I$122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Ayrshires'!$J$117:$P$117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D-4EE2-B10B-09ED03B4243B}"/>
            </c:ext>
          </c:extLst>
        </c:ser>
        <c:ser>
          <c:idx val="0"/>
          <c:order val="1"/>
          <c:tx>
            <c:strRef>
              <c:f>'BRMA Profile - Ayrshires'!$I$121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Ayrshires'!$J$117:$P$117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D-4EE2-B10B-09ED03B4243B}"/>
            </c:ext>
          </c:extLst>
        </c:ser>
        <c:ser>
          <c:idx val="1"/>
          <c:order val="2"/>
          <c:tx>
            <c:strRef>
              <c:f>'BRMA Profile - Ayrshires'!$I$120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Ayrshires'!$J$117:$P$117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Ayrshires'!$J$120:$P$120</c:f>
              <c:numCache>
                <c:formatCode>#,##0</c:formatCode>
                <c:ptCount val="7"/>
                <c:pt idx="0">
                  <c:v>464.47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D-4EE2-B10B-09ED03B4243B}"/>
            </c:ext>
          </c:extLst>
        </c:ser>
        <c:ser>
          <c:idx val="2"/>
          <c:order val="3"/>
          <c:tx>
            <c:strRef>
              <c:f>'BRMA Profile - Ayrshires'!$I$119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Ayrshires'!$J$117:$P$117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Ayrshires'!$J$119:$P$119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D-4EE2-B10B-09ED03B4243B}"/>
            </c:ext>
          </c:extLst>
        </c:ser>
        <c:ser>
          <c:idx val="3"/>
          <c:order val="4"/>
          <c:tx>
            <c:strRef>
              <c:f>'BRMA Profile - Ayrshires'!$I$118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Ayrshires'!$J$117:$P$117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Ayrshires'!$J$118:$P$118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D-4EE2-B10B-09ED03B4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94624"/>
        <c:axId val="79596160"/>
      </c:lineChart>
      <c:catAx>
        <c:axId val="795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9596160"/>
        <c:crosses val="autoZero"/>
        <c:auto val="1"/>
        <c:lblAlgn val="ctr"/>
        <c:lblOffset val="100"/>
        <c:noMultiLvlLbl val="0"/>
      </c:catAx>
      <c:valAx>
        <c:axId val="7959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95946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Dumfries and Gal'!$A$9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Dumfries and Gal'!$B$5:$H$5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Gal'!$B$9:$H$9</c:f>
              <c:numCache>
                <c:formatCode>#,##0</c:formatCode>
                <c:ptCount val="7"/>
                <c:pt idx="0">
                  <c:v>390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4-4047-8789-4ED759B1CF59}"/>
            </c:ext>
          </c:extLst>
        </c:ser>
        <c:ser>
          <c:idx val="0"/>
          <c:order val="1"/>
          <c:tx>
            <c:strRef>
              <c:f>'BRMA Profile - Dumfries and Gal'!$A$8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Dumfries and Gal'!$B$5:$H$5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Gal'!$B$8:$H$8</c:f>
              <c:numCache>
                <c:formatCode>#,##0</c:formatCode>
                <c:ptCount val="7"/>
                <c:pt idx="0">
                  <c:v>358.94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4-4047-8789-4ED759B1CF59}"/>
            </c:ext>
          </c:extLst>
        </c:ser>
        <c:ser>
          <c:idx val="2"/>
          <c:order val="2"/>
          <c:tx>
            <c:strRef>
              <c:f>'BRMA Profile - Dumfries and Gal'!$A$7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Dumfries and Gal'!$B$5:$H$5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Gal'!$B$7:$H$7</c:f>
              <c:numCache>
                <c:formatCode>#,##0</c:formatCode>
                <c:ptCount val="7"/>
                <c:pt idx="0">
                  <c:v>360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4-4047-8789-4ED759B1CF59}"/>
            </c:ext>
          </c:extLst>
        </c:ser>
        <c:ser>
          <c:idx val="3"/>
          <c:order val="3"/>
          <c:tx>
            <c:strRef>
              <c:f>'BRMA Profile - Dumfries and Gal'!$A$6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Dumfries and Gal'!$B$5:$H$5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Gal'!$B$6:$H$6</c:f>
              <c:numCache>
                <c:formatCode>#,##0</c:formatCode>
                <c:ptCount val="7"/>
                <c:pt idx="0">
                  <c:v>325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4-4047-8789-4ED759B1C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63488"/>
        <c:axId val="79665024"/>
      </c:lineChart>
      <c:catAx>
        <c:axId val="796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9665024"/>
        <c:crosses val="autoZero"/>
        <c:auto val="1"/>
        <c:lblAlgn val="ctr"/>
        <c:lblOffset val="100"/>
        <c:noMultiLvlLbl val="0"/>
      </c:catAx>
      <c:valAx>
        <c:axId val="796650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966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Dumfries and Gal'!$A$31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Dumfries and Gal'!$B$27:$H$27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8-44C4-A1D8-923327DAE3EA}"/>
            </c:ext>
          </c:extLst>
        </c:ser>
        <c:ser>
          <c:idx val="2"/>
          <c:order val="1"/>
          <c:tx>
            <c:strRef>
              <c:f>'BRMA Profile - Dumfries and Gal'!$A$30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Dumfries and Gal'!$B$27:$H$27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Gal'!$B$30:$H$30</c:f>
              <c:numCache>
                <c:formatCode>#,##0</c:formatCode>
                <c:ptCount val="7"/>
                <c:pt idx="0">
                  <c:v>475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8-44C4-A1D8-923327DAE3EA}"/>
            </c:ext>
          </c:extLst>
        </c:ser>
        <c:ser>
          <c:idx val="1"/>
          <c:order val="2"/>
          <c:tx>
            <c:strRef>
              <c:f>'BRMA Profile - Dumfries and Gal'!$A$29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Dumfries and Gal'!$B$27:$H$27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Gal'!$B$29:$H$29</c:f>
              <c:numCache>
                <c:formatCode>#,##0</c:formatCode>
                <c:ptCount val="7"/>
                <c:pt idx="0">
                  <c:v>435.12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8-44C4-A1D8-923327DAE3EA}"/>
            </c:ext>
          </c:extLst>
        </c:ser>
        <c:ser>
          <c:idx val="0"/>
          <c:order val="3"/>
          <c:tx>
            <c:strRef>
              <c:f>'BRMA Profile - Dumfries and Gal'!$A$28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Dumfries and Gal'!$B$27:$H$27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Gal'!$B$28:$H$28</c:f>
              <c:numCache>
                <c:formatCode>#,##0</c:formatCode>
                <c:ptCount val="7"/>
                <c:pt idx="0">
                  <c:v>430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8-44C4-A1D8-923327DA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70048"/>
        <c:axId val="57571968"/>
      </c:lineChart>
      <c:catAx>
        <c:axId val="575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571968"/>
        <c:crosses val="autoZero"/>
        <c:auto val="1"/>
        <c:lblAlgn val="ctr"/>
        <c:lblOffset val="100"/>
        <c:noMultiLvlLbl val="0"/>
      </c:catAx>
      <c:valAx>
        <c:axId val="575719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75700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Dumfries and Gal'!$A$53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Dumfries and Gal'!$B$49:$H$49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CAC-8D0F-96D4926A867D}"/>
            </c:ext>
          </c:extLst>
        </c:ser>
        <c:ser>
          <c:idx val="1"/>
          <c:order val="1"/>
          <c:tx>
            <c:strRef>
              <c:f>'BRMA Profile - Dumfries and Gal'!$A$52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Dumfries and Gal'!$B$49:$H$49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CAC-8D0F-96D4926A867D}"/>
            </c:ext>
          </c:extLst>
        </c:ser>
        <c:ser>
          <c:idx val="2"/>
          <c:order val="2"/>
          <c:tx>
            <c:strRef>
              <c:f>'BRMA Profile - Dumfries and Gal'!$A$51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Dumfries and Gal'!$B$49:$H$49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1-4CAC-8D0F-96D4926A867D}"/>
            </c:ext>
          </c:extLst>
        </c:ser>
        <c:ser>
          <c:idx val="3"/>
          <c:order val="3"/>
          <c:tx>
            <c:strRef>
              <c:f>'BRMA Profile - Dumfries and Gal'!$A$50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Dumfries and Gal'!$B$49:$H$49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1-4CAC-8D0F-96D4926A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55840"/>
        <c:axId val="79957376"/>
      </c:lineChart>
      <c:catAx>
        <c:axId val="799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9957376"/>
        <c:crosses val="autoZero"/>
        <c:auto val="1"/>
        <c:lblAlgn val="ctr"/>
        <c:lblOffset val="100"/>
        <c:noMultiLvlLbl val="0"/>
      </c:catAx>
      <c:valAx>
        <c:axId val="79957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9955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Dumfries and Gal'!$A$75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Dumfries and Gal'!$B$71:$H$71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8-4A40-9E6F-44FDA712FB5D}"/>
            </c:ext>
          </c:extLst>
        </c:ser>
        <c:ser>
          <c:idx val="1"/>
          <c:order val="1"/>
          <c:tx>
            <c:strRef>
              <c:f>'BRMA Profile - Dumfries and Gal'!$A$74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Dumfries and Gal'!$B$71:$H$71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8-4A40-9E6F-44FDA712FB5D}"/>
            </c:ext>
          </c:extLst>
        </c:ser>
        <c:ser>
          <c:idx val="2"/>
          <c:order val="2"/>
          <c:tx>
            <c:strRef>
              <c:f>'BRMA Profile - Dumfries and Gal'!$A$73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Dumfries and Gal'!$B$71:$H$71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8-4A40-9E6F-44FDA712FB5D}"/>
            </c:ext>
          </c:extLst>
        </c:ser>
        <c:ser>
          <c:idx val="3"/>
          <c:order val="3"/>
          <c:tx>
            <c:strRef>
              <c:f>'BRMA Profile - Dumfries and Gal'!$A$72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Dumfries and Gal'!$B$71:$H$71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8-4A40-9E6F-44FDA712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2144"/>
        <c:axId val="80032128"/>
      </c:lineChart>
      <c:catAx>
        <c:axId val="800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032128"/>
        <c:crosses val="autoZero"/>
        <c:auto val="1"/>
        <c:lblAlgn val="ctr"/>
        <c:lblOffset val="100"/>
        <c:noMultiLvlLbl val="0"/>
      </c:catAx>
      <c:valAx>
        <c:axId val="8003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0221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Dumfries and Gal'!$A$97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Dumfries and Gal'!$B$93:$H$93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B-4C11-AB8E-08304CD1DB4B}"/>
            </c:ext>
          </c:extLst>
        </c:ser>
        <c:ser>
          <c:idx val="1"/>
          <c:order val="1"/>
          <c:tx>
            <c:strRef>
              <c:f>'BRMA Profile - Dumfries and Gal'!$A$96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Dumfries and Gal'!$B$93:$H$93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B-4C11-AB8E-08304CD1DB4B}"/>
            </c:ext>
          </c:extLst>
        </c:ser>
        <c:ser>
          <c:idx val="2"/>
          <c:order val="2"/>
          <c:tx>
            <c:strRef>
              <c:f>'BRMA Profile - Dumfries and Gal'!$A$95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Dumfries and Gal'!$B$93:$H$93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B-4C11-AB8E-08304CD1DB4B}"/>
            </c:ext>
          </c:extLst>
        </c:ser>
        <c:ser>
          <c:idx val="3"/>
          <c:order val="3"/>
          <c:tx>
            <c:strRef>
              <c:f>'BRMA Profile - Dumfries and Gal'!$A$94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Dumfries and Gal'!$B$93:$H$93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B-4C11-AB8E-08304CD1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63872"/>
        <c:axId val="80073856"/>
      </c:lineChart>
      <c:catAx>
        <c:axId val="800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073856"/>
        <c:crosses val="autoZero"/>
        <c:auto val="1"/>
        <c:lblAlgn val="ctr"/>
        <c:lblOffset val="100"/>
        <c:noMultiLvlLbl val="0"/>
      </c:catAx>
      <c:valAx>
        <c:axId val="80073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063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Dumfries and Gal'!$I$6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Dumfries and Gal'!$J$5:$P$5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9-40E5-B22E-D3EEFD144FD8}"/>
            </c:ext>
          </c:extLst>
        </c:ser>
        <c:ser>
          <c:idx val="2"/>
          <c:order val="1"/>
          <c:tx>
            <c:strRef>
              <c:f>'BRMA Profile - Dumfries and Gal'!$I$7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Dumfries and Gal'!$J$5:$P$5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9-40E5-B22E-D3EEFD144FD8}"/>
            </c:ext>
          </c:extLst>
        </c:ser>
        <c:ser>
          <c:idx val="0"/>
          <c:order val="2"/>
          <c:tx>
            <c:strRef>
              <c:f>'BRMA Profile - Dumfries and Gal'!$I$8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Dumfries and Gal'!$J$5:$P$5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9-40E5-B22E-D3EEFD144FD8}"/>
            </c:ext>
          </c:extLst>
        </c:ser>
        <c:ser>
          <c:idx val="1"/>
          <c:order val="3"/>
          <c:tx>
            <c:strRef>
              <c:f>'BRMA Profile - Dumfries and Gal'!$I$9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Dumfries and Gal'!$J$5:$P$5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9-40E5-B22E-D3EEFD144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499072"/>
        <c:axId val="80500608"/>
      </c:barChart>
      <c:catAx>
        <c:axId val="804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80500608"/>
        <c:crosses val="autoZero"/>
        <c:auto val="1"/>
        <c:lblAlgn val="ctr"/>
        <c:lblOffset val="100"/>
        <c:noMultiLvlLbl val="0"/>
      </c:catAx>
      <c:valAx>
        <c:axId val="80500608"/>
        <c:scaling>
          <c:orientation val="minMax"/>
          <c:max val="0.15000000000000002"/>
          <c:min val="-6.000000000000001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499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3005998440259"/>
          <c:y val="0.13601310791671961"/>
          <c:w val="0.84536988432001559"/>
          <c:h val="0.4335341997137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3, Chart 6'!$E$5</c:f>
              <c:strCache>
                <c:ptCount val="1"/>
                <c:pt idx="0">
                  <c:v>2010 to 2023 change</c:v>
                </c:pt>
              </c:strCache>
            </c:strRef>
          </c:tx>
          <c:spPr>
            <a:solidFill>
              <a:srgbClr val="2B9C93"/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427-4D05-9185-F6105DCDEE8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5FE-4638-AC27-7584FE02FB3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427-4D05-9185-F6105DCDEE8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65C-49A2-AC17-9A6C27A32A70}"/>
              </c:ext>
            </c:extLst>
          </c:dPt>
          <c:dPt>
            <c:idx val="6"/>
            <c:invertIfNegative val="0"/>
            <c:bubble3D val="0"/>
            <c:spPr>
              <a:solidFill>
                <a:srgbClr val="E5682A"/>
              </a:solidFill>
            </c:spPr>
            <c:extLst>
              <c:ext xmlns:c16="http://schemas.microsoft.com/office/drawing/2014/chart" uri="{C3380CC4-5D6E-409C-BE32-E72D297353CC}">
                <c16:uniqueId val="{0000000D-2C56-4AC9-A25F-380CA485FC6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427-4D05-9185-F6105DCDEE8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427-4D05-9185-F6105DCDEE80}"/>
              </c:ext>
            </c:extLst>
          </c:dPt>
          <c:cat>
            <c:strRef>
              <c:f>'Table 3, Chart 6'!$A$6:$A$24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East Dunbartonshire</c:v>
                </c:pt>
                <c:pt idx="3">
                  <c:v>Forth Valley</c:v>
                </c:pt>
                <c:pt idx="4">
                  <c:v>Fife</c:v>
                </c:pt>
                <c:pt idx="5">
                  <c:v>Dundee and Angus</c:v>
                </c:pt>
                <c:pt idx="6">
                  <c:v>Scotland</c:v>
                </c:pt>
                <c:pt idx="7">
                  <c:v>Scottish Borders</c:v>
                </c:pt>
                <c:pt idx="8">
                  <c:v>West Lothian</c:v>
                </c:pt>
                <c:pt idx="9">
                  <c:v>North Lanarkshire</c:v>
                </c:pt>
                <c:pt idx="10">
                  <c:v>Argyll and Bute</c:v>
                </c:pt>
                <c:pt idx="11">
                  <c:v>South Lanarkshire</c:v>
                </c:pt>
                <c:pt idx="12">
                  <c:v>Perth and Kinross</c:v>
                </c:pt>
                <c:pt idx="13">
                  <c:v>West Dunbartonshire</c:v>
                </c:pt>
                <c:pt idx="14">
                  <c:v>Highland and Islands</c:v>
                </c:pt>
                <c:pt idx="15">
                  <c:v>Aberdeen and Shire</c:v>
                </c:pt>
                <c:pt idx="16">
                  <c:v>Renfrewshire / Inverclyde</c:v>
                </c:pt>
                <c:pt idx="17">
                  <c:v>Ayrshires</c:v>
                </c:pt>
                <c:pt idx="18">
                  <c:v>Dumfries and Galloway</c:v>
                </c:pt>
              </c:strCache>
            </c:strRef>
          </c:cat>
          <c:val>
            <c:numRef>
              <c:f>'Table 3, Chart 6'!$E$6:$E$24</c:f>
              <c:numCache>
                <c:formatCode>0.0%</c:formatCode>
                <c:ptCount val="19"/>
                <c:pt idx="0">
                  <c:v>0.886980046416457</c:v>
                </c:pt>
                <c:pt idx="1">
                  <c:v>0.77187036875599335</c:v>
                </c:pt>
                <c:pt idx="2">
                  <c:v>0.64046292098877378</c:v>
                </c:pt>
                <c:pt idx="3">
                  <c:v>0.62787441267075317</c:v>
                </c:pt>
                <c:pt idx="4">
                  <c:v>0.62571489467514474</c:v>
                </c:pt>
                <c:pt idx="5">
                  <c:v>0.61435211534813128</c:v>
                </c:pt>
                <c:pt idx="6">
                  <c:v>0.5239106174410666</c:v>
                </c:pt>
                <c:pt idx="7">
                  <c:v>0.49920382165605082</c:v>
                </c:pt>
                <c:pt idx="8">
                  <c:v>0.4599249963472245</c:v>
                </c:pt>
                <c:pt idx="9">
                  <c:v>0.44864362283964132</c:v>
                </c:pt>
                <c:pt idx="10">
                  <c:v>0.42607522665244524</c:v>
                </c:pt>
                <c:pt idx="11">
                  <c:v>0.40392100561510991</c:v>
                </c:pt>
                <c:pt idx="12">
                  <c:v>0.40287669751417488</c:v>
                </c:pt>
                <c:pt idx="13">
                  <c:v>0.39748925658985557</c:v>
                </c:pt>
                <c:pt idx="14">
                  <c:v>0.37429594633219576</c:v>
                </c:pt>
                <c:pt idx="15">
                  <c:v>0.37119959121653423</c:v>
                </c:pt>
                <c:pt idx="16">
                  <c:v>0.23683393011886666</c:v>
                </c:pt>
                <c:pt idx="17">
                  <c:v>0.23472397050890126</c:v>
                </c:pt>
                <c:pt idx="18">
                  <c:v>0.1212297099853894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7-4D05-9185-F6105DCDEE80}"/>
            </c:ext>
          </c:extLst>
        </c:ser>
        <c:ser>
          <c:idx val="1"/>
          <c:order val="1"/>
          <c:tx>
            <c:strRef>
              <c:f>'Table 3, Chart 6'!$F$5</c:f>
              <c:strCache>
                <c:ptCount val="1"/>
                <c:pt idx="0">
                  <c:v>2022 to 2023 change</c:v>
                </c:pt>
              </c:strCache>
            </c:strRef>
          </c:tx>
          <c:spPr>
            <a:solidFill>
              <a:srgbClr val="002D54"/>
            </a:solidFill>
            <a:ln>
              <a:noFill/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CA9-469E-85A7-A8D9841479C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2427-4D05-9185-F6105DCDEE80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665C-49A2-AC17-9A6C27A32A70}"/>
              </c:ext>
            </c:extLst>
          </c:dPt>
          <c:dPt>
            <c:idx val="6"/>
            <c:invertIfNegative val="0"/>
            <c:bubble3D val="0"/>
            <c:spPr>
              <a:solidFill>
                <a:srgbClr val="6A206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C56-4AC9-A25F-380CA485FC6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2427-4D05-9185-F6105DCDEE80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427-4D05-9185-F6105DCDEE80}"/>
              </c:ext>
            </c:extLst>
          </c:dPt>
          <c:cat>
            <c:strRef>
              <c:f>'Table 3, Chart 6'!$A$6:$A$24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East Dunbartonshire</c:v>
                </c:pt>
                <c:pt idx="3">
                  <c:v>Forth Valley</c:v>
                </c:pt>
                <c:pt idx="4">
                  <c:v>Fife</c:v>
                </c:pt>
                <c:pt idx="5">
                  <c:v>Dundee and Angus</c:v>
                </c:pt>
                <c:pt idx="6">
                  <c:v>Scotland</c:v>
                </c:pt>
                <c:pt idx="7">
                  <c:v>Scottish Borders</c:v>
                </c:pt>
                <c:pt idx="8">
                  <c:v>West Lothian</c:v>
                </c:pt>
                <c:pt idx="9">
                  <c:v>North Lanarkshire</c:v>
                </c:pt>
                <c:pt idx="10">
                  <c:v>Argyll and Bute</c:v>
                </c:pt>
                <c:pt idx="11">
                  <c:v>South Lanarkshire</c:v>
                </c:pt>
                <c:pt idx="12">
                  <c:v>Perth and Kinross</c:v>
                </c:pt>
                <c:pt idx="13">
                  <c:v>West Dunbartonshire</c:v>
                </c:pt>
                <c:pt idx="14">
                  <c:v>Highland and Islands</c:v>
                </c:pt>
                <c:pt idx="15">
                  <c:v>Aberdeen and Shire</c:v>
                </c:pt>
                <c:pt idx="16">
                  <c:v>Renfrewshire / Inverclyde</c:v>
                </c:pt>
                <c:pt idx="17">
                  <c:v>Ayrshires</c:v>
                </c:pt>
                <c:pt idx="18">
                  <c:v>Dumfries and Galloway</c:v>
                </c:pt>
              </c:strCache>
            </c:strRef>
          </c:cat>
          <c:val>
            <c:numRef>
              <c:f>'Table 3, Chart 6'!$F$6:$F$24</c:f>
              <c:numCache>
                <c:formatCode>0.0%</c:formatCode>
                <c:ptCount val="19"/>
                <c:pt idx="0">
                  <c:v>0.25677282455594796</c:v>
                </c:pt>
                <c:pt idx="1">
                  <c:v>0.17666512287608183</c:v>
                </c:pt>
                <c:pt idx="2">
                  <c:v>8.1291524589587549E-2</c:v>
                </c:pt>
                <c:pt idx="3">
                  <c:v>6.882003820497884E-2</c:v>
                </c:pt>
                <c:pt idx="4">
                  <c:v>9.0810501602888616E-2</c:v>
                </c:pt>
                <c:pt idx="5">
                  <c:v>0.15452715842793174</c:v>
                </c:pt>
                <c:pt idx="6">
                  <c:v>0.13323397529912562</c:v>
                </c:pt>
                <c:pt idx="7">
                  <c:v>0.15276533476676812</c:v>
                </c:pt>
                <c:pt idx="8">
                  <c:v>2.6903883705792886E-2</c:v>
                </c:pt>
                <c:pt idx="9">
                  <c:v>0.18889520617631206</c:v>
                </c:pt>
                <c:pt idx="10">
                  <c:v>8.9673522220624191E-2</c:v>
                </c:pt>
                <c:pt idx="11">
                  <c:v>8.3027737441854876E-2</c:v>
                </c:pt>
                <c:pt idx="12">
                  <c:v>5.9383531278437651E-2</c:v>
                </c:pt>
                <c:pt idx="13">
                  <c:v>0.1343972313016728</c:v>
                </c:pt>
                <c:pt idx="14">
                  <c:v>6.0884124182327914E-2</c:v>
                </c:pt>
                <c:pt idx="15">
                  <c:v>9.4966068207198662E-2</c:v>
                </c:pt>
                <c:pt idx="16">
                  <c:v>9.1084796122946621E-2</c:v>
                </c:pt>
                <c:pt idx="17">
                  <c:v>0.13337074756945011</c:v>
                </c:pt>
                <c:pt idx="18">
                  <c:v>2.0847000510241465E-2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27-4D05-9185-F6105D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89024"/>
        <c:axId val="109890560"/>
      </c:barChart>
      <c:lineChart>
        <c:grouping val="standard"/>
        <c:varyColors val="0"/>
        <c:ser>
          <c:idx val="2"/>
          <c:order val="2"/>
          <c:tx>
            <c:strRef>
              <c:f>'Table 3, Chart 6'!$G$5</c:f>
              <c:strCache>
                <c:ptCount val="1"/>
                <c:pt idx="0">
                  <c:v>Cumulative CPI - 2010 to 2023 (45.7%)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'Table 3, Chart 6'!$A$6:$A$24</c:f>
              <c:strCache>
                <c:ptCount val="19"/>
                <c:pt idx="0">
                  <c:v>Greater Glasgow</c:v>
                </c:pt>
                <c:pt idx="1">
                  <c:v>Lothian</c:v>
                </c:pt>
                <c:pt idx="2">
                  <c:v>East Dunbartonshire</c:v>
                </c:pt>
                <c:pt idx="3">
                  <c:v>Forth Valley</c:v>
                </c:pt>
                <c:pt idx="4">
                  <c:v>Fife</c:v>
                </c:pt>
                <c:pt idx="5">
                  <c:v>Dundee and Angus</c:v>
                </c:pt>
                <c:pt idx="6">
                  <c:v>Scotland</c:v>
                </c:pt>
                <c:pt idx="7">
                  <c:v>Scottish Borders</c:v>
                </c:pt>
                <c:pt idx="8">
                  <c:v>West Lothian</c:v>
                </c:pt>
                <c:pt idx="9">
                  <c:v>North Lanarkshire</c:v>
                </c:pt>
                <c:pt idx="10">
                  <c:v>Argyll and Bute</c:v>
                </c:pt>
                <c:pt idx="11">
                  <c:v>South Lanarkshire</c:v>
                </c:pt>
                <c:pt idx="12">
                  <c:v>Perth and Kinross</c:v>
                </c:pt>
                <c:pt idx="13">
                  <c:v>West Dunbartonshire</c:v>
                </c:pt>
                <c:pt idx="14">
                  <c:v>Highland and Islands</c:v>
                </c:pt>
                <c:pt idx="15">
                  <c:v>Aberdeen and Shire</c:v>
                </c:pt>
                <c:pt idx="16">
                  <c:v>Renfrewshire / Inverclyde</c:v>
                </c:pt>
                <c:pt idx="17">
                  <c:v>Ayrshires</c:v>
                </c:pt>
                <c:pt idx="18">
                  <c:v>Dumfries and Galloway</c:v>
                </c:pt>
              </c:strCache>
            </c:strRef>
          </c:cat>
          <c:val>
            <c:numRef>
              <c:f>'Table 3, Chart 6'!$G$6:$G$24</c:f>
              <c:numCache>
                <c:formatCode>0.0%</c:formatCode>
                <c:ptCount val="19"/>
                <c:pt idx="0">
                  <c:v>0.45700000000000002</c:v>
                </c:pt>
                <c:pt idx="1">
                  <c:v>0.45700000000000002</c:v>
                </c:pt>
                <c:pt idx="2">
                  <c:v>0.45700000000000002</c:v>
                </c:pt>
                <c:pt idx="3">
                  <c:v>0.45700000000000002</c:v>
                </c:pt>
                <c:pt idx="4">
                  <c:v>0.45700000000000002</c:v>
                </c:pt>
                <c:pt idx="5">
                  <c:v>0.45700000000000002</c:v>
                </c:pt>
                <c:pt idx="6">
                  <c:v>0.45700000000000002</c:v>
                </c:pt>
                <c:pt idx="7">
                  <c:v>0.45700000000000002</c:v>
                </c:pt>
                <c:pt idx="8">
                  <c:v>0.45700000000000002</c:v>
                </c:pt>
                <c:pt idx="9">
                  <c:v>0.45700000000000002</c:v>
                </c:pt>
                <c:pt idx="10">
                  <c:v>0.45700000000000002</c:v>
                </c:pt>
                <c:pt idx="11">
                  <c:v>0.45700000000000002</c:v>
                </c:pt>
                <c:pt idx="12">
                  <c:v>0.45700000000000002</c:v>
                </c:pt>
                <c:pt idx="13">
                  <c:v>0.45700000000000002</c:v>
                </c:pt>
                <c:pt idx="14">
                  <c:v>0.45700000000000002</c:v>
                </c:pt>
                <c:pt idx="15">
                  <c:v>0.45700000000000002</c:v>
                </c:pt>
                <c:pt idx="16">
                  <c:v>0.45700000000000002</c:v>
                </c:pt>
                <c:pt idx="17">
                  <c:v>0.45700000000000002</c:v>
                </c:pt>
                <c:pt idx="18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27-4D05-9185-F6105D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89024"/>
        <c:axId val="109890560"/>
      </c:lineChart>
      <c:catAx>
        <c:axId val="1098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anchor="ctr" anchorCtr="0"/>
          <a:lstStyle/>
          <a:p>
            <a:pPr>
              <a:defRPr sz="1000"/>
            </a:pPr>
            <a:endParaRPr lang="en-US"/>
          </a:p>
        </c:txPr>
        <c:crossAx val="109890560"/>
        <c:crosses val="autoZero"/>
        <c:auto val="1"/>
        <c:lblAlgn val="ctr"/>
        <c:lblOffset val="1000"/>
        <c:noMultiLvlLbl val="0"/>
      </c:catAx>
      <c:valAx>
        <c:axId val="109890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GB" sz="1000"/>
                  <a:t>Cumulative % change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098890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7.2532212425606216E-2"/>
          <c:y val="2.5157142538117697E-2"/>
          <c:w val="0.9"/>
          <c:h val="6.1663813762410133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Dumfries and Gal'!$I$28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Dumfries and Gal'!$J$27:$P$27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5CA-8F44-D81DAACEAA8B}"/>
            </c:ext>
          </c:extLst>
        </c:ser>
        <c:ser>
          <c:idx val="2"/>
          <c:order val="1"/>
          <c:tx>
            <c:strRef>
              <c:f>'BRMA Profile - Dumfries and Gal'!$I$29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Dumfries and Gal'!$J$27:$P$27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2-45CA-8F44-D81DAACEAA8B}"/>
            </c:ext>
          </c:extLst>
        </c:ser>
        <c:ser>
          <c:idx val="0"/>
          <c:order val="2"/>
          <c:tx>
            <c:strRef>
              <c:f>'BRMA Profile - Dumfries and Gal'!$I$30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Dumfries and Gal'!$J$27:$P$27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2-45CA-8F44-D81DAACEAA8B}"/>
            </c:ext>
          </c:extLst>
        </c:ser>
        <c:ser>
          <c:idx val="1"/>
          <c:order val="3"/>
          <c:tx>
            <c:strRef>
              <c:f>'BRMA Profile - Dumfries and Gal'!$I$31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Dumfries and Gal'!$J$27:$P$27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2-45CA-8F44-D81DAACE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630912"/>
        <c:axId val="80632448"/>
      </c:barChart>
      <c:catAx>
        <c:axId val="806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80632448"/>
        <c:crosses val="autoZero"/>
        <c:auto val="1"/>
        <c:lblAlgn val="ctr"/>
        <c:lblOffset val="100"/>
        <c:noMultiLvlLbl val="0"/>
      </c:catAx>
      <c:valAx>
        <c:axId val="80632448"/>
        <c:scaling>
          <c:orientation val="minMax"/>
          <c:max val="0.15000000000000002"/>
          <c:min val="-6.000000000000001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6309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Dumfries and Gal'!$I$50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Dumfries and Gal'!$J$49:$P$49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E-4ADA-9BAF-87E70C6852D5}"/>
            </c:ext>
          </c:extLst>
        </c:ser>
        <c:ser>
          <c:idx val="2"/>
          <c:order val="1"/>
          <c:tx>
            <c:strRef>
              <c:f>'BRMA Profile - Dumfries and Gal'!$I$51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Dumfries and Gal'!$J$49:$P$49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E-4ADA-9BAF-87E70C6852D5}"/>
            </c:ext>
          </c:extLst>
        </c:ser>
        <c:ser>
          <c:idx val="0"/>
          <c:order val="2"/>
          <c:tx>
            <c:strRef>
              <c:f>'BRMA Profile - Dumfries and Gal'!$I$52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Dumfries and Gal'!$J$49:$P$49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E-4ADA-9BAF-87E70C6852D5}"/>
            </c:ext>
          </c:extLst>
        </c:ser>
        <c:ser>
          <c:idx val="1"/>
          <c:order val="3"/>
          <c:tx>
            <c:strRef>
              <c:f>'BRMA Profile - Dumfries and Gal'!$I$53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Dumfries and Gal'!$J$49:$P$49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E-4ADA-9BAF-87E70C68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668544"/>
        <c:axId val="80670080"/>
      </c:barChart>
      <c:catAx>
        <c:axId val="806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80670080"/>
        <c:crosses val="autoZero"/>
        <c:auto val="1"/>
        <c:lblAlgn val="ctr"/>
        <c:lblOffset val="100"/>
        <c:noMultiLvlLbl val="0"/>
      </c:catAx>
      <c:valAx>
        <c:axId val="80670080"/>
        <c:scaling>
          <c:orientation val="minMax"/>
          <c:max val="0.15000000000000002"/>
          <c:min val="-6.000000000000001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6685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Dumfries and Gal'!$I$72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Dumfries and Gal'!$J$71:$P$71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E-4271-9676-2352EBD07610}"/>
            </c:ext>
          </c:extLst>
        </c:ser>
        <c:ser>
          <c:idx val="2"/>
          <c:order val="1"/>
          <c:tx>
            <c:strRef>
              <c:f>'BRMA Profile - Dumfries and Gal'!$I$73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Dumfries and Gal'!$J$71:$P$71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E-4271-9676-2352EBD07610}"/>
            </c:ext>
          </c:extLst>
        </c:ser>
        <c:ser>
          <c:idx val="0"/>
          <c:order val="2"/>
          <c:tx>
            <c:strRef>
              <c:f>'BRMA Profile - Dumfries and Gal'!$I$74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Dumfries and Gal'!$J$71:$P$71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E-4271-9676-2352EBD07610}"/>
            </c:ext>
          </c:extLst>
        </c:ser>
        <c:ser>
          <c:idx val="1"/>
          <c:order val="3"/>
          <c:tx>
            <c:strRef>
              <c:f>'BRMA Profile - Dumfries and Gal'!$I$75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Dumfries and Gal'!$J$71:$P$71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E-4271-9676-2352EBD0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25984"/>
        <c:axId val="116040064"/>
      </c:barChart>
      <c:catAx>
        <c:axId val="1160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16040064"/>
        <c:crosses val="autoZero"/>
        <c:auto val="1"/>
        <c:lblAlgn val="ctr"/>
        <c:lblOffset val="100"/>
        <c:noMultiLvlLbl val="0"/>
      </c:catAx>
      <c:valAx>
        <c:axId val="116040064"/>
        <c:scaling>
          <c:orientation val="minMax"/>
          <c:max val="0.15000000000000002"/>
          <c:min val="-6.000000000000001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60259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Dumfries and Gal'!$I$94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Dumfries and Gal'!$J$93:$P$93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F-4BE9-BC15-965B8FA43B2D}"/>
            </c:ext>
          </c:extLst>
        </c:ser>
        <c:ser>
          <c:idx val="2"/>
          <c:order val="1"/>
          <c:tx>
            <c:strRef>
              <c:f>'BRMA Profile - Dumfries and Gal'!$I$95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Dumfries and Gal'!$J$93:$P$93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F-4BE9-BC15-965B8FA43B2D}"/>
            </c:ext>
          </c:extLst>
        </c:ser>
        <c:ser>
          <c:idx val="0"/>
          <c:order val="2"/>
          <c:tx>
            <c:strRef>
              <c:f>'BRMA Profile - Dumfries and Gal'!$I$96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Dumfries and Gal'!$J$93:$P$93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F-4BE9-BC15-965B8FA43B2D}"/>
            </c:ext>
          </c:extLst>
        </c:ser>
        <c:ser>
          <c:idx val="1"/>
          <c:order val="3"/>
          <c:tx>
            <c:strRef>
              <c:f>'BRMA Profile - Dumfries and Gal'!$I$97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Dumfries and Gal'!$J$93:$P$93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Dumfries and Gal'!$J$97:$P$97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F-4BE9-BC15-965B8FA43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02240"/>
        <c:axId val="117003776"/>
      </c:barChart>
      <c:catAx>
        <c:axId val="1170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17003776"/>
        <c:crosses val="autoZero"/>
        <c:auto val="1"/>
        <c:lblAlgn val="ctr"/>
        <c:lblOffset val="100"/>
        <c:noMultiLvlLbl val="0"/>
      </c:catAx>
      <c:valAx>
        <c:axId val="117003776"/>
        <c:scaling>
          <c:orientation val="minMax"/>
          <c:max val="0.15000000000000002"/>
          <c:min val="-6.000000000000001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70022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Dumfries and Gal'!$A$142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Dumfries and Gal'!$B$141:$H$141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Gal'!$B$142:$H$142</c:f>
              <c:numCache>
                <c:formatCode>#,##0</c:formatCode>
                <c:ptCount val="7"/>
                <c:pt idx="0">
                  <c:v>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E-47CA-BBB6-25DB81A5775C}"/>
            </c:ext>
          </c:extLst>
        </c:ser>
        <c:ser>
          <c:idx val="1"/>
          <c:order val="1"/>
          <c:tx>
            <c:strRef>
              <c:f>'BRMA Profile - Dumfries and Gal'!$A$143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Dumfries and Gal'!$B$141:$H$141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Gal'!$B$143:$H$143</c:f>
              <c:numCache>
                <c:formatCode>#,##0</c:formatCode>
                <c:ptCount val="7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E-47CA-BBB6-25DB81A5775C}"/>
            </c:ext>
          </c:extLst>
        </c:ser>
        <c:ser>
          <c:idx val="2"/>
          <c:order val="2"/>
          <c:tx>
            <c:strRef>
              <c:f>'BRMA Profile - Dumfries and Gal'!$A$144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Dumfries and Gal'!$B$141:$H$141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E-47CA-BBB6-25DB81A5775C}"/>
            </c:ext>
          </c:extLst>
        </c:ser>
        <c:ser>
          <c:idx val="3"/>
          <c:order val="3"/>
          <c:tx>
            <c:strRef>
              <c:f>'BRMA Profile - Dumfries and Gal'!$A$145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Dumfries and Gal'!$B$141:$H$141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1E-47CA-BBB6-25DB81A5775C}"/>
            </c:ext>
          </c:extLst>
        </c:ser>
        <c:ser>
          <c:idx val="4"/>
          <c:order val="4"/>
          <c:tx>
            <c:strRef>
              <c:f>'BRMA Profile - Dumfries and Gal'!$A$146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Dumfries and Gal'!$B$141:$H$141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E-47CA-BBB6-25DB81A5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63104"/>
        <c:axId val="116464640"/>
      </c:barChart>
      <c:catAx>
        <c:axId val="1164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64640"/>
        <c:crosses val="autoZero"/>
        <c:auto val="1"/>
        <c:lblAlgn val="ctr"/>
        <c:lblOffset val="100"/>
        <c:noMultiLvlLbl val="0"/>
      </c:catAx>
      <c:valAx>
        <c:axId val="1164646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164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Dumfries and Gal'!$I$142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Dumfries and Gal'!$J$141:$P$141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2-4EF7-8900-D42801C21B3C}"/>
            </c:ext>
          </c:extLst>
        </c:ser>
        <c:ser>
          <c:idx val="1"/>
          <c:order val="1"/>
          <c:tx>
            <c:strRef>
              <c:f>'BRMA Profile - Dumfries and Gal'!$I$143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Dumfries and Gal'!$J$141:$P$141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2-4EF7-8900-D42801C21B3C}"/>
            </c:ext>
          </c:extLst>
        </c:ser>
        <c:ser>
          <c:idx val="2"/>
          <c:order val="2"/>
          <c:tx>
            <c:strRef>
              <c:f>'BRMA Profile - Dumfries and Gal'!$I$144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Dumfries and Gal'!$J$141:$P$141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2-4EF7-8900-D42801C21B3C}"/>
            </c:ext>
          </c:extLst>
        </c:ser>
        <c:ser>
          <c:idx val="3"/>
          <c:order val="3"/>
          <c:tx>
            <c:strRef>
              <c:f>'BRMA Profile - Dumfries and Gal'!$I$145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Dumfries and Gal'!$J$141:$P$141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02-4EF7-8900-D42801C21B3C}"/>
            </c:ext>
          </c:extLst>
        </c:ser>
        <c:ser>
          <c:idx val="4"/>
          <c:order val="4"/>
          <c:tx>
            <c:strRef>
              <c:f>'BRMA Profile - Dumfries and Gal'!$I$146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Dumfries and Gal'!$J$141:$P$141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02-4EF7-8900-D42801C2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497024"/>
        <c:axId val="116502912"/>
      </c:barChart>
      <c:catAx>
        <c:axId val="1164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502912"/>
        <c:crosses val="autoZero"/>
        <c:auto val="1"/>
        <c:lblAlgn val="ctr"/>
        <c:lblOffset val="100"/>
        <c:noMultiLvlLbl val="0"/>
      </c:catAx>
      <c:valAx>
        <c:axId val="1165029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64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Dumfries and Gal'!$A$122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Dumfries and Gal'!$B$117:$H$117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5-4F02-A38E-63401ABBB023}"/>
            </c:ext>
          </c:extLst>
        </c:ser>
        <c:ser>
          <c:idx val="0"/>
          <c:order val="1"/>
          <c:tx>
            <c:strRef>
              <c:f>'BRMA Profile - Dumfries and Gal'!$A$121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Dumfries and Gal'!$B$117:$H$117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5-4F02-A38E-63401ABBB023}"/>
            </c:ext>
          </c:extLst>
        </c:ser>
        <c:ser>
          <c:idx val="1"/>
          <c:order val="2"/>
          <c:tx>
            <c:strRef>
              <c:f>'BRMA Profile - Dumfries and Gal'!$A$120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Dumfries and Gal'!$B$117:$H$117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Gal'!$B$120:$H$120</c:f>
              <c:numCache>
                <c:formatCode>#,##0</c:formatCode>
                <c:ptCount val="7"/>
                <c:pt idx="0">
                  <c:v>475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5-4F02-A38E-63401ABBB023}"/>
            </c:ext>
          </c:extLst>
        </c:ser>
        <c:ser>
          <c:idx val="2"/>
          <c:order val="3"/>
          <c:tx>
            <c:strRef>
              <c:f>'BRMA Profile - Dumfries and Gal'!$A$119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Dumfries and Gal'!$B$117:$H$117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Gal'!$B$119:$H$119</c:f>
              <c:numCache>
                <c:formatCode>#,##0</c:formatCode>
                <c:ptCount val="7"/>
                <c:pt idx="0">
                  <c:v>358.94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5-4F02-A38E-63401ABBB023}"/>
            </c:ext>
          </c:extLst>
        </c:ser>
        <c:ser>
          <c:idx val="3"/>
          <c:order val="4"/>
          <c:tx>
            <c:strRef>
              <c:f>'BRMA Profile - Dumfries and Gal'!$A$118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Dumfries and Gal'!$B$117:$H$117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65-4F02-A38E-63401ABB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79424"/>
        <c:axId val="117085312"/>
      </c:lineChart>
      <c:catAx>
        <c:axId val="1170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7085312"/>
        <c:crosses val="autoZero"/>
        <c:auto val="1"/>
        <c:lblAlgn val="ctr"/>
        <c:lblOffset val="100"/>
        <c:noMultiLvlLbl val="0"/>
      </c:catAx>
      <c:valAx>
        <c:axId val="117085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70794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Dumfries and Gal'!$I$122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Dumfries and Gal'!$J$117:$P$117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F-476B-8F45-B5F3AE23745F}"/>
            </c:ext>
          </c:extLst>
        </c:ser>
        <c:ser>
          <c:idx val="0"/>
          <c:order val="1"/>
          <c:tx>
            <c:strRef>
              <c:f>'BRMA Profile - Dumfries and Gal'!$I$121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Dumfries and Gal'!$J$117:$P$117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F-476B-8F45-B5F3AE23745F}"/>
            </c:ext>
          </c:extLst>
        </c:ser>
        <c:ser>
          <c:idx val="1"/>
          <c:order val="2"/>
          <c:tx>
            <c:strRef>
              <c:f>'BRMA Profile - Dumfries and Gal'!$I$120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Dumfries and Gal'!$J$117:$P$117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Gal'!$J$120:$P$120</c:f>
              <c:numCache>
                <c:formatCode>#,##0</c:formatCode>
                <c:ptCount val="7"/>
                <c:pt idx="0">
                  <c:v>435.12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F-476B-8F45-B5F3AE23745F}"/>
            </c:ext>
          </c:extLst>
        </c:ser>
        <c:ser>
          <c:idx val="2"/>
          <c:order val="3"/>
          <c:tx>
            <c:strRef>
              <c:f>'BRMA Profile - Dumfries and Gal'!$I$119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Dumfries and Gal'!$J$117:$P$117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Gal'!$J$119:$P$119</c:f>
              <c:numCache>
                <c:formatCode>#,##0</c:formatCode>
                <c:ptCount val="7"/>
                <c:pt idx="0">
                  <c:v>360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F-476B-8F45-B5F3AE23745F}"/>
            </c:ext>
          </c:extLst>
        </c:ser>
        <c:ser>
          <c:idx val="3"/>
          <c:order val="4"/>
          <c:tx>
            <c:strRef>
              <c:f>'BRMA Profile - Dumfries and Gal'!$I$118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Dumfries and Gal'!$J$117:$P$117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Dumfries and Gal'!$J$118:$P$118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F-476B-8F45-B5F3AE23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9440"/>
        <c:axId val="116750976"/>
      </c:lineChart>
      <c:catAx>
        <c:axId val="1167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6750976"/>
        <c:crosses val="autoZero"/>
        <c:auto val="1"/>
        <c:lblAlgn val="ctr"/>
        <c:lblOffset val="100"/>
        <c:noMultiLvlLbl val="0"/>
      </c:catAx>
      <c:valAx>
        <c:axId val="11675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67494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Dundee and Angus'!$A$9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Dundee and Angus'!$B$5:$H$5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Angus'!$B$9:$H$9</c:f>
              <c:numCache>
                <c:formatCode>#,##0</c:formatCode>
                <c:ptCount val="7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2-4520-BB38-F165B5944560}"/>
            </c:ext>
          </c:extLst>
        </c:ser>
        <c:ser>
          <c:idx val="0"/>
          <c:order val="1"/>
          <c:tx>
            <c:strRef>
              <c:f>'BRMA Profile - Dundee and Angus'!$A$8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Dundee and Angus'!$B$5:$H$5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Angus'!$B$8:$H$8</c:f>
              <c:numCache>
                <c:formatCode>#,##0</c:formatCode>
                <c:ptCount val="7"/>
                <c:pt idx="0">
                  <c:v>350.87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2-4520-BB38-F165B5944560}"/>
            </c:ext>
          </c:extLst>
        </c:ser>
        <c:ser>
          <c:idx val="2"/>
          <c:order val="2"/>
          <c:tx>
            <c:strRef>
              <c:f>'BRMA Profile - Dundee and Angus'!$A$7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Dundee and Angus'!$B$5:$H$5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Angus'!$B$7:$H$7</c:f>
              <c:numCache>
                <c:formatCode>#,##0</c:formatCode>
                <c:ptCount val="7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2-4520-BB38-F165B5944560}"/>
            </c:ext>
          </c:extLst>
        </c:ser>
        <c:ser>
          <c:idx val="3"/>
          <c:order val="3"/>
          <c:tx>
            <c:strRef>
              <c:f>'BRMA Profile - Dundee and Angus'!$A$6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Dundee and Angus'!$B$5:$H$5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Angus'!$B$6:$H$6</c:f>
              <c:numCache>
                <c:formatCode>#,##0</c:formatCode>
                <c:ptCount val="7"/>
                <c:pt idx="0">
                  <c:v>320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2-4520-BB38-F165B5944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97824"/>
        <c:axId val="116799360"/>
      </c:lineChart>
      <c:catAx>
        <c:axId val="11679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6799360"/>
        <c:crosses val="autoZero"/>
        <c:auto val="1"/>
        <c:lblAlgn val="ctr"/>
        <c:lblOffset val="100"/>
        <c:noMultiLvlLbl val="0"/>
      </c:catAx>
      <c:valAx>
        <c:axId val="1167993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679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Dundee and Angus'!$A$31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Dundee and Angus'!$B$27:$H$27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E-46D1-996B-4465271D5733}"/>
            </c:ext>
          </c:extLst>
        </c:ser>
        <c:ser>
          <c:idx val="2"/>
          <c:order val="1"/>
          <c:tx>
            <c:strRef>
              <c:f>'BRMA Profile - Dundee and Angus'!$A$30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Dundee and Angus'!$B$27:$H$27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Angus'!$B$30:$H$30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6D1-996B-4465271D5733}"/>
            </c:ext>
          </c:extLst>
        </c:ser>
        <c:ser>
          <c:idx val="1"/>
          <c:order val="2"/>
          <c:tx>
            <c:strRef>
              <c:f>'BRMA Profile - Dundee and Angus'!$A$29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Dundee and Angus'!$B$27:$H$27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Angus'!$B$29:$H$29</c:f>
              <c:numCache>
                <c:formatCode>#,##0</c:formatCode>
                <c:ptCount val="7"/>
                <c:pt idx="0">
                  <c:v>497.46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E-46D1-996B-4465271D5733}"/>
            </c:ext>
          </c:extLst>
        </c:ser>
        <c:ser>
          <c:idx val="0"/>
          <c:order val="3"/>
          <c:tx>
            <c:strRef>
              <c:f>'BRMA Profile - Dundee and Angus'!$A$28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Dundee and Angus'!$B$27:$H$27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Angus'!$B$28:$H$28</c:f>
              <c:numCache>
                <c:formatCode>#,##0</c:formatCode>
                <c:ptCount val="7"/>
                <c:pt idx="0">
                  <c:v>480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9E-46D1-996B-4465271D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53696"/>
        <c:axId val="80255616"/>
      </c:lineChart>
      <c:catAx>
        <c:axId val="802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255616"/>
        <c:crosses val="autoZero"/>
        <c:auto val="1"/>
        <c:lblAlgn val="ctr"/>
        <c:lblOffset val="100"/>
        <c:noMultiLvlLbl val="0"/>
      </c:catAx>
      <c:valAx>
        <c:axId val="802556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2536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4479254197276"/>
          <c:y val="6.0135559958697973E-2"/>
          <c:w val="0.85245003592428037"/>
          <c:h val="0.557245569973098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B9C93"/>
            </a:solid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082-4B14-86A1-015D6281830F}"/>
              </c:ext>
            </c:extLst>
          </c:dPt>
          <c:dPt>
            <c:idx val="4"/>
            <c:invertIfNegative val="0"/>
            <c:bubble3D val="0"/>
            <c:spPr>
              <a:solidFill>
                <a:srgbClr val="002D54"/>
              </a:solidFill>
            </c:spPr>
            <c:extLst>
              <c:ext xmlns:c16="http://schemas.microsoft.com/office/drawing/2014/chart" uri="{C3380CC4-5D6E-409C-BE32-E72D297353CC}">
                <c16:uniqueId val="{00000003-8082-4B14-86A1-015D6281830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DDB-4590-816A-B30DA751D432}"/>
              </c:ext>
            </c:extLst>
          </c:dPt>
          <c:cat>
            <c:strRef>
              <c:f>'Chart 7'!$A$6:$A$24</c:f>
              <c:strCache>
                <c:ptCount val="19"/>
                <c:pt idx="0">
                  <c:v>Lothian</c:v>
                </c:pt>
                <c:pt idx="1">
                  <c:v>Greater Glasgow</c:v>
                </c:pt>
                <c:pt idx="2">
                  <c:v>East Dunbartonshire</c:v>
                </c:pt>
                <c:pt idx="3">
                  <c:v>Forth Valley</c:v>
                </c:pt>
                <c:pt idx="4">
                  <c:v>Scotland</c:v>
                </c:pt>
                <c:pt idx="5">
                  <c:v>Dundee and Angus</c:v>
                </c:pt>
                <c:pt idx="6">
                  <c:v>Aberdeen and Shire</c:v>
                </c:pt>
                <c:pt idx="7">
                  <c:v>Fife</c:v>
                </c:pt>
                <c:pt idx="8">
                  <c:v>Argyll and Bute</c:v>
                </c:pt>
                <c:pt idx="9">
                  <c:v>Perth and Kinross</c:v>
                </c:pt>
                <c:pt idx="10">
                  <c:v>West Lothian</c:v>
                </c:pt>
                <c:pt idx="11">
                  <c:v>South Lanarkshire</c:v>
                </c:pt>
                <c:pt idx="12">
                  <c:v>West Dunbartonshire</c:v>
                </c:pt>
                <c:pt idx="13">
                  <c:v>Highland and Islands</c:v>
                </c:pt>
                <c:pt idx="14">
                  <c:v>North Lanarkshire</c:v>
                </c:pt>
                <c:pt idx="15">
                  <c:v>Scottish Borders</c:v>
                </c:pt>
                <c:pt idx="16">
                  <c:v>Renfrewshire / Inverclyde</c:v>
                </c:pt>
                <c:pt idx="17">
                  <c:v>Ayrshires</c:v>
                </c:pt>
                <c:pt idx="18">
                  <c:v>Dumfries and Galloway</c:v>
                </c:pt>
              </c:strCache>
            </c:strRef>
          </c:cat>
          <c:val>
            <c:numRef>
              <c:f>'Chart 7'!$B$6:$B$24</c:f>
              <c:numCache>
                <c:formatCode>#,##0</c:formatCode>
                <c:ptCount val="19"/>
                <c:pt idx="0">
                  <c:v>1626.01</c:v>
                </c:pt>
                <c:pt idx="1">
                  <c:v>1374.08</c:v>
                </c:pt>
                <c:pt idx="2">
                  <c:v>1230.3800000000001</c:v>
                </c:pt>
                <c:pt idx="3">
                  <c:v>1046.3</c:v>
                </c:pt>
                <c:pt idx="4">
                  <c:v>1026.4881930000001</c:v>
                </c:pt>
                <c:pt idx="5">
                  <c:v>1021.11</c:v>
                </c:pt>
                <c:pt idx="6">
                  <c:v>1019.72</c:v>
                </c:pt>
                <c:pt idx="7">
                  <c:v>915.31</c:v>
                </c:pt>
                <c:pt idx="8">
                  <c:v>909.18</c:v>
                </c:pt>
                <c:pt idx="9">
                  <c:v>908.04</c:v>
                </c:pt>
                <c:pt idx="10">
                  <c:v>899.27</c:v>
                </c:pt>
                <c:pt idx="11">
                  <c:v>880.09</c:v>
                </c:pt>
                <c:pt idx="12">
                  <c:v>826</c:v>
                </c:pt>
                <c:pt idx="13">
                  <c:v>817.39</c:v>
                </c:pt>
                <c:pt idx="14">
                  <c:v>794.61</c:v>
                </c:pt>
                <c:pt idx="15">
                  <c:v>772.03</c:v>
                </c:pt>
                <c:pt idx="16">
                  <c:v>756.46</c:v>
                </c:pt>
                <c:pt idx="17">
                  <c:v>686.63</c:v>
                </c:pt>
                <c:pt idx="18">
                  <c:v>560.20000000000005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82-4B14-86A1-015D6281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66848"/>
        <c:axId val="109968384"/>
      </c:barChart>
      <c:catAx>
        <c:axId val="1099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9968384"/>
        <c:crosses val="autoZero"/>
        <c:auto val="1"/>
        <c:lblAlgn val="ctr"/>
        <c:lblOffset val="100"/>
        <c:noMultiLvlLbl val="0"/>
      </c:catAx>
      <c:valAx>
        <c:axId val="109968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£ monthly</a:t>
                </a:r>
              </a:p>
            </c:rich>
          </c:tx>
          <c:layout>
            <c:manualLayout>
              <c:xMode val="edge"/>
              <c:yMode val="edge"/>
              <c:x val="1.550616937745373E-2"/>
              <c:y val="0.27841769995174759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09966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Dundee and Angus'!$A$53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Dundee and Angus'!$B$49:$H$49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2-461D-898D-168533859DA8}"/>
            </c:ext>
          </c:extLst>
        </c:ser>
        <c:ser>
          <c:idx val="1"/>
          <c:order val="1"/>
          <c:tx>
            <c:strRef>
              <c:f>'BRMA Profile - Dundee and Angus'!$A$52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Dundee and Angus'!$B$49:$H$49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2-461D-898D-168533859DA8}"/>
            </c:ext>
          </c:extLst>
        </c:ser>
        <c:ser>
          <c:idx val="2"/>
          <c:order val="2"/>
          <c:tx>
            <c:strRef>
              <c:f>'BRMA Profile - Dundee and Angus'!$A$51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Dundee and Angus'!$B$49:$H$49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2-461D-898D-168533859DA8}"/>
            </c:ext>
          </c:extLst>
        </c:ser>
        <c:ser>
          <c:idx val="3"/>
          <c:order val="3"/>
          <c:tx>
            <c:strRef>
              <c:f>'BRMA Profile - Dundee and Angus'!$A$50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Dundee and Angus'!$B$49:$H$49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2-461D-898D-16853385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08096"/>
        <c:axId val="80309632"/>
      </c:lineChart>
      <c:catAx>
        <c:axId val="803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309632"/>
        <c:crosses val="autoZero"/>
        <c:auto val="1"/>
        <c:lblAlgn val="ctr"/>
        <c:lblOffset val="100"/>
        <c:noMultiLvlLbl val="0"/>
      </c:catAx>
      <c:valAx>
        <c:axId val="8030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3080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Dundee and Angus'!$A$75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Dundee and Angus'!$B$71:$H$71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5-45F6-A0EC-C0C05AADF25C}"/>
            </c:ext>
          </c:extLst>
        </c:ser>
        <c:ser>
          <c:idx val="1"/>
          <c:order val="1"/>
          <c:tx>
            <c:strRef>
              <c:f>'BRMA Profile - Dundee and Angus'!$A$74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Dundee and Angus'!$B$71:$H$71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5-45F6-A0EC-C0C05AADF25C}"/>
            </c:ext>
          </c:extLst>
        </c:ser>
        <c:ser>
          <c:idx val="2"/>
          <c:order val="2"/>
          <c:tx>
            <c:strRef>
              <c:f>'BRMA Profile - Dundee and Angus'!$A$73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Dundee and Angus'!$B$71:$H$71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5-45F6-A0EC-C0C05AADF25C}"/>
            </c:ext>
          </c:extLst>
        </c:ser>
        <c:ser>
          <c:idx val="3"/>
          <c:order val="3"/>
          <c:tx>
            <c:strRef>
              <c:f>'BRMA Profile - Dundee and Angus'!$A$72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Dundee and Angus'!$B$71:$H$71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5-45F6-A0EC-C0C05AAD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52224"/>
        <c:axId val="80470400"/>
      </c:lineChart>
      <c:catAx>
        <c:axId val="804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470400"/>
        <c:crosses val="autoZero"/>
        <c:auto val="1"/>
        <c:lblAlgn val="ctr"/>
        <c:lblOffset val="100"/>
        <c:noMultiLvlLbl val="0"/>
      </c:catAx>
      <c:valAx>
        <c:axId val="80470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8045222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Dundee and Angus'!$A$97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Dundee and Angus'!$B$93:$H$93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C-41AC-B41B-E1F6AB59B341}"/>
            </c:ext>
          </c:extLst>
        </c:ser>
        <c:ser>
          <c:idx val="1"/>
          <c:order val="1"/>
          <c:tx>
            <c:strRef>
              <c:f>'BRMA Profile - Dundee and Angus'!$A$96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Dundee and Angus'!$B$93:$H$93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C-41AC-B41B-E1F6AB59B341}"/>
            </c:ext>
          </c:extLst>
        </c:ser>
        <c:ser>
          <c:idx val="2"/>
          <c:order val="2"/>
          <c:tx>
            <c:strRef>
              <c:f>'BRMA Profile - Dundee and Angus'!$A$95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Dundee and Angus'!$B$93:$H$93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C-41AC-B41B-E1F6AB59B341}"/>
            </c:ext>
          </c:extLst>
        </c:ser>
        <c:ser>
          <c:idx val="3"/>
          <c:order val="3"/>
          <c:tx>
            <c:strRef>
              <c:f>'BRMA Profile - Dundee and Angus'!$A$94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Dundee and Angus'!$B$93:$H$93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C-41AC-B41B-E1F6AB59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48352"/>
        <c:axId val="116954240"/>
      </c:lineChart>
      <c:catAx>
        <c:axId val="1169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6954240"/>
        <c:crosses val="autoZero"/>
        <c:auto val="1"/>
        <c:lblAlgn val="ctr"/>
        <c:lblOffset val="100"/>
        <c:noMultiLvlLbl val="0"/>
      </c:catAx>
      <c:valAx>
        <c:axId val="11695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6948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Dundee and Angus'!$I$6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Dundee and Angus'!$J$5:$P$5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DC3-9FEE-CC4C2778A60A}"/>
            </c:ext>
          </c:extLst>
        </c:ser>
        <c:ser>
          <c:idx val="2"/>
          <c:order val="1"/>
          <c:tx>
            <c:strRef>
              <c:f>'BRMA Profile - Dundee and Angus'!$I$7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Dundee and Angus'!$J$5:$P$5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7-4DC3-9FEE-CC4C2778A60A}"/>
            </c:ext>
          </c:extLst>
        </c:ser>
        <c:ser>
          <c:idx val="0"/>
          <c:order val="2"/>
          <c:tx>
            <c:strRef>
              <c:f>'BRMA Profile - Dundee and Angus'!$I$8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Dundee and Angus'!$J$5:$P$5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7-4DC3-9FEE-CC4C2778A60A}"/>
            </c:ext>
          </c:extLst>
        </c:ser>
        <c:ser>
          <c:idx val="1"/>
          <c:order val="3"/>
          <c:tx>
            <c:strRef>
              <c:f>'BRMA Profile - Dundee and Angus'!$I$9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Dundee and Angus'!$J$5:$P$5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7-4DC3-9FEE-CC4C2778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87648"/>
        <c:axId val="117389184"/>
      </c:barChart>
      <c:catAx>
        <c:axId val="11738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17389184"/>
        <c:crosses val="autoZero"/>
        <c:auto val="1"/>
        <c:lblAlgn val="ctr"/>
        <c:lblOffset val="100"/>
        <c:noMultiLvlLbl val="0"/>
      </c:catAx>
      <c:valAx>
        <c:axId val="117389184"/>
        <c:scaling>
          <c:orientation val="minMax"/>
          <c:max val="0.15000000000000002"/>
          <c:min val="-6.000000000000001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173876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Dundee and Angus'!$I$28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Dundee and Angus'!$J$27:$P$27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D-4A0A-B1A0-4D3FBAE14923}"/>
            </c:ext>
          </c:extLst>
        </c:ser>
        <c:ser>
          <c:idx val="2"/>
          <c:order val="1"/>
          <c:tx>
            <c:strRef>
              <c:f>'BRMA Profile - Dundee and Angus'!$I$29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Dundee and Angus'!$J$27:$P$27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D-4A0A-B1A0-4D3FBAE14923}"/>
            </c:ext>
          </c:extLst>
        </c:ser>
        <c:ser>
          <c:idx val="0"/>
          <c:order val="2"/>
          <c:tx>
            <c:strRef>
              <c:f>'BRMA Profile - Dundee and Angus'!$I$30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Dundee and Angus'!$J$27:$P$27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D-4A0A-B1A0-4D3FBAE14923}"/>
            </c:ext>
          </c:extLst>
        </c:ser>
        <c:ser>
          <c:idx val="1"/>
          <c:order val="3"/>
          <c:tx>
            <c:strRef>
              <c:f>'BRMA Profile - Dundee and Angus'!$I$31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Dundee and Angus'!$J$27:$P$27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D-4A0A-B1A0-4D3FBAE1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75072"/>
        <c:axId val="123476608"/>
      </c:barChart>
      <c:catAx>
        <c:axId val="1234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3476608"/>
        <c:crosses val="autoZero"/>
        <c:auto val="1"/>
        <c:lblAlgn val="ctr"/>
        <c:lblOffset val="100"/>
        <c:noMultiLvlLbl val="0"/>
      </c:catAx>
      <c:valAx>
        <c:axId val="123476608"/>
        <c:scaling>
          <c:orientation val="minMax"/>
          <c:max val="0.15000000000000002"/>
          <c:min val="-6.000000000000001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34750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Dundee and Angus'!$I$50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Dundee and Angus'!$J$49:$P$49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F-4E88-96F4-19B91B5473E4}"/>
            </c:ext>
          </c:extLst>
        </c:ser>
        <c:ser>
          <c:idx val="2"/>
          <c:order val="1"/>
          <c:tx>
            <c:strRef>
              <c:f>'BRMA Profile - Dundee and Angus'!$I$51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Dundee and Angus'!$J$49:$P$49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F-4E88-96F4-19B91B5473E4}"/>
            </c:ext>
          </c:extLst>
        </c:ser>
        <c:ser>
          <c:idx val="0"/>
          <c:order val="2"/>
          <c:tx>
            <c:strRef>
              <c:f>'BRMA Profile - Dundee and Angus'!$I$52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Dundee and Angus'!$J$49:$P$49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F-4E88-96F4-19B91B5473E4}"/>
            </c:ext>
          </c:extLst>
        </c:ser>
        <c:ser>
          <c:idx val="1"/>
          <c:order val="3"/>
          <c:tx>
            <c:strRef>
              <c:f>'BRMA Profile - Dundee and Angus'!$I$53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Dundee and Angus'!$J$49:$P$49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F-4E88-96F4-19B91B54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24992"/>
        <c:axId val="123526528"/>
      </c:barChart>
      <c:catAx>
        <c:axId val="1235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3526528"/>
        <c:crosses val="autoZero"/>
        <c:auto val="1"/>
        <c:lblAlgn val="ctr"/>
        <c:lblOffset val="100"/>
        <c:noMultiLvlLbl val="0"/>
      </c:catAx>
      <c:valAx>
        <c:axId val="123526528"/>
        <c:scaling>
          <c:orientation val="minMax"/>
          <c:max val="0.15000000000000002"/>
          <c:min val="-6.000000000000001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3524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Dundee and Angus'!$I$72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Dundee and Angus'!$J$71:$P$71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5-4901-A40F-F0519DE62E92}"/>
            </c:ext>
          </c:extLst>
        </c:ser>
        <c:ser>
          <c:idx val="2"/>
          <c:order val="1"/>
          <c:tx>
            <c:strRef>
              <c:f>'BRMA Profile - Dundee and Angus'!$I$73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Dundee and Angus'!$J$71:$P$71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5-4901-A40F-F0519DE62E92}"/>
            </c:ext>
          </c:extLst>
        </c:ser>
        <c:ser>
          <c:idx val="0"/>
          <c:order val="2"/>
          <c:tx>
            <c:strRef>
              <c:f>'BRMA Profile - Dundee and Angus'!$I$74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Dundee and Angus'!$J$71:$P$71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5-4901-A40F-F0519DE62E92}"/>
            </c:ext>
          </c:extLst>
        </c:ser>
        <c:ser>
          <c:idx val="1"/>
          <c:order val="3"/>
          <c:tx>
            <c:strRef>
              <c:f>'BRMA Profile - Dundee and Angus'!$I$75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Dundee and Angus'!$J$71:$P$71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5-4901-A40F-F0519DE6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58528"/>
        <c:axId val="123568512"/>
      </c:barChart>
      <c:catAx>
        <c:axId val="1235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3568512"/>
        <c:crosses val="autoZero"/>
        <c:auto val="1"/>
        <c:lblAlgn val="ctr"/>
        <c:lblOffset val="100"/>
        <c:noMultiLvlLbl val="0"/>
      </c:catAx>
      <c:valAx>
        <c:axId val="123568512"/>
        <c:scaling>
          <c:orientation val="minMax"/>
          <c:max val="0.15000000000000002"/>
          <c:min val="-6.000000000000001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35585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Dundee and Angus'!$I$94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Dundee and Angus'!$J$93:$P$93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6-4055-82B9-198EAD18337B}"/>
            </c:ext>
          </c:extLst>
        </c:ser>
        <c:ser>
          <c:idx val="2"/>
          <c:order val="1"/>
          <c:tx>
            <c:strRef>
              <c:f>'BRMA Profile - Dundee and Angus'!$I$95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Dundee and Angus'!$J$93:$P$93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6-4055-82B9-198EAD18337B}"/>
            </c:ext>
          </c:extLst>
        </c:ser>
        <c:ser>
          <c:idx val="0"/>
          <c:order val="2"/>
          <c:tx>
            <c:strRef>
              <c:f>'BRMA Profile - Dundee and Angus'!$I$96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Dundee and Angus'!$J$93:$P$93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6-4055-82B9-198EAD18337B}"/>
            </c:ext>
          </c:extLst>
        </c:ser>
        <c:ser>
          <c:idx val="1"/>
          <c:order val="3"/>
          <c:tx>
            <c:strRef>
              <c:f>'BRMA Profile - Dundee and Angus'!$I$97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Dundee and Angus'!$J$93:$P$93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Dundee and Angus'!$J$97:$P$97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46-4055-82B9-198EAD183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48352"/>
        <c:axId val="123749888"/>
      </c:barChart>
      <c:catAx>
        <c:axId val="1237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3749888"/>
        <c:crosses val="autoZero"/>
        <c:auto val="1"/>
        <c:lblAlgn val="ctr"/>
        <c:lblOffset val="100"/>
        <c:noMultiLvlLbl val="0"/>
      </c:catAx>
      <c:valAx>
        <c:axId val="123749888"/>
        <c:scaling>
          <c:orientation val="minMax"/>
          <c:max val="0.15000000000000002"/>
          <c:min val="-6.000000000000001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37483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Dundee and Angus'!$A$142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Dundee and Angus'!$B$141:$H$141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Angus'!$B$142:$H$142</c:f>
              <c:numCache>
                <c:formatCode>#,##0</c:formatCode>
                <c:ptCount val="7"/>
                <c:pt idx="0">
                  <c:v>319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74C-A6A6-99F7B8587093}"/>
            </c:ext>
          </c:extLst>
        </c:ser>
        <c:ser>
          <c:idx val="1"/>
          <c:order val="1"/>
          <c:tx>
            <c:strRef>
              <c:f>'BRMA Profile - Dundee and Angus'!$A$143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Dundee and Angus'!$B$141:$H$141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Angus'!$B$143:$H$143</c:f>
              <c:numCache>
                <c:formatCode>#,##0</c:formatCode>
                <c:ptCount val="7"/>
                <c:pt idx="0">
                  <c:v>440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74C-A6A6-99F7B8587093}"/>
            </c:ext>
          </c:extLst>
        </c:ser>
        <c:ser>
          <c:idx val="2"/>
          <c:order val="2"/>
          <c:tx>
            <c:strRef>
              <c:f>'BRMA Profile - Dundee and Angus'!$A$144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Dundee and Angus'!$B$141:$H$141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74C-A6A6-99F7B8587093}"/>
            </c:ext>
          </c:extLst>
        </c:ser>
        <c:ser>
          <c:idx val="3"/>
          <c:order val="3"/>
          <c:tx>
            <c:strRef>
              <c:f>'BRMA Profile - Dundee and Angus'!$A$145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Dundee and Angus'!$B$141:$H$141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74C-A6A6-99F7B8587093}"/>
            </c:ext>
          </c:extLst>
        </c:ser>
        <c:ser>
          <c:idx val="4"/>
          <c:order val="4"/>
          <c:tx>
            <c:strRef>
              <c:f>'BRMA Profile - Dundee and Angus'!$A$146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Dundee and Angus'!$B$141:$H$141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74C-A6A6-99F7B858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94944"/>
        <c:axId val="123796480"/>
      </c:barChart>
      <c:catAx>
        <c:axId val="12379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796480"/>
        <c:crosses val="autoZero"/>
        <c:auto val="1"/>
        <c:lblAlgn val="ctr"/>
        <c:lblOffset val="100"/>
        <c:noMultiLvlLbl val="0"/>
      </c:catAx>
      <c:valAx>
        <c:axId val="1237964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379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Dundee and Angus'!$I$142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Dundee and Angus'!$J$141:$P$141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4-431F-9911-6848BF0F1B61}"/>
            </c:ext>
          </c:extLst>
        </c:ser>
        <c:ser>
          <c:idx val="1"/>
          <c:order val="1"/>
          <c:tx>
            <c:strRef>
              <c:f>'BRMA Profile - Dundee and Angus'!$I$143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Dundee and Angus'!$J$141:$P$141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4-431F-9911-6848BF0F1B61}"/>
            </c:ext>
          </c:extLst>
        </c:ser>
        <c:ser>
          <c:idx val="2"/>
          <c:order val="2"/>
          <c:tx>
            <c:strRef>
              <c:f>'BRMA Profile - Dundee and Angus'!$I$144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Dundee and Angus'!$J$141:$P$141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4-431F-9911-6848BF0F1B61}"/>
            </c:ext>
          </c:extLst>
        </c:ser>
        <c:ser>
          <c:idx val="3"/>
          <c:order val="3"/>
          <c:tx>
            <c:strRef>
              <c:f>'BRMA Profile - Dundee and Angus'!$I$145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Dundee and Angus'!$J$141:$P$141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4-431F-9911-6848BF0F1B61}"/>
            </c:ext>
          </c:extLst>
        </c:ser>
        <c:ser>
          <c:idx val="4"/>
          <c:order val="4"/>
          <c:tx>
            <c:strRef>
              <c:f>'BRMA Profile - Dundee and Angus'!$I$146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Dundee and Angus'!$J$141:$P$141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A4-431F-9911-6848BF0F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32960"/>
        <c:axId val="123834752"/>
      </c:barChart>
      <c:catAx>
        <c:axId val="1238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834752"/>
        <c:crosses val="autoZero"/>
        <c:auto val="1"/>
        <c:lblAlgn val="ctr"/>
        <c:lblOffset val="100"/>
        <c:noMultiLvlLbl val="0"/>
      </c:catAx>
      <c:valAx>
        <c:axId val="1238347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8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8646592507354"/>
          <c:y val="0.18188078055700563"/>
          <c:w val="0.84536988432001559"/>
          <c:h val="0.450910477162026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4, Chart 8'!$E$5</c:f>
              <c:strCache>
                <c:ptCount val="1"/>
                <c:pt idx="0">
                  <c:v>2010 to 2023 change</c:v>
                </c:pt>
              </c:strCache>
            </c:strRef>
          </c:tx>
          <c:spPr>
            <a:solidFill>
              <a:srgbClr val="2B9C93"/>
            </a:solid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3E5-4F88-8111-26CC69F70256}"/>
              </c:ext>
            </c:extLst>
          </c:dPt>
          <c:dPt>
            <c:idx val="5"/>
            <c:invertIfNegative val="0"/>
            <c:bubble3D val="0"/>
            <c:spPr>
              <a:solidFill>
                <a:srgbClr val="E5682A"/>
              </a:solidFill>
            </c:spPr>
            <c:extLst>
              <c:ext xmlns:c16="http://schemas.microsoft.com/office/drawing/2014/chart" uri="{C3380CC4-5D6E-409C-BE32-E72D297353CC}">
                <c16:uniqueId val="{0000000A-C6F0-4FBF-B6B0-66714DD59B8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4203-4CA1-81FA-3E52EBE8B86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3E5-4F88-8111-26CC69F70256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3E5-4F88-8111-26CC69F70256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3E5-4F88-8111-26CC69F70256}"/>
              </c:ext>
            </c:extLst>
          </c:dPt>
          <c:cat>
            <c:strRef>
              <c:f>'Table 4, Chart 8'!$A$6:$A$24</c:f>
              <c:strCache>
                <c:ptCount val="19"/>
                <c:pt idx="0">
                  <c:v>Greater Glasgow</c:v>
                </c:pt>
                <c:pt idx="1">
                  <c:v>Scottish Borders</c:v>
                </c:pt>
                <c:pt idx="2">
                  <c:v>Fife</c:v>
                </c:pt>
                <c:pt idx="3">
                  <c:v>Lothian</c:v>
                </c:pt>
                <c:pt idx="4">
                  <c:v>Forth Valley</c:v>
                </c:pt>
                <c:pt idx="5">
                  <c:v>Scotland</c:v>
                </c:pt>
                <c:pt idx="6">
                  <c:v>Renfrewshire / Inverclyde</c:v>
                </c:pt>
                <c:pt idx="7">
                  <c:v>Perth and Kinross</c:v>
                </c:pt>
                <c:pt idx="8">
                  <c:v>East Dunbartonshire</c:v>
                </c:pt>
                <c:pt idx="9">
                  <c:v>Dundee and Angus</c:v>
                </c:pt>
                <c:pt idx="10">
                  <c:v>Aberdeen and Shire</c:v>
                </c:pt>
                <c:pt idx="11">
                  <c:v>West Lothian</c:v>
                </c:pt>
                <c:pt idx="12">
                  <c:v>South Lanarkshire</c:v>
                </c:pt>
                <c:pt idx="13">
                  <c:v>North Lanarkshire</c:v>
                </c:pt>
                <c:pt idx="14">
                  <c:v>Ayrshires</c:v>
                </c:pt>
                <c:pt idx="15">
                  <c:v>Argyll and Bute</c:v>
                </c:pt>
                <c:pt idx="16">
                  <c:v>Highland and Islands</c:v>
                </c:pt>
                <c:pt idx="17">
                  <c:v>Dumfries and Galloway</c:v>
                </c:pt>
                <c:pt idx="18">
                  <c:v>West Dunbartonshire</c:v>
                </c:pt>
              </c:strCache>
            </c:strRef>
          </c:cat>
          <c:val>
            <c:numRef>
              <c:f>'Table 4, Chart 8'!$E$6:$E$24</c:f>
              <c:numCache>
                <c:formatCode>0.0%</c:formatCode>
                <c:ptCount val="19"/>
                <c:pt idx="0">
                  <c:v>1.0535331103177503</c:v>
                </c:pt>
                <c:pt idx="1">
                  <c:v>0.94713413661606305</c:v>
                </c:pt>
                <c:pt idx="2">
                  <c:v>0.90876879905859242</c:v>
                </c:pt>
                <c:pt idx="3">
                  <c:v>0.89569064369169737</c:v>
                </c:pt>
                <c:pt idx="4">
                  <c:v>0.824357119522098</c:v>
                </c:pt>
                <c:pt idx="5">
                  <c:v>0.7647222130851421</c:v>
                </c:pt>
                <c:pt idx="6">
                  <c:v>0.70758564437194127</c:v>
                </c:pt>
                <c:pt idx="7">
                  <c:v>0.67652478134110772</c:v>
                </c:pt>
                <c:pt idx="8">
                  <c:v>0.66087615289070545</c:v>
                </c:pt>
                <c:pt idx="9">
                  <c:v>0.65925031124040068</c:v>
                </c:pt>
                <c:pt idx="10">
                  <c:v>0.58198927579848658</c:v>
                </c:pt>
                <c:pt idx="11">
                  <c:v>0.5507018784689337</c:v>
                </c:pt>
                <c:pt idx="12">
                  <c:v>0.53546271951179913</c:v>
                </c:pt>
                <c:pt idx="13">
                  <c:v>0.50277616747181963</c:v>
                </c:pt>
                <c:pt idx="14">
                  <c:v>0.44309157586470738</c:v>
                </c:pt>
                <c:pt idx="15">
                  <c:v>0.41288653656741481</c:v>
                </c:pt>
                <c:pt idx="16">
                  <c:v>0.40601854318751007</c:v>
                </c:pt>
                <c:pt idx="17">
                  <c:v>0.36169526512708039</c:v>
                </c:pt>
                <c:pt idx="18">
                  <c:v>0.32522988855733503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E5-4F88-8111-26CC69F70256}"/>
            </c:ext>
          </c:extLst>
        </c:ser>
        <c:ser>
          <c:idx val="1"/>
          <c:order val="1"/>
          <c:tx>
            <c:strRef>
              <c:f>'Table 4, Chart 8'!$F$5</c:f>
              <c:strCache>
                <c:ptCount val="1"/>
                <c:pt idx="0">
                  <c:v>2022 to 2023 change</c:v>
                </c:pt>
              </c:strCache>
            </c:strRef>
          </c:tx>
          <c:spPr>
            <a:solidFill>
              <a:srgbClr val="002D54"/>
            </a:solidFill>
            <a:ln>
              <a:noFill/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6A206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6F0-4FBF-B6B0-66714DD59B8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4203-4CA1-81FA-3E52EBE8B86D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3E5-4F88-8111-26CC69F70256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3E5-4F88-8111-26CC69F70256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3E5-4F88-8111-26CC69F70256}"/>
              </c:ext>
            </c:extLst>
          </c:dPt>
          <c:cat>
            <c:strRef>
              <c:f>'Table 4, Chart 8'!$A$6:$A$24</c:f>
              <c:strCache>
                <c:ptCount val="19"/>
                <c:pt idx="0">
                  <c:v>Greater Glasgow</c:v>
                </c:pt>
                <c:pt idx="1">
                  <c:v>Scottish Borders</c:v>
                </c:pt>
                <c:pt idx="2">
                  <c:v>Fife</c:v>
                </c:pt>
                <c:pt idx="3">
                  <c:v>Lothian</c:v>
                </c:pt>
                <c:pt idx="4">
                  <c:v>Forth Valley</c:v>
                </c:pt>
                <c:pt idx="5">
                  <c:v>Scotland</c:v>
                </c:pt>
                <c:pt idx="6">
                  <c:v>Renfrewshire / Inverclyde</c:v>
                </c:pt>
                <c:pt idx="7">
                  <c:v>Perth and Kinross</c:v>
                </c:pt>
                <c:pt idx="8">
                  <c:v>East Dunbartonshire</c:v>
                </c:pt>
                <c:pt idx="9">
                  <c:v>Dundee and Angus</c:v>
                </c:pt>
                <c:pt idx="10">
                  <c:v>Aberdeen and Shire</c:v>
                </c:pt>
                <c:pt idx="11">
                  <c:v>West Lothian</c:v>
                </c:pt>
                <c:pt idx="12">
                  <c:v>South Lanarkshire</c:v>
                </c:pt>
                <c:pt idx="13">
                  <c:v>North Lanarkshire</c:v>
                </c:pt>
                <c:pt idx="14">
                  <c:v>Ayrshires</c:v>
                </c:pt>
                <c:pt idx="15">
                  <c:v>Argyll and Bute</c:v>
                </c:pt>
                <c:pt idx="16">
                  <c:v>Highland and Islands</c:v>
                </c:pt>
                <c:pt idx="17">
                  <c:v>Dumfries and Galloway</c:v>
                </c:pt>
                <c:pt idx="18">
                  <c:v>West Dunbartonshire</c:v>
                </c:pt>
              </c:strCache>
            </c:strRef>
          </c:cat>
          <c:val>
            <c:numRef>
              <c:f>'Table 4, Chart 8'!$F$6:$F$24</c:f>
              <c:numCache>
                <c:formatCode>0.0%</c:formatCode>
                <c:ptCount val="19"/>
                <c:pt idx="0">
                  <c:v>0.23573261157630609</c:v>
                </c:pt>
                <c:pt idx="1">
                  <c:v>0.18621640004593365</c:v>
                </c:pt>
                <c:pt idx="2">
                  <c:v>9.7727306531018909E-2</c:v>
                </c:pt>
                <c:pt idx="3">
                  <c:v>0.19732321996574509</c:v>
                </c:pt>
                <c:pt idx="4">
                  <c:v>6.4403918285103501E-2</c:v>
                </c:pt>
                <c:pt idx="5">
                  <c:v>0.13415620687579799</c:v>
                </c:pt>
                <c:pt idx="6">
                  <c:v>8.9796980739198284E-2</c:v>
                </c:pt>
                <c:pt idx="7">
                  <c:v>0.18767400553513136</c:v>
                </c:pt>
                <c:pt idx="8">
                  <c:v>0.15139541984732841</c:v>
                </c:pt>
                <c:pt idx="9">
                  <c:v>2.1870658700817502E-2</c:v>
                </c:pt>
                <c:pt idx="10">
                  <c:v>8.8804609437677762E-2</c:v>
                </c:pt>
                <c:pt idx="11">
                  <c:v>2.8127707262019186E-2</c:v>
                </c:pt>
                <c:pt idx="12">
                  <c:v>2.0693077852580677E-2</c:v>
                </c:pt>
                <c:pt idx="13">
                  <c:v>0.12914404080882003</c:v>
                </c:pt>
                <c:pt idx="14">
                  <c:v>0.21089858537557293</c:v>
                </c:pt>
                <c:pt idx="15">
                  <c:v>-3.8259498567018491E-2</c:v>
                </c:pt>
                <c:pt idx="16">
                  <c:v>3.9810454554410679E-2</c:v>
                </c:pt>
                <c:pt idx="17">
                  <c:v>2.4112167669318785E-2</c:v>
                </c:pt>
                <c:pt idx="18">
                  <c:v>6.2650767142285124E-2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E5-4F88-8111-26CC69F7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44448"/>
        <c:axId val="115954432"/>
      </c:barChart>
      <c:lineChart>
        <c:grouping val="standard"/>
        <c:varyColors val="0"/>
        <c:ser>
          <c:idx val="2"/>
          <c:order val="2"/>
          <c:tx>
            <c:strRef>
              <c:f>'Table 4, Chart 8'!$G$5</c:f>
              <c:strCache>
                <c:ptCount val="1"/>
                <c:pt idx="0">
                  <c:v>Cumulative CPI - 2010 to 2023 (45.7%)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'Table 4, Chart 8'!$A$6:$A$24</c:f>
              <c:strCache>
                <c:ptCount val="19"/>
                <c:pt idx="0">
                  <c:v>Greater Glasgow</c:v>
                </c:pt>
                <c:pt idx="1">
                  <c:v>Scottish Borders</c:v>
                </c:pt>
                <c:pt idx="2">
                  <c:v>Fife</c:v>
                </c:pt>
                <c:pt idx="3">
                  <c:v>Lothian</c:v>
                </c:pt>
                <c:pt idx="4">
                  <c:v>Forth Valley</c:v>
                </c:pt>
                <c:pt idx="5">
                  <c:v>Scotland</c:v>
                </c:pt>
                <c:pt idx="6">
                  <c:v>Renfrewshire / Inverclyde</c:v>
                </c:pt>
                <c:pt idx="7">
                  <c:v>Perth and Kinross</c:v>
                </c:pt>
                <c:pt idx="8">
                  <c:v>East Dunbartonshire</c:v>
                </c:pt>
                <c:pt idx="9">
                  <c:v>Dundee and Angus</c:v>
                </c:pt>
                <c:pt idx="10">
                  <c:v>Aberdeen and Shire</c:v>
                </c:pt>
                <c:pt idx="11">
                  <c:v>West Lothian</c:v>
                </c:pt>
                <c:pt idx="12">
                  <c:v>South Lanarkshire</c:v>
                </c:pt>
                <c:pt idx="13">
                  <c:v>North Lanarkshire</c:v>
                </c:pt>
                <c:pt idx="14">
                  <c:v>Ayrshires</c:v>
                </c:pt>
                <c:pt idx="15">
                  <c:v>Argyll and Bute</c:v>
                </c:pt>
                <c:pt idx="16">
                  <c:v>Highland and Islands</c:v>
                </c:pt>
                <c:pt idx="17">
                  <c:v>Dumfries and Galloway</c:v>
                </c:pt>
                <c:pt idx="18">
                  <c:v>West Dunbartonshire</c:v>
                </c:pt>
              </c:strCache>
            </c:strRef>
          </c:cat>
          <c:val>
            <c:numRef>
              <c:f>'Table 4, Chart 8'!$G$6:$G$24</c:f>
              <c:numCache>
                <c:formatCode>0.0%</c:formatCode>
                <c:ptCount val="19"/>
                <c:pt idx="0">
                  <c:v>0.45700000000000002</c:v>
                </c:pt>
                <c:pt idx="1">
                  <c:v>0.45700000000000002</c:v>
                </c:pt>
                <c:pt idx="2">
                  <c:v>0.45700000000000002</c:v>
                </c:pt>
                <c:pt idx="3">
                  <c:v>0.45700000000000002</c:v>
                </c:pt>
                <c:pt idx="4">
                  <c:v>0.45700000000000002</c:v>
                </c:pt>
                <c:pt idx="5">
                  <c:v>0.45700000000000002</c:v>
                </c:pt>
                <c:pt idx="6">
                  <c:v>0.45700000000000002</c:v>
                </c:pt>
                <c:pt idx="7">
                  <c:v>0.45700000000000002</c:v>
                </c:pt>
                <c:pt idx="8">
                  <c:v>0.45700000000000002</c:v>
                </c:pt>
                <c:pt idx="9">
                  <c:v>0.45700000000000002</c:v>
                </c:pt>
                <c:pt idx="10">
                  <c:v>0.45700000000000002</c:v>
                </c:pt>
                <c:pt idx="11">
                  <c:v>0.45700000000000002</c:v>
                </c:pt>
                <c:pt idx="12">
                  <c:v>0.45700000000000002</c:v>
                </c:pt>
                <c:pt idx="13">
                  <c:v>0.45700000000000002</c:v>
                </c:pt>
                <c:pt idx="14">
                  <c:v>0.45700000000000002</c:v>
                </c:pt>
                <c:pt idx="15">
                  <c:v>0.45700000000000002</c:v>
                </c:pt>
                <c:pt idx="16">
                  <c:v>0.45700000000000002</c:v>
                </c:pt>
                <c:pt idx="17">
                  <c:v>0.45700000000000002</c:v>
                </c:pt>
                <c:pt idx="18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E5-4F88-8111-26CC69F7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44448"/>
        <c:axId val="115954432"/>
      </c:lineChart>
      <c:catAx>
        <c:axId val="1159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5954432"/>
        <c:crosses val="autoZero"/>
        <c:auto val="1"/>
        <c:lblAlgn val="ctr"/>
        <c:lblOffset val="1000"/>
        <c:noMultiLvlLbl val="0"/>
      </c:catAx>
      <c:valAx>
        <c:axId val="115954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Cumulative</a:t>
                </a:r>
                <a:r>
                  <a:rPr lang="en-GB" baseline="0"/>
                  <a:t> </a:t>
                </a:r>
                <a:r>
                  <a:rPr lang="en-GB"/>
                  <a:t>% change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159444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4.5940387490694345E-2"/>
          <c:y val="8.4953351250952477E-2"/>
          <c:w val="0.9"/>
          <c:h val="5.90951724776803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Dundee and Angus'!$A$122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Dundee and Angus'!$B$117:$H$117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4-4ECE-B39D-A35A774B9319}"/>
            </c:ext>
          </c:extLst>
        </c:ser>
        <c:ser>
          <c:idx val="0"/>
          <c:order val="1"/>
          <c:tx>
            <c:strRef>
              <c:f>'BRMA Profile - Dundee and Angus'!$A$121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Dundee and Angus'!$B$117:$H$117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4-4ECE-B39D-A35A774B9319}"/>
            </c:ext>
          </c:extLst>
        </c:ser>
        <c:ser>
          <c:idx val="1"/>
          <c:order val="2"/>
          <c:tx>
            <c:strRef>
              <c:f>'BRMA Profile - Dundee and Angus'!$A$120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Dundee and Angus'!$B$117:$H$117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Angus'!$B$120:$H$120</c:f>
              <c:numCache>
                <c:formatCode>#,##0</c:formatCode>
                <c:ptCount val="7"/>
                <c:pt idx="0">
                  <c:v>550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4-4ECE-B39D-A35A774B9319}"/>
            </c:ext>
          </c:extLst>
        </c:ser>
        <c:ser>
          <c:idx val="2"/>
          <c:order val="3"/>
          <c:tx>
            <c:strRef>
              <c:f>'BRMA Profile - Dundee and Angus'!$A$119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Dundee and Angus'!$B$117:$H$117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Angus'!$B$119:$H$119</c:f>
              <c:numCache>
                <c:formatCode>#,##0</c:formatCode>
                <c:ptCount val="7"/>
                <c:pt idx="0">
                  <c:v>350.87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94-4ECE-B39D-A35A774B9319}"/>
            </c:ext>
          </c:extLst>
        </c:ser>
        <c:ser>
          <c:idx val="3"/>
          <c:order val="4"/>
          <c:tx>
            <c:strRef>
              <c:f>'BRMA Profile - Dundee and Angus'!$A$118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Dundee and Angus'!$B$117:$H$117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94-4ECE-B39D-A35A774B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50944"/>
        <c:axId val="125269120"/>
      </c:lineChart>
      <c:catAx>
        <c:axId val="1252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269120"/>
        <c:crosses val="autoZero"/>
        <c:auto val="1"/>
        <c:lblAlgn val="ctr"/>
        <c:lblOffset val="100"/>
        <c:noMultiLvlLbl val="0"/>
      </c:catAx>
      <c:valAx>
        <c:axId val="12526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2509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Dundee and Angus'!$I$122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Dundee and Angus'!$J$117:$P$117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B-4D7C-BA53-7FCC4F1DFB2A}"/>
            </c:ext>
          </c:extLst>
        </c:ser>
        <c:ser>
          <c:idx val="0"/>
          <c:order val="1"/>
          <c:tx>
            <c:strRef>
              <c:f>'BRMA Profile - Dundee and Angus'!$I$121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Dundee and Angus'!$J$117:$P$117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B-4D7C-BA53-7FCC4F1DFB2A}"/>
            </c:ext>
          </c:extLst>
        </c:ser>
        <c:ser>
          <c:idx val="1"/>
          <c:order val="2"/>
          <c:tx>
            <c:strRef>
              <c:f>'BRMA Profile - Dundee and Angus'!$I$120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Dundee and Angus'!$J$117:$P$117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Angus'!$J$120:$P$120</c:f>
              <c:numCache>
                <c:formatCode>#,##0</c:formatCode>
                <c:ptCount val="7"/>
                <c:pt idx="0">
                  <c:v>497.46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B-4D7C-BA53-7FCC4F1DFB2A}"/>
            </c:ext>
          </c:extLst>
        </c:ser>
        <c:ser>
          <c:idx val="2"/>
          <c:order val="3"/>
          <c:tx>
            <c:strRef>
              <c:f>'BRMA Profile - Dundee and Angus'!$I$119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Dundee and Angus'!$J$117:$P$117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Angus'!$J$119:$P$119</c:f>
              <c:numCache>
                <c:formatCode>#,##0</c:formatCode>
                <c:ptCount val="7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B-4D7C-BA53-7FCC4F1DFB2A}"/>
            </c:ext>
          </c:extLst>
        </c:ser>
        <c:ser>
          <c:idx val="3"/>
          <c:order val="4"/>
          <c:tx>
            <c:strRef>
              <c:f>'BRMA Profile - Dundee and Angus'!$I$118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Dundee and Angus'!$J$117:$P$117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Dundee and Angus'!$J$118:$P$118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B-4D7C-BA53-7FCC4F1DF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10080"/>
        <c:axId val="125311616"/>
      </c:lineChart>
      <c:catAx>
        <c:axId val="1253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311616"/>
        <c:crosses val="autoZero"/>
        <c:auto val="1"/>
        <c:lblAlgn val="ctr"/>
        <c:lblOffset val="100"/>
        <c:noMultiLvlLbl val="0"/>
      </c:catAx>
      <c:valAx>
        <c:axId val="125311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3100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East Dunbartonsh'!$A$9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East Dunbartonsh'!$B$5:$H$5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Dunbartonsh'!$B$9:$H$9</c:f>
              <c:numCache>
                <c:formatCode>#,##0</c:formatCode>
                <c:ptCount val="7"/>
                <c:pt idx="0">
                  <c:v>475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4544-8B05-68F60378E91B}"/>
            </c:ext>
          </c:extLst>
        </c:ser>
        <c:ser>
          <c:idx val="0"/>
          <c:order val="1"/>
          <c:tx>
            <c:strRef>
              <c:f>'BRMA Profile - East Dunbartonsh'!$A$8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East Dunbartonsh'!$B$5:$H$5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Dunbartonsh'!$B$8:$H$8</c:f>
              <c:numCache>
                <c:formatCode>#,##0</c:formatCode>
                <c:ptCount val="7"/>
                <c:pt idx="0">
                  <c:v>449.59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2-4544-8B05-68F60378E91B}"/>
            </c:ext>
          </c:extLst>
        </c:ser>
        <c:ser>
          <c:idx val="2"/>
          <c:order val="2"/>
          <c:tx>
            <c:strRef>
              <c:f>'BRMA Profile - East Dunbartonsh'!$A$7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East Dunbartonsh'!$B$5:$H$5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Dunbartonsh'!$B$7:$H$7</c:f>
              <c:numCache>
                <c:formatCode>#,##0</c:formatCode>
                <c:ptCount val="7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2-4544-8B05-68F60378E91B}"/>
            </c:ext>
          </c:extLst>
        </c:ser>
        <c:ser>
          <c:idx val="3"/>
          <c:order val="3"/>
          <c:tx>
            <c:strRef>
              <c:f>'BRMA Profile - East Dunbartonsh'!$A$6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East Dunbartonsh'!$B$5:$H$5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Dunbartonsh'!$B$6:$H$6</c:f>
              <c:numCache>
                <c:formatCode>#,##0</c:formatCode>
                <c:ptCount val="7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2-4544-8B05-68F60378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88864"/>
        <c:axId val="122390400"/>
      </c:lineChart>
      <c:catAx>
        <c:axId val="1223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2390400"/>
        <c:crosses val="autoZero"/>
        <c:auto val="1"/>
        <c:lblAlgn val="ctr"/>
        <c:lblOffset val="100"/>
        <c:noMultiLvlLbl val="0"/>
      </c:catAx>
      <c:valAx>
        <c:axId val="1223904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2388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East Dunbartonsh'!$A$31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East Dunbartonsh'!$B$27:$H$27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E-49CC-BECF-63C3FE0053FA}"/>
            </c:ext>
          </c:extLst>
        </c:ser>
        <c:ser>
          <c:idx val="2"/>
          <c:order val="1"/>
          <c:tx>
            <c:strRef>
              <c:f>'BRMA Profile - East Dunbartonsh'!$A$30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East Dunbartonsh'!$B$27:$H$27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Dunbartonsh'!$B$30:$H$30</c:f>
              <c:numCache>
                <c:formatCode>#,##0</c:formatCode>
                <c:ptCount val="7"/>
                <c:pt idx="0">
                  <c:v>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E-49CC-BECF-63C3FE0053FA}"/>
            </c:ext>
          </c:extLst>
        </c:ser>
        <c:ser>
          <c:idx val="1"/>
          <c:order val="2"/>
          <c:tx>
            <c:strRef>
              <c:f>'BRMA Profile - East Dunbartonsh'!$A$29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East Dunbartonsh'!$B$27:$H$27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Dunbartonsh'!$B$29:$H$29</c:f>
              <c:numCache>
                <c:formatCode>#,##0</c:formatCode>
                <c:ptCount val="7"/>
                <c:pt idx="0">
                  <c:v>581.12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E-49CC-BECF-63C3FE0053FA}"/>
            </c:ext>
          </c:extLst>
        </c:ser>
        <c:ser>
          <c:idx val="0"/>
          <c:order val="3"/>
          <c:tx>
            <c:strRef>
              <c:f>'BRMA Profile - East Dunbartonsh'!$A$28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East Dunbartonsh'!$B$27:$H$27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Dunbartonsh'!$B$28:$H$28</c:f>
              <c:numCache>
                <c:formatCode>#,##0</c:formatCode>
                <c:ptCount val="7"/>
                <c:pt idx="0">
                  <c:v>575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E-49CC-BECF-63C3FE00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8832"/>
        <c:axId val="122170368"/>
      </c:lineChart>
      <c:catAx>
        <c:axId val="1221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2170368"/>
        <c:crosses val="autoZero"/>
        <c:auto val="1"/>
        <c:lblAlgn val="ctr"/>
        <c:lblOffset val="100"/>
        <c:noMultiLvlLbl val="0"/>
      </c:catAx>
      <c:valAx>
        <c:axId val="1221703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21688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East Dunbartonsh'!$A$53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East Dunbartonsh'!$B$49:$H$49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2-4BE2-9FD1-1C17BF97854C}"/>
            </c:ext>
          </c:extLst>
        </c:ser>
        <c:ser>
          <c:idx val="1"/>
          <c:order val="1"/>
          <c:tx>
            <c:strRef>
              <c:f>'BRMA Profile - East Dunbartonsh'!$A$52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East Dunbartonsh'!$B$49:$H$49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2-4BE2-9FD1-1C17BF97854C}"/>
            </c:ext>
          </c:extLst>
        </c:ser>
        <c:ser>
          <c:idx val="2"/>
          <c:order val="2"/>
          <c:tx>
            <c:strRef>
              <c:f>'BRMA Profile - East Dunbartonsh'!$A$51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East Dunbartonsh'!$B$49:$H$49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2-4BE2-9FD1-1C17BF97854C}"/>
            </c:ext>
          </c:extLst>
        </c:ser>
        <c:ser>
          <c:idx val="3"/>
          <c:order val="3"/>
          <c:tx>
            <c:strRef>
              <c:f>'BRMA Profile - East Dunbartonsh'!$A$50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East Dunbartonsh'!$B$49:$H$49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2-4BE2-9FD1-1C17BF97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3904"/>
        <c:axId val="122285440"/>
      </c:lineChart>
      <c:catAx>
        <c:axId val="1222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2285440"/>
        <c:crosses val="autoZero"/>
        <c:auto val="1"/>
        <c:lblAlgn val="ctr"/>
        <c:lblOffset val="100"/>
        <c:noMultiLvlLbl val="0"/>
      </c:catAx>
      <c:valAx>
        <c:axId val="122285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22839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East Dunbartonsh'!$A$75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East Dunbartonsh'!$B$71:$H$71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A2B-AE8B-943E4B43E85F}"/>
            </c:ext>
          </c:extLst>
        </c:ser>
        <c:ser>
          <c:idx val="1"/>
          <c:order val="1"/>
          <c:tx>
            <c:strRef>
              <c:f>'BRMA Profile - East Dunbartonsh'!$A$74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East Dunbartonsh'!$B$71:$H$71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C-4A2B-AE8B-943E4B43E85F}"/>
            </c:ext>
          </c:extLst>
        </c:ser>
        <c:ser>
          <c:idx val="2"/>
          <c:order val="2"/>
          <c:tx>
            <c:strRef>
              <c:f>'BRMA Profile - East Dunbartonsh'!$A$73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East Dunbartonsh'!$B$71:$H$71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C-4A2B-AE8B-943E4B43E85F}"/>
            </c:ext>
          </c:extLst>
        </c:ser>
        <c:ser>
          <c:idx val="3"/>
          <c:order val="3"/>
          <c:tx>
            <c:strRef>
              <c:f>'BRMA Profile - East Dunbartonsh'!$A$72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East Dunbartonsh'!$B$71:$H$71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C-4A2B-AE8B-943E4B43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09216"/>
        <c:axId val="125215104"/>
      </c:lineChart>
      <c:catAx>
        <c:axId val="1252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215104"/>
        <c:crosses val="autoZero"/>
        <c:auto val="1"/>
        <c:lblAlgn val="ctr"/>
        <c:lblOffset val="100"/>
        <c:noMultiLvlLbl val="0"/>
      </c:catAx>
      <c:valAx>
        <c:axId val="12521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2092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69316219301583581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East Dunbartonsh'!$A$97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East Dunbartonsh'!$B$93:$H$93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Dunbartonsh'!$B$97:$H$97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3-49D3-93A7-D39BF0EB81CF}"/>
            </c:ext>
          </c:extLst>
        </c:ser>
        <c:ser>
          <c:idx val="1"/>
          <c:order val="1"/>
          <c:tx>
            <c:strRef>
              <c:f>'BRMA Profile - East Dunbartonsh'!$A$96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East Dunbartonsh'!$B$93:$H$93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Dunbartonsh'!$B$96:$H$96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3-49D3-93A7-D39BF0EB81CF}"/>
            </c:ext>
          </c:extLst>
        </c:ser>
        <c:ser>
          <c:idx val="2"/>
          <c:order val="2"/>
          <c:tx>
            <c:strRef>
              <c:f>'BRMA Profile - East Dunbartonsh'!$A$95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East Dunbartonsh'!$B$93:$H$93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Dunbartonsh'!$B$95:$H$95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3-49D3-93A7-D39BF0EB81CF}"/>
            </c:ext>
          </c:extLst>
        </c:ser>
        <c:ser>
          <c:idx val="3"/>
          <c:order val="3"/>
          <c:tx>
            <c:strRef>
              <c:f>'BRMA Profile - East Dunbartonsh'!$A$94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East Dunbartonsh'!$B$93:$H$93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Dunbartonsh'!$B$94:$H$94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3-49D3-93A7-D39BF0EB8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15776"/>
        <c:axId val="125133952"/>
      </c:lineChart>
      <c:catAx>
        <c:axId val="1251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33952"/>
        <c:crosses val="autoZero"/>
        <c:auto val="1"/>
        <c:lblAlgn val="ctr"/>
        <c:lblOffset val="100"/>
        <c:noMultiLvlLbl val="0"/>
      </c:catAx>
      <c:valAx>
        <c:axId val="12513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15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21616954014573"/>
          <c:y val="0.39468477371502653"/>
          <c:w val="0.19991394198401777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367237633077"/>
          <c:y val="0.15852040762111214"/>
          <c:w val="0.73738161727284512"/>
          <c:h val="0.6375245199613205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East Dunbartonsh'!$I$6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East Dunbartonsh'!$J$5:$P$5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Dunbartonsh'!$J$6:$P$6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D-4B22-B4F9-67BF543AC7A4}"/>
            </c:ext>
          </c:extLst>
        </c:ser>
        <c:ser>
          <c:idx val="2"/>
          <c:order val="1"/>
          <c:tx>
            <c:strRef>
              <c:f>'BRMA Profile - East Dunbartonsh'!$I$7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East Dunbartonsh'!$J$5:$P$5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Dunbartonsh'!$J$7:$P$7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D-4B22-B4F9-67BF543AC7A4}"/>
            </c:ext>
          </c:extLst>
        </c:ser>
        <c:ser>
          <c:idx val="0"/>
          <c:order val="2"/>
          <c:tx>
            <c:strRef>
              <c:f>'BRMA Profile - East Dunbartonsh'!$I$8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East Dunbartonsh'!$J$5:$P$5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Dunbartonsh'!$J$8:$P$8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D-4B22-B4F9-67BF543AC7A4}"/>
            </c:ext>
          </c:extLst>
        </c:ser>
        <c:ser>
          <c:idx val="1"/>
          <c:order val="3"/>
          <c:tx>
            <c:strRef>
              <c:f>'BRMA Profile - East Dunbartonsh'!$I$9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East Dunbartonsh'!$J$5:$P$5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Dunbartonsh'!$J$9:$P$9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D-4B22-B4F9-67BF543AC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70048"/>
        <c:axId val="125171584"/>
      </c:barChart>
      <c:catAx>
        <c:axId val="1251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25171584"/>
        <c:crosses val="autoZero"/>
        <c:auto val="1"/>
        <c:lblAlgn val="ctr"/>
        <c:lblOffset val="100"/>
        <c:noMultiLvlLbl val="0"/>
      </c:catAx>
      <c:valAx>
        <c:axId val="125171584"/>
        <c:scaling>
          <c:orientation val="minMax"/>
          <c:max val="0.28000000000000003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1700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07588690774204"/>
          <c:y val="0.14232607563730648"/>
          <c:w val="0.73616276917405121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East Dunbartonsh'!$I$28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East Dunbartonsh'!$J$27:$P$27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Dunbartonsh'!$J$28:$P$28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6-43AF-8739-3F1217FD3B72}"/>
            </c:ext>
          </c:extLst>
        </c:ser>
        <c:ser>
          <c:idx val="2"/>
          <c:order val="1"/>
          <c:tx>
            <c:strRef>
              <c:f>'BRMA Profile - East Dunbartonsh'!$I$29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East Dunbartonsh'!$J$27:$P$27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Dunbartonsh'!$J$29:$P$29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6-43AF-8739-3F1217FD3B72}"/>
            </c:ext>
          </c:extLst>
        </c:ser>
        <c:ser>
          <c:idx val="0"/>
          <c:order val="2"/>
          <c:tx>
            <c:strRef>
              <c:f>'BRMA Profile - East Dunbartonsh'!$I$30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East Dunbartonsh'!$J$27:$P$27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Dunbartonsh'!$J$30:$P$30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6-43AF-8739-3F1217FD3B72}"/>
            </c:ext>
          </c:extLst>
        </c:ser>
        <c:ser>
          <c:idx val="1"/>
          <c:order val="3"/>
          <c:tx>
            <c:strRef>
              <c:f>'BRMA Profile - East Dunbartonsh'!$I$31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East Dunbartonsh'!$J$27:$P$27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Dunbartonsh'!$J$31:$P$31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6-43AF-8739-3F1217FD3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24768"/>
        <c:axId val="125426304"/>
      </c:barChart>
      <c:catAx>
        <c:axId val="1254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5426304"/>
        <c:crosses val="autoZero"/>
        <c:auto val="1"/>
        <c:lblAlgn val="ctr"/>
        <c:lblOffset val="100"/>
        <c:noMultiLvlLbl val="0"/>
      </c:catAx>
      <c:valAx>
        <c:axId val="125426304"/>
        <c:scaling>
          <c:orientation val="minMax"/>
          <c:max val="0.28000000000000003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4247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4970874997628"/>
          <c:y val="0.15852040762111214"/>
          <c:w val="0.742285768289248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East Dunbartonsh'!$I$50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East Dunbartonsh'!$J$49:$P$49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Dunbartonsh'!$J$50:$P$50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C-40FD-A706-0785949DB0E0}"/>
            </c:ext>
          </c:extLst>
        </c:ser>
        <c:ser>
          <c:idx val="2"/>
          <c:order val="1"/>
          <c:tx>
            <c:strRef>
              <c:f>'BRMA Profile - East Dunbartonsh'!$I$51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East Dunbartonsh'!$J$49:$P$49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Dunbartonsh'!$J$51:$P$51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C-40FD-A706-0785949DB0E0}"/>
            </c:ext>
          </c:extLst>
        </c:ser>
        <c:ser>
          <c:idx val="0"/>
          <c:order val="2"/>
          <c:tx>
            <c:strRef>
              <c:f>'BRMA Profile - East Dunbartonsh'!$I$52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East Dunbartonsh'!$J$49:$P$49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Dunbartonsh'!$J$52:$P$52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C-40FD-A706-0785949DB0E0}"/>
            </c:ext>
          </c:extLst>
        </c:ser>
        <c:ser>
          <c:idx val="1"/>
          <c:order val="3"/>
          <c:tx>
            <c:strRef>
              <c:f>'BRMA Profile - East Dunbartonsh'!$I$53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East Dunbartonsh'!$J$49:$P$49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Dunbartonsh'!$J$53:$P$53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C-40FD-A706-0785949DB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70592"/>
        <c:axId val="125472128"/>
      </c:barChart>
      <c:catAx>
        <c:axId val="1254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5472128"/>
        <c:crosses val="autoZero"/>
        <c:auto val="1"/>
        <c:lblAlgn val="ctr"/>
        <c:lblOffset val="100"/>
        <c:noMultiLvlLbl val="0"/>
      </c:catAx>
      <c:valAx>
        <c:axId val="125472128"/>
        <c:scaling>
          <c:orientation val="minMax"/>
          <c:max val="0.28000000000000003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4705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7829561437157"/>
          <c:y val="4.1386755977789139E-2"/>
          <c:w val="0.85245003592428037"/>
          <c:h val="0.560387112647970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B9C93"/>
            </a:solidFill>
          </c:spPr>
          <c:invertIfNegative val="0"/>
          <c:dPt>
            <c:idx val="3"/>
            <c:invertIfNegative val="0"/>
            <c:bubble3D val="0"/>
            <c:spPr>
              <a:solidFill>
                <a:srgbClr val="002D54"/>
              </a:solidFill>
            </c:spPr>
            <c:extLst>
              <c:ext xmlns:c16="http://schemas.microsoft.com/office/drawing/2014/chart" uri="{C3380CC4-5D6E-409C-BE32-E72D297353CC}">
                <c16:uniqueId val="{00000001-7296-47CB-A387-6CAFEA08ECE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296-47CB-A387-6CAFEA08ECEA}"/>
              </c:ext>
            </c:extLst>
          </c:dPt>
          <c:cat>
            <c:strRef>
              <c:f>'Chart 9'!$A$6:$A$24</c:f>
              <c:strCache>
                <c:ptCount val="19"/>
                <c:pt idx="0">
                  <c:v>Lothian</c:v>
                </c:pt>
                <c:pt idx="1">
                  <c:v>Greater Glasgow</c:v>
                </c:pt>
                <c:pt idx="2">
                  <c:v>East Dunbartonshire</c:v>
                </c:pt>
                <c:pt idx="3">
                  <c:v>Scotland</c:v>
                </c:pt>
                <c:pt idx="4">
                  <c:v>Forth Valley</c:v>
                </c:pt>
                <c:pt idx="5">
                  <c:v>Aberdeen and Shire</c:v>
                </c:pt>
                <c:pt idx="6">
                  <c:v>Fife</c:v>
                </c:pt>
                <c:pt idx="7">
                  <c:v>Perth and Kinross</c:v>
                </c:pt>
                <c:pt idx="8">
                  <c:v>Renfrewshire / Inverclyde</c:v>
                </c:pt>
                <c:pt idx="9">
                  <c:v>South Lanarkshire</c:v>
                </c:pt>
                <c:pt idx="10">
                  <c:v>Dundee and Angus</c:v>
                </c:pt>
                <c:pt idx="11">
                  <c:v>Scottish Borders</c:v>
                </c:pt>
                <c:pt idx="12">
                  <c:v>Argyll and Bute</c:v>
                </c:pt>
                <c:pt idx="13">
                  <c:v>West Lothian</c:v>
                </c:pt>
                <c:pt idx="14">
                  <c:v>North Lanarkshire</c:v>
                </c:pt>
                <c:pt idx="15">
                  <c:v>Ayrshires</c:v>
                </c:pt>
                <c:pt idx="16">
                  <c:v>West Dunbartonshire</c:v>
                </c:pt>
                <c:pt idx="17">
                  <c:v>Highland and Islands</c:v>
                </c:pt>
                <c:pt idx="18">
                  <c:v>Dumfries and Galloway</c:v>
                </c:pt>
              </c:strCache>
            </c:strRef>
          </c:cat>
          <c:val>
            <c:numRef>
              <c:f>'Chart 9'!$B$6:$B$24</c:f>
              <c:numCache>
                <c:formatCode>#,##0</c:formatCode>
                <c:ptCount val="19"/>
                <c:pt idx="0">
                  <c:v>2446.73</c:v>
                </c:pt>
                <c:pt idx="1">
                  <c:v>2191.5100000000002</c:v>
                </c:pt>
                <c:pt idx="2">
                  <c:v>1885.41</c:v>
                </c:pt>
                <c:pt idx="3">
                  <c:v>1656.2701930000001</c:v>
                </c:pt>
                <c:pt idx="4">
                  <c:v>1563.62</c:v>
                </c:pt>
                <c:pt idx="5">
                  <c:v>1492.86</c:v>
                </c:pt>
                <c:pt idx="6">
                  <c:v>1476.07</c:v>
                </c:pt>
                <c:pt idx="7">
                  <c:v>1437.62</c:v>
                </c:pt>
                <c:pt idx="8">
                  <c:v>1423.58</c:v>
                </c:pt>
                <c:pt idx="9">
                  <c:v>1419.09</c:v>
                </c:pt>
                <c:pt idx="10">
                  <c:v>1346.1</c:v>
                </c:pt>
                <c:pt idx="11">
                  <c:v>1342.88</c:v>
                </c:pt>
                <c:pt idx="12">
                  <c:v>1305.3800000000001</c:v>
                </c:pt>
                <c:pt idx="13">
                  <c:v>1293.58</c:v>
                </c:pt>
                <c:pt idx="14">
                  <c:v>1166.53</c:v>
                </c:pt>
                <c:pt idx="15">
                  <c:v>1093.95</c:v>
                </c:pt>
                <c:pt idx="16">
                  <c:v>1088.08</c:v>
                </c:pt>
                <c:pt idx="17">
                  <c:v>1055.47</c:v>
                </c:pt>
                <c:pt idx="18">
                  <c:v>844.36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96-47CB-A387-6CAFEA08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21568"/>
        <c:axId val="115852032"/>
      </c:barChart>
      <c:catAx>
        <c:axId val="1158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5852032"/>
        <c:crosses val="autoZero"/>
        <c:auto val="1"/>
        <c:lblAlgn val="ctr"/>
        <c:lblOffset val="100"/>
        <c:noMultiLvlLbl val="0"/>
      </c:catAx>
      <c:valAx>
        <c:axId val="115852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£ monthly</a:t>
                </a:r>
              </a:p>
            </c:rich>
          </c:tx>
          <c:layout>
            <c:manualLayout>
              <c:xMode val="edge"/>
              <c:yMode val="edge"/>
              <c:x val="9.5704238087557479E-3"/>
              <c:y val="0.4177773867652018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15821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18563191201329E-2"/>
          <c:y val="0.15852040762111214"/>
          <c:w val="0.75166525362200043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East Dunbartonsh'!$I$72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East Dunbartonsh'!$J$71:$P$71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Dunbartonsh'!$J$72:$P$72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3-4CCF-ABAF-77BDCA9E3C36}"/>
            </c:ext>
          </c:extLst>
        </c:ser>
        <c:ser>
          <c:idx val="2"/>
          <c:order val="1"/>
          <c:tx>
            <c:strRef>
              <c:f>'BRMA Profile - East Dunbartonsh'!$I$73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East Dunbartonsh'!$J$71:$P$71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Dunbartonsh'!$J$73:$P$73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3-4CCF-ABAF-77BDCA9E3C36}"/>
            </c:ext>
          </c:extLst>
        </c:ser>
        <c:ser>
          <c:idx val="0"/>
          <c:order val="2"/>
          <c:tx>
            <c:strRef>
              <c:f>'BRMA Profile - East Dunbartonsh'!$I$74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East Dunbartonsh'!$J$71:$P$71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Dunbartonsh'!$J$74:$P$74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3-4CCF-ABAF-77BDCA9E3C36}"/>
            </c:ext>
          </c:extLst>
        </c:ser>
        <c:ser>
          <c:idx val="1"/>
          <c:order val="3"/>
          <c:tx>
            <c:strRef>
              <c:f>'BRMA Profile - East Dunbartonsh'!$I$75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East Dunbartonsh'!$J$71:$P$71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Dunbartonsh'!$J$75:$P$75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3-4CCF-ABAF-77BDCA9E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29120"/>
        <c:axId val="126230912"/>
      </c:barChart>
      <c:catAx>
        <c:axId val="1262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6230912"/>
        <c:crosses val="autoZero"/>
        <c:auto val="1"/>
        <c:lblAlgn val="ctr"/>
        <c:lblOffset val="100"/>
        <c:noMultiLvlLbl val="0"/>
      </c:catAx>
      <c:valAx>
        <c:axId val="126230912"/>
        <c:scaling>
          <c:orientation val="minMax"/>
          <c:max val="0.28000000000000003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229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</a:t>
            </a:r>
            <a:r>
              <a:rPr lang="en-GB" sz="1200" baseline="0"/>
              <a:t> shared</a:t>
            </a:r>
            <a:r>
              <a:rPr lang="en-GB" sz="1200"/>
              <a:t>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90520641934E-2"/>
          <c:y val="3.30576896511417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876225750057729E-2"/>
          <c:y val="0.15852040762111214"/>
          <c:w val="0.7472336334977876"/>
          <c:h val="0.723894290541617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'BRMA Profile - East Dunbartonsh'!$I$94</c:f>
              <c:strCache>
                <c:ptCount val="1"/>
                <c:pt idx="0">
                  <c:v>Lower Quartile</c:v>
                </c:pt>
              </c:strCache>
            </c:strRef>
          </c:tx>
          <c:invertIfNegative val="0"/>
          <c:cat>
            <c:strRef>
              <c:f>'BRMA Profile - East Dunbartonsh'!$J$93:$P$93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Dunbartonsh'!$J$94:$P$94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1-45BF-900A-B5BFA93CCDFB}"/>
            </c:ext>
          </c:extLst>
        </c:ser>
        <c:ser>
          <c:idx val="2"/>
          <c:order val="1"/>
          <c:tx>
            <c:strRef>
              <c:f>'BRMA Profile - East Dunbartonsh'!$I$95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strRef>
              <c:f>'BRMA Profile - East Dunbartonsh'!$J$93:$P$93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Dunbartonsh'!$J$95:$P$95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1-45BF-900A-B5BFA93CCDFB}"/>
            </c:ext>
          </c:extLst>
        </c:ser>
        <c:ser>
          <c:idx val="0"/>
          <c:order val="2"/>
          <c:tx>
            <c:strRef>
              <c:f>'BRMA Profile - East Dunbartonsh'!$I$96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cat>
            <c:strRef>
              <c:f>'BRMA Profile - East Dunbartonsh'!$J$93:$P$93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Dunbartonsh'!$J$96:$P$96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D1-45BF-900A-B5BFA93CCDFB}"/>
            </c:ext>
          </c:extLst>
        </c:ser>
        <c:ser>
          <c:idx val="1"/>
          <c:order val="3"/>
          <c:tx>
            <c:strRef>
              <c:f>'BRMA Profile - East Dunbartonsh'!$I$97</c:f>
              <c:strCache>
                <c:ptCount val="1"/>
                <c:pt idx="0">
                  <c:v>Upper Quartile</c:v>
                </c:pt>
              </c:strCache>
            </c:strRef>
          </c:tx>
          <c:invertIfNegative val="0"/>
          <c:cat>
            <c:strRef>
              <c:f>'BRMA Profile - East Dunbartonsh'!$J$93:$P$93</c:f>
              <c:strCache>
                <c:ptCount val="7"/>
                <c:pt idx="0">
                  <c:v>2010 to 2011</c:v>
                </c:pt>
                <c:pt idx="1">
                  <c:v>2011 to 2012</c:v>
                </c:pt>
                <c:pt idx="2">
                  <c:v>2012 to 2013</c:v>
                </c:pt>
                <c:pt idx="3">
                  <c:v>2013 to 2014</c:v>
                </c:pt>
                <c:pt idx="4">
                  <c:v>2014 to 2015</c:v>
                </c:pt>
                <c:pt idx="5">
                  <c:v>2015 to 2016</c:v>
                </c:pt>
                <c:pt idx="6">
                  <c:v>2010 to 2016</c:v>
                </c:pt>
              </c:strCache>
            </c:strRef>
          </c:cat>
          <c:val>
            <c:numRef>
              <c:f>'BRMA Profile - East Dunbartonsh'!$J$97:$P$97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D1-45BF-900A-B5BFA93C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64992"/>
        <c:axId val="126166528"/>
      </c:barChart>
      <c:catAx>
        <c:axId val="1261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/>
          <a:lstStyle/>
          <a:p>
            <a:pPr>
              <a:defRPr sz="800"/>
            </a:pPr>
            <a:endParaRPr lang="en-US"/>
          </a:p>
        </c:txPr>
        <c:crossAx val="126166528"/>
        <c:crosses val="autoZero"/>
        <c:auto val="1"/>
        <c:lblAlgn val="ctr"/>
        <c:lblOffset val="100"/>
        <c:noMultiLvlLbl val="0"/>
      </c:catAx>
      <c:valAx>
        <c:axId val="126166528"/>
        <c:scaling>
          <c:orientation val="minMax"/>
          <c:max val="0.28000000000000003"/>
          <c:min val="-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% change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164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(numbers) - </a:t>
            </a:r>
            <a:endParaRPr lang="en-GB" sz="1200"/>
          </a:p>
        </c:rich>
      </c:tx>
      <c:layout>
        <c:manualLayout>
          <c:xMode val="edge"/>
          <c:yMode val="edge"/>
          <c:x val="8.0142797939731211E-2"/>
          <c:y val="4.4101433296582136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'BRMA Profile - East Dunbartonsh'!$A$142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East Dunbartonsh'!$B$141:$H$141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Dunbartonsh'!$B$142:$H$142</c:f>
              <c:numCache>
                <c:formatCode>#,##0</c:formatCode>
                <c:ptCount val="7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A-4B10-8C5A-2D651661E4B9}"/>
            </c:ext>
          </c:extLst>
        </c:ser>
        <c:ser>
          <c:idx val="1"/>
          <c:order val="1"/>
          <c:tx>
            <c:strRef>
              <c:f>'BRMA Profile - East Dunbartonsh'!$A$143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East Dunbartonsh'!$B$141:$H$141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Dunbartonsh'!$B$143:$H$143</c:f>
              <c:numCache>
                <c:formatCode>#,##0</c:formatCode>
                <c:ptCount val="7"/>
                <c:pt idx="0">
                  <c:v>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A-4B10-8C5A-2D651661E4B9}"/>
            </c:ext>
          </c:extLst>
        </c:ser>
        <c:ser>
          <c:idx val="2"/>
          <c:order val="2"/>
          <c:tx>
            <c:strRef>
              <c:f>'BRMA Profile - East Dunbartonsh'!$A$144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East Dunbartonsh'!$B$141:$H$141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Dunbartonsh'!$B$144:$H$144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A-4B10-8C5A-2D651661E4B9}"/>
            </c:ext>
          </c:extLst>
        </c:ser>
        <c:ser>
          <c:idx val="3"/>
          <c:order val="3"/>
          <c:tx>
            <c:strRef>
              <c:f>'BRMA Profile - East Dunbartonsh'!$A$145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East Dunbartonsh'!$B$141:$H$141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Dunbartonsh'!$B$145:$H$145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A-4B10-8C5A-2D651661E4B9}"/>
            </c:ext>
          </c:extLst>
        </c:ser>
        <c:ser>
          <c:idx val="4"/>
          <c:order val="4"/>
          <c:tx>
            <c:strRef>
              <c:f>'BRMA Profile - East Dunbartonsh'!$A$146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East Dunbartonsh'!$B$141:$H$141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Dunbartonsh'!$B$146:$H$146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A-4B10-8C5A-2D651661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207488"/>
        <c:axId val="126209024"/>
      </c:barChart>
      <c:catAx>
        <c:axId val="1262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209024"/>
        <c:crosses val="autoZero"/>
        <c:auto val="1"/>
        <c:lblAlgn val="ctr"/>
        <c:lblOffset val="100"/>
        <c:noMultiLvlLbl val="0"/>
      </c:catAx>
      <c:valAx>
        <c:axId val="1262090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620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Sample</a:t>
            </a:r>
            <a:r>
              <a:rPr lang="en-GB" sz="1200" baseline="0"/>
              <a:t> sizes (proportions) - </a:t>
            </a:r>
            <a:endParaRPr lang="en-GB" sz="1200"/>
          </a:p>
        </c:rich>
      </c:tx>
      <c:layout>
        <c:manualLayout>
          <c:xMode val="edge"/>
          <c:yMode val="edge"/>
          <c:x val="7.7536760441769645E-2"/>
          <c:y val="3.858875413450937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'BRMA Profile - East Dunbartonsh'!$I$142</c:f>
              <c:strCache>
                <c:ptCount val="1"/>
                <c:pt idx="0">
                  <c:v>1 Bedroom </c:v>
                </c:pt>
              </c:strCache>
            </c:strRef>
          </c:tx>
          <c:invertIfNegative val="0"/>
          <c:cat>
            <c:numRef>
              <c:f>'BRMA Profile - East Dunbartonsh'!$J$141:$P$141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Dunbartonsh'!$J$142:$P$142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29A-9D4F-3FAFEAF55D9B}"/>
            </c:ext>
          </c:extLst>
        </c:ser>
        <c:ser>
          <c:idx val="1"/>
          <c:order val="1"/>
          <c:tx>
            <c:strRef>
              <c:f>'BRMA Profile - East Dunbartonsh'!$I$143</c:f>
              <c:strCache>
                <c:ptCount val="1"/>
                <c:pt idx="0">
                  <c:v>2 Bedrooms</c:v>
                </c:pt>
              </c:strCache>
            </c:strRef>
          </c:tx>
          <c:invertIfNegative val="0"/>
          <c:cat>
            <c:numRef>
              <c:f>'BRMA Profile - East Dunbartonsh'!$J$141:$P$141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Dunbartonsh'!$J$143:$P$143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4-429A-9D4F-3FAFEAF55D9B}"/>
            </c:ext>
          </c:extLst>
        </c:ser>
        <c:ser>
          <c:idx val="2"/>
          <c:order val="2"/>
          <c:tx>
            <c:strRef>
              <c:f>'BRMA Profile - East Dunbartonsh'!$I$144</c:f>
              <c:strCache>
                <c:ptCount val="1"/>
                <c:pt idx="0">
                  <c:v>3 Bedrooms</c:v>
                </c:pt>
              </c:strCache>
            </c:strRef>
          </c:tx>
          <c:invertIfNegative val="0"/>
          <c:cat>
            <c:numRef>
              <c:f>'BRMA Profile - East Dunbartonsh'!$J$141:$P$141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Dunbartonsh'!$J$144:$P$144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4-429A-9D4F-3FAFEAF55D9B}"/>
            </c:ext>
          </c:extLst>
        </c:ser>
        <c:ser>
          <c:idx val="3"/>
          <c:order val="3"/>
          <c:tx>
            <c:strRef>
              <c:f>'BRMA Profile - East Dunbartonsh'!$I$145</c:f>
              <c:strCache>
                <c:ptCount val="1"/>
                <c:pt idx="0">
                  <c:v>4 Bedrooms</c:v>
                </c:pt>
              </c:strCache>
            </c:strRef>
          </c:tx>
          <c:invertIfNegative val="0"/>
          <c:cat>
            <c:numRef>
              <c:f>'BRMA Profile - East Dunbartonsh'!$J$141:$P$141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Dunbartonsh'!$J$145:$P$145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C4-429A-9D4F-3FAFEAF55D9B}"/>
            </c:ext>
          </c:extLst>
        </c:ser>
        <c:ser>
          <c:idx val="4"/>
          <c:order val="4"/>
          <c:tx>
            <c:strRef>
              <c:f>'BRMA Profile - East Dunbartonsh'!$I$146</c:f>
              <c:strCache>
                <c:ptCount val="1"/>
                <c:pt idx="0">
                  <c:v>1 Bedroom Shared</c:v>
                </c:pt>
              </c:strCache>
            </c:strRef>
          </c:tx>
          <c:invertIfNegative val="0"/>
          <c:cat>
            <c:numRef>
              <c:f>'BRMA Profile - East Dunbartonsh'!$J$141:$P$141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Dunbartonsh'!$J$146:$P$146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C4-429A-9D4F-3FAFEAF5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306944"/>
        <c:axId val="126312832"/>
      </c:barChart>
      <c:catAx>
        <c:axId val="1263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312832"/>
        <c:crosses val="autoZero"/>
        <c:auto val="1"/>
        <c:lblAlgn val="ctr"/>
        <c:lblOffset val="100"/>
        <c:noMultiLvlLbl val="0"/>
      </c:catAx>
      <c:valAx>
        <c:axId val="126312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3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East Dunbartonsh'!$A$122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East Dunbartonsh'!$B$117:$H$117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Dunbartonsh'!$B$122:$H$122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6-4E0D-9DA8-704B44CC8C56}"/>
            </c:ext>
          </c:extLst>
        </c:ser>
        <c:ser>
          <c:idx val="0"/>
          <c:order val="1"/>
          <c:tx>
            <c:strRef>
              <c:f>'BRMA Profile - East Dunbartonsh'!$A$121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East Dunbartonsh'!$B$117:$H$117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Dunbartonsh'!$B$121:$H$121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6-4E0D-9DA8-704B44CC8C56}"/>
            </c:ext>
          </c:extLst>
        </c:ser>
        <c:ser>
          <c:idx val="1"/>
          <c:order val="2"/>
          <c:tx>
            <c:strRef>
              <c:f>'BRMA Profile - East Dunbartonsh'!$A$120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East Dunbartonsh'!$B$117:$H$117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Dunbartonsh'!$B$120:$H$120</c:f>
              <c:numCache>
                <c:formatCode>#,##0</c:formatCode>
                <c:ptCount val="7"/>
                <c:pt idx="0">
                  <c:v>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6-4E0D-9DA8-704B44CC8C56}"/>
            </c:ext>
          </c:extLst>
        </c:ser>
        <c:ser>
          <c:idx val="2"/>
          <c:order val="3"/>
          <c:tx>
            <c:strRef>
              <c:f>'BRMA Profile - East Dunbartonsh'!$A$119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East Dunbartonsh'!$B$117:$H$117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Dunbartonsh'!$B$119:$H$119</c:f>
              <c:numCache>
                <c:formatCode>#,##0</c:formatCode>
                <c:ptCount val="7"/>
                <c:pt idx="0">
                  <c:v>449.59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6-4E0D-9DA8-704B44CC8C56}"/>
            </c:ext>
          </c:extLst>
        </c:ser>
        <c:ser>
          <c:idx val="3"/>
          <c:order val="4"/>
          <c:tx>
            <c:strRef>
              <c:f>'BRMA Profile - East Dunbartonsh'!$A$118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East Dunbartonsh'!$B$117:$H$117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Dunbartonsh'!$B$118:$H$118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B6-4E0D-9DA8-704B44CC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60960"/>
        <c:axId val="126375040"/>
      </c:lineChart>
      <c:catAx>
        <c:axId val="1263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375040"/>
        <c:crosses val="autoZero"/>
        <c:auto val="1"/>
        <c:lblAlgn val="ctr"/>
        <c:lblOffset val="100"/>
        <c:noMultiLvlLbl val="0"/>
      </c:catAx>
      <c:valAx>
        <c:axId val="12637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3609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Median Rents by</a:t>
            </a:r>
            <a:r>
              <a:rPr lang="en-GB" sz="1200" baseline="0"/>
              <a:t> Size -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4"/>
          <c:order val="0"/>
          <c:tx>
            <c:strRef>
              <c:f>'BRMA Profile - East Dunbartonsh'!$I$122</c:f>
              <c:strCache>
                <c:ptCount val="1"/>
                <c:pt idx="0">
                  <c:v>4 Bedrooms</c:v>
                </c:pt>
              </c:strCache>
            </c:strRef>
          </c:tx>
          <c:cat>
            <c:numRef>
              <c:f>'BRMA Profile - East Dunbartonsh'!$J$117:$P$117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Dunbartonsh'!$J$122:$P$122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6-40D3-AAC2-044FF68B6C00}"/>
            </c:ext>
          </c:extLst>
        </c:ser>
        <c:ser>
          <c:idx val="0"/>
          <c:order val="1"/>
          <c:tx>
            <c:strRef>
              <c:f>'BRMA Profile - East Dunbartonsh'!$I$121</c:f>
              <c:strCache>
                <c:ptCount val="1"/>
                <c:pt idx="0">
                  <c:v>3 Bedrooms</c:v>
                </c:pt>
              </c:strCache>
            </c:strRef>
          </c:tx>
          <c:cat>
            <c:numRef>
              <c:f>'BRMA Profile - East Dunbartonsh'!$J$117:$P$117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Dunbartonsh'!$J$121:$P$121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6-40D3-AAC2-044FF68B6C00}"/>
            </c:ext>
          </c:extLst>
        </c:ser>
        <c:ser>
          <c:idx val="1"/>
          <c:order val="2"/>
          <c:tx>
            <c:strRef>
              <c:f>'BRMA Profile - East Dunbartonsh'!$I$120</c:f>
              <c:strCache>
                <c:ptCount val="1"/>
                <c:pt idx="0">
                  <c:v>2 Bedrooms</c:v>
                </c:pt>
              </c:strCache>
            </c:strRef>
          </c:tx>
          <c:cat>
            <c:numRef>
              <c:f>'BRMA Profile - East Dunbartonsh'!$J$117:$P$117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Dunbartonsh'!$J$120:$P$120</c:f>
              <c:numCache>
                <c:formatCode>#,##0</c:formatCode>
                <c:ptCount val="7"/>
                <c:pt idx="0">
                  <c:v>581.12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6-40D3-AAC2-044FF68B6C00}"/>
            </c:ext>
          </c:extLst>
        </c:ser>
        <c:ser>
          <c:idx val="2"/>
          <c:order val="3"/>
          <c:tx>
            <c:strRef>
              <c:f>'BRMA Profile - East Dunbartonsh'!$I$119</c:f>
              <c:strCache>
                <c:ptCount val="1"/>
                <c:pt idx="0">
                  <c:v>1 Bedroom </c:v>
                </c:pt>
              </c:strCache>
            </c:strRef>
          </c:tx>
          <c:cat>
            <c:numRef>
              <c:f>'BRMA Profile - East Dunbartonsh'!$J$117:$P$117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Dunbartonsh'!$J$119:$P$119</c:f>
              <c:numCache>
                <c:formatCode>#,##0</c:formatCode>
                <c:ptCount val="7"/>
                <c:pt idx="0">
                  <c:v>425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6-40D3-AAC2-044FF68B6C00}"/>
            </c:ext>
          </c:extLst>
        </c:ser>
        <c:ser>
          <c:idx val="3"/>
          <c:order val="4"/>
          <c:tx>
            <c:strRef>
              <c:f>'BRMA Profile - East Dunbartonsh'!$I$118</c:f>
              <c:strCache>
                <c:ptCount val="1"/>
                <c:pt idx="0">
                  <c:v>1 Bedroom Shared</c:v>
                </c:pt>
              </c:strCache>
            </c:strRef>
          </c:tx>
          <c:cat>
            <c:numRef>
              <c:f>'BRMA Profile - East Dunbartonsh'!$J$117:$P$117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East Dunbartonsh'!$J$118:$P$118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6-40D3-AAC2-044FF68B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11904"/>
        <c:axId val="126413440"/>
      </c:lineChart>
      <c:catAx>
        <c:axId val="12641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413440"/>
        <c:crosses val="autoZero"/>
        <c:auto val="1"/>
        <c:lblAlgn val="ctr"/>
        <c:lblOffset val="100"/>
        <c:noMultiLvlLbl val="0"/>
      </c:catAx>
      <c:valAx>
        <c:axId val="126413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64119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1 bedroom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1"/>
          <c:order val="0"/>
          <c:tx>
            <c:strRef>
              <c:f>'BRMA Profile - Fife'!$A$9</c:f>
              <c:strCache>
                <c:ptCount val="1"/>
                <c:pt idx="0">
                  <c:v>Upper Quartile</c:v>
                </c:pt>
              </c:strCache>
            </c:strRef>
          </c:tx>
          <c:cat>
            <c:numRef>
              <c:f>'BRMA Profile - Fife'!$B$5:$H$5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Fife'!$B$9:$H$9</c:f>
              <c:numCache>
                <c:formatCode>#,##0</c:formatCode>
                <c:ptCount val="7"/>
                <c:pt idx="0">
                  <c:v>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E-43DE-BE19-671C1304BB1C}"/>
            </c:ext>
          </c:extLst>
        </c:ser>
        <c:ser>
          <c:idx val="0"/>
          <c:order val="1"/>
          <c:tx>
            <c:strRef>
              <c:f>'BRMA Profile - Fife'!$A$8</c:f>
              <c:strCache>
                <c:ptCount val="1"/>
                <c:pt idx="0">
                  <c:v>Mean</c:v>
                </c:pt>
              </c:strCache>
            </c:strRef>
          </c:tx>
          <c:cat>
            <c:numRef>
              <c:f>'BRMA Profile - Fife'!$B$5:$H$5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Fife'!$B$8:$H$8</c:f>
              <c:numCache>
                <c:formatCode>#,##0</c:formatCode>
                <c:ptCount val="7"/>
                <c:pt idx="0">
                  <c:v>378.99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E-43DE-BE19-671C1304BB1C}"/>
            </c:ext>
          </c:extLst>
        </c:ser>
        <c:ser>
          <c:idx val="2"/>
          <c:order val="2"/>
          <c:tx>
            <c:strRef>
              <c:f>'BRMA Profile - Fife'!$A$7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Fife'!$B$5:$H$5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Fife'!$B$7:$H$7</c:f>
              <c:numCache>
                <c:formatCode>#,##0</c:formatCode>
                <c:ptCount val="7"/>
                <c:pt idx="0">
                  <c:v>370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E-43DE-BE19-671C1304BB1C}"/>
            </c:ext>
          </c:extLst>
        </c:ser>
        <c:ser>
          <c:idx val="3"/>
          <c:order val="3"/>
          <c:tx>
            <c:strRef>
              <c:f>'BRMA Profile - Fife'!$A$6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Fife'!$B$5:$H$5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Fife'!$B$6:$H$6</c:f>
              <c:numCache>
                <c:formatCode>#,##0</c:formatCode>
                <c:ptCount val="7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E-43DE-BE19-671C1304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76256"/>
        <c:axId val="125777792"/>
      </c:lineChart>
      <c:catAx>
        <c:axId val="1257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777792"/>
        <c:crosses val="autoZero"/>
        <c:auto val="1"/>
        <c:lblAlgn val="ctr"/>
        <c:lblOffset val="100"/>
        <c:noMultiLvlLbl val="0"/>
      </c:catAx>
      <c:valAx>
        <c:axId val="1257777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77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40738671382245"/>
          <c:y val="0.39468477371502647"/>
          <c:w val="0.23018368863365379"/>
          <c:h val="0.3382957697089483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2 bedroom </a:t>
            </a:r>
            <a:r>
              <a:rPr lang="en-GB" sz="1200" baseline="0"/>
              <a:t> 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3"/>
          <c:order val="0"/>
          <c:tx>
            <c:strRef>
              <c:f>'BRMA Profile - Fife'!$A$31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Fife'!$B$27:$H$27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Fife'!$B$31:$H$31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C-4764-A86B-FB405E8F0175}"/>
            </c:ext>
          </c:extLst>
        </c:ser>
        <c:ser>
          <c:idx val="2"/>
          <c:order val="1"/>
          <c:tx>
            <c:strRef>
              <c:f>'BRMA Profile - Fife'!$A$30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Fife'!$B$27:$H$27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Fife'!$B$30:$H$30</c:f>
              <c:numCache>
                <c:formatCode>#,##0</c:formatCode>
                <c:ptCount val="7"/>
                <c:pt idx="0">
                  <c:v>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C-4764-A86B-FB405E8F0175}"/>
            </c:ext>
          </c:extLst>
        </c:ser>
        <c:ser>
          <c:idx val="1"/>
          <c:order val="2"/>
          <c:tx>
            <c:strRef>
              <c:f>'BRMA Profile - Fife'!$A$29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'BRMA Profile - Fife'!$B$27:$H$27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Fife'!$B$29:$H$29</c:f>
              <c:numCache>
                <c:formatCode>#,##0</c:formatCode>
                <c:ptCount val="7"/>
                <c:pt idx="0">
                  <c:v>463.99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C-4764-A86B-FB405E8F0175}"/>
            </c:ext>
          </c:extLst>
        </c:ser>
        <c:ser>
          <c:idx val="0"/>
          <c:order val="3"/>
          <c:tx>
            <c:strRef>
              <c:f>'BRMA Profile - Fife'!$A$28</c:f>
              <c:strCache>
                <c:ptCount val="1"/>
                <c:pt idx="0">
                  <c:v>Lower Quartile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'BRMA Profile - Fife'!$B$27:$H$27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Fife'!$B$28:$H$28</c:f>
              <c:numCache>
                <c:formatCode>#,##0</c:formatCode>
                <c:ptCount val="7"/>
                <c:pt idx="0">
                  <c:v>450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C-4764-A86B-FB405E8F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21696"/>
        <c:axId val="125823616"/>
      </c:lineChart>
      <c:catAx>
        <c:axId val="1258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823616"/>
        <c:crosses val="autoZero"/>
        <c:auto val="1"/>
        <c:lblAlgn val="ctr"/>
        <c:lblOffset val="100"/>
        <c:noMultiLvlLbl val="0"/>
      </c:catAx>
      <c:valAx>
        <c:axId val="1258236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8216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3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Fife'!$A$53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Fife'!$B$49:$H$49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Fife'!$B$53:$H$53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7-4D49-BEE9-70C71F630AD8}"/>
            </c:ext>
          </c:extLst>
        </c:ser>
        <c:ser>
          <c:idx val="1"/>
          <c:order val="1"/>
          <c:tx>
            <c:strRef>
              <c:f>'BRMA Profile - Fife'!$A$52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Fife'!$B$49:$H$49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Fife'!$B$52:$H$52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7-4D49-BEE9-70C71F630AD8}"/>
            </c:ext>
          </c:extLst>
        </c:ser>
        <c:ser>
          <c:idx val="2"/>
          <c:order val="2"/>
          <c:tx>
            <c:strRef>
              <c:f>'BRMA Profile - Fife'!$A$51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Fife'!$B$49:$H$49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Fife'!$B$51:$H$51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7-4D49-BEE9-70C71F630AD8}"/>
            </c:ext>
          </c:extLst>
        </c:ser>
        <c:ser>
          <c:idx val="3"/>
          <c:order val="3"/>
          <c:tx>
            <c:strRef>
              <c:f>'BRMA Profile - Fife'!$A$50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Fife'!$B$49:$H$49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Fife'!$B$50:$H$50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7-4D49-BEE9-70C71F63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1632"/>
        <c:axId val="125943168"/>
      </c:lineChart>
      <c:catAx>
        <c:axId val="1259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943168"/>
        <c:crosses val="autoZero"/>
        <c:auto val="1"/>
        <c:lblAlgn val="ctr"/>
        <c:lblOffset val="100"/>
        <c:noMultiLvlLbl val="0"/>
      </c:catAx>
      <c:valAx>
        <c:axId val="125943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9416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4 bedrooms  </a:t>
            </a:r>
            <a:r>
              <a:rPr lang="en-GB" sz="1200" baseline="0"/>
              <a:t>- </a:t>
            </a:r>
            <a:endParaRPr lang="en-GB" sz="1200"/>
          </a:p>
        </c:rich>
      </c:tx>
      <c:layout>
        <c:manualLayout>
          <c:xMode val="edge"/>
          <c:yMode val="edge"/>
          <c:x val="9.3049506132710666E-2"/>
          <c:y val="3.30578512396694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81389594624176"/>
          <c:y val="0.19090909090909092"/>
          <c:w val="0.59650783753126058"/>
          <c:h val="0.69150560725363874"/>
        </c:manualLayout>
      </c:layout>
      <c:lineChart>
        <c:grouping val="standard"/>
        <c:varyColors val="0"/>
        <c:ser>
          <c:idx val="0"/>
          <c:order val="0"/>
          <c:tx>
            <c:strRef>
              <c:f>'BRMA Profile - Fife'!$A$75</c:f>
              <c:strCache>
                <c:ptCount val="1"/>
                <c:pt idx="0">
                  <c:v>Upper Quartile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'BRMA Profile - Fife'!$B$71:$H$71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Fife'!$B$75:$H$75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FA8-A7FD-453968E0B3BE}"/>
            </c:ext>
          </c:extLst>
        </c:ser>
        <c:ser>
          <c:idx val="1"/>
          <c:order val="1"/>
          <c:tx>
            <c:strRef>
              <c:f>'BRMA Profile - Fife'!$A$74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'BRMA Profile - Fife'!$B$71:$H$71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Fife'!$B$74:$H$74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1-4FA8-A7FD-453968E0B3BE}"/>
            </c:ext>
          </c:extLst>
        </c:ser>
        <c:ser>
          <c:idx val="2"/>
          <c:order val="2"/>
          <c:tx>
            <c:strRef>
              <c:f>'BRMA Profile - Fife'!$A$73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'BRMA Profile - Fife'!$B$71:$H$71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Fife'!$B$73:$H$73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1-4FA8-A7FD-453968E0B3BE}"/>
            </c:ext>
          </c:extLst>
        </c:ser>
        <c:ser>
          <c:idx val="3"/>
          <c:order val="3"/>
          <c:tx>
            <c:strRef>
              <c:f>'BRMA Profile - Fife'!$A$72</c:f>
              <c:strCache>
                <c:ptCount val="1"/>
                <c:pt idx="0">
                  <c:v>Lower Quartile</c:v>
                </c:pt>
              </c:strCache>
            </c:strRef>
          </c:tx>
          <c:marker>
            <c:symbol val="circle"/>
            <c:size val="7"/>
          </c:marker>
          <c:cat>
            <c:numRef>
              <c:f>'BRMA Profile - Fife'!$B$71:$H$71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'BRMA Profile - Fife'!$B$72:$H$72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1-4FA8-A7FD-453968E0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17120"/>
        <c:axId val="125718912"/>
      </c:lineChart>
      <c:catAx>
        <c:axId val="1257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718912"/>
        <c:crosses val="autoZero"/>
        <c:auto val="1"/>
        <c:lblAlgn val="ctr"/>
        <c:lblOffset val="100"/>
        <c:noMultiLvlLbl val="0"/>
      </c:catAx>
      <c:valAx>
        <c:axId val="125718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Monthly</a:t>
                </a:r>
                <a:r>
                  <a:rPr lang="en-GB" sz="900" baseline="0"/>
                  <a:t> Rent (£)</a:t>
                </a:r>
                <a:endParaRPr lang="en-GB" sz="900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5717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7.xml"/><Relationship Id="rId13" Type="http://schemas.openxmlformats.org/officeDocument/2006/relationships/chart" Target="../charts/chart122.xml"/><Relationship Id="rId3" Type="http://schemas.openxmlformats.org/officeDocument/2006/relationships/chart" Target="../charts/chart112.xml"/><Relationship Id="rId7" Type="http://schemas.openxmlformats.org/officeDocument/2006/relationships/chart" Target="../charts/chart116.xml"/><Relationship Id="rId12" Type="http://schemas.openxmlformats.org/officeDocument/2006/relationships/chart" Target="../charts/chart121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11" Type="http://schemas.openxmlformats.org/officeDocument/2006/relationships/chart" Target="../charts/chart120.xml"/><Relationship Id="rId5" Type="http://schemas.openxmlformats.org/officeDocument/2006/relationships/chart" Target="../charts/chart114.xml"/><Relationship Id="rId10" Type="http://schemas.openxmlformats.org/officeDocument/2006/relationships/chart" Target="../charts/chart119.xml"/><Relationship Id="rId4" Type="http://schemas.openxmlformats.org/officeDocument/2006/relationships/chart" Target="../charts/chart113.xml"/><Relationship Id="rId9" Type="http://schemas.openxmlformats.org/officeDocument/2006/relationships/chart" Target="../charts/chart118.xml"/><Relationship Id="rId14" Type="http://schemas.openxmlformats.org/officeDocument/2006/relationships/chart" Target="../charts/chart12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1.xml"/><Relationship Id="rId13" Type="http://schemas.openxmlformats.org/officeDocument/2006/relationships/chart" Target="../charts/chart136.xml"/><Relationship Id="rId3" Type="http://schemas.openxmlformats.org/officeDocument/2006/relationships/chart" Target="../charts/chart126.xml"/><Relationship Id="rId7" Type="http://schemas.openxmlformats.org/officeDocument/2006/relationships/chart" Target="../charts/chart130.xml"/><Relationship Id="rId12" Type="http://schemas.openxmlformats.org/officeDocument/2006/relationships/chart" Target="../charts/chart135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6" Type="http://schemas.openxmlformats.org/officeDocument/2006/relationships/chart" Target="../charts/chart129.xml"/><Relationship Id="rId11" Type="http://schemas.openxmlformats.org/officeDocument/2006/relationships/chart" Target="../charts/chart134.xml"/><Relationship Id="rId5" Type="http://schemas.openxmlformats.org/officeDocument/2006/relationships/chart" Target="../charts/chart128.xml"/><Relationship Id="rId10" Type="http://schemas.openxmlformats.org/officeDocument/2006/relationships/chart" Target="../charts/chart133.xml"/><Relationship Id="rId4" Type="http://schemas.openxmlformats.org/officeDocument/2006/relationships/chart" Target="../charts/chart127.xml"/><Relationship Id="rId9" Type="http://schemas.openxmlformats.org/officeDocument/2006/relationships/chart" Target="../charts/chart132.xml"/><Relationship Id="rId14" Type="http://schemas.openxmlformats.org/officeDocument/2006/relationships/chart" Target="../charts/chart137.xml"/></Relationships>
</file>

<file path=xl/drawings/_rels/drawing13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5.xml"/><Relationship Id="rId13" Type="http://schemas.openxmlformats.org/officeDocument/2006/relationships/chart" Target="../charts/chart150.xml"/><Relationship Id="rId3" Type="http://schemas.openxmlformats.org/officeDocument/2006/relationships/chart" Target="../charts/chart140.xml"/><Relationship Id="rId7" Type="http://schemas.openxmlformats.org/officeDocument/2006/relationships/chart" Target="../charts/chart144.xml"/><Relationship Id="rId12" Type="http://schemas.openxmlformats.org/officeDocument/2006/relationships/chart" Target="../charts/chart149.xml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Relationship Id="rId6" Type="http://schemas.openxmlformats.org/officeDocument/2006/relationships/chart" Target="../charts/chart143.xml"/><Relationship Id="rId11" Type="http://schemas.openxmlformats.org/officeDocument/2006/relationships/chart" Target="../charts/chart148.xml"/><Relationship Id="rId5" Type="http://schemas.openxmlformats.org/officeDocument/2006/relationships/chart" Target="../charts/chart142.xml"/><Relationship Id="rId10" Type="http://schemas.openxmlformats.org/officeDocument/2006/relationships/chart" Target="../charts/chart147.xml"/><Relationship Id="rId4" Type="http://schemas.openxmlformats.org/officeDocument/2006/relationships/chart" Target="../charts/chart141.xml"/><Relationship Id="rId9" Type="http://schemas.openxmlformats.org/officeDocument/2006/relationships/chart" Target="../charts/chart146.xml"/><Relationship Id="rId14" Type="http://schemas.openxmlformats.org/officeDocument/2006/relationships/chart" Target="../charts/chart15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9.xml"/><Relationship Id="rId13" Type="http://schemas.openxmlformats.org/officeDocument/2006/relationships/chart" Target="../charts/chart164.xml"/><Relationship Id="rId3" Type="http://schemas.openxmlformats.org/officeDocument/2006/relationships/chart" Target="../charts/chart154.xml"/><Relationship Id="rId7" Type="http://schemas.openxmlformats.org/officeDocument/2006/relationships/chart" Target="../charts/chart158.xml"/><Relationship Id="rId12" Type="http://schemas.openxmlformats.org/officeDocument/2006/relationships/chart" Target="../charts/chart163.xml"/><Relationship Id="rId2" Type="http://schemas.openxmlformats.org/officeDocument/2006/relationships/chart" Target="../charts/chart153.xml"/><Relationship Id="rId1" Type="http://schemas.openxmlformats.org/officeDocument/2006/relationships/chart" Target="../charts/chart152.xml"/><Relationship Id="rId6" Type="http://schemas.openxmlformats.org/officeDocument/2006/relationships/chart" Target="../charts/chart157.xml"/><Relationship Id="rId11" Type="http://schemas.openxmlformats.org/officeDocument/2006/relationships/chart" Target="../charts/chart162.xml"/><Relationship Id="rId5" Type="http://schemas.openxmlformats.org/officeDocument/2006/relationships/chart" Target="../charts/chart156.xml"/><Relationship Id="rId10" Type="http://schemas.openxmlformats.org/officeDocument/2006/relationships/chart" Target="../charts/chart161.xml"/><Relationship Id="rId4" Type="http://schemas.openxmlformats.org/officeDocument/2006/relationships/chart" Target="../charts/chart155.xml"/><Relationship Id="rId9" Type="http://schemas.openxmlformats.org/officeDocument/2006/relationships/chart" Target="../charts/chart160.xml"/><Relationship Id="rId14" Type="http://schemas.openxmlformats.org/officeDocument/2006/relationships/chart" Target="../charts/chart16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6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3.xml"/><Relationship Id="rId13" Type="http://schemas.openxmlformats.org/officeDocument/2006/relationships/chart" Target="../charts/chart178.xml"/><Relationship Id="rId3" Type="http://schemas.openxmlformats.org/officeDocument/2006/relationships/chart" Target="../charts/chart168.xml"/><Relationship Id="rId7" Type="http://schemas.openxmlformats.org/officeDocument/2006/relationships/chart" Target="../charts/chart172.xml"/><Relationship Id="rId12" Type="http://schemas.openxmlformats.org/officeDocument/2006/relationships/chart" Target="../charts/chart177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Relationship Id="rId6" Type="http://schemas.openxmlformats.org/officeDocument/2006/relationships/chart" Target="../charts/chart171.xml"/><Relationship Id="rId11" Type="http://schemas.openxmlformats.org/officeDocument/2006/relationships/chart" Target="../charts/chart176.xml"/><Relationship Id="rId5" Type="http://schemas.openxmlformats.org/officeDocument/2006/relationships/chart" Target="../charts/chart170.xml"/><Relationship Id="rId10" Type="http://schemas.openxmlformats.org/officeDocument/2006/relationships/chart" Target="../charts/chart175.xml"/><Relationship Id="rId4" Type="http://schemas.openxmlformats.org/officeDocument/2006/relationships/chart" Target="../charts/chart169.xml"/><Relationship Id="rId9" Type="http://schemas.openxmlformats.org/officeDocument/2006/relationships/chart" Target="../charts/chart174.xml"/><Relationship Id="rId14" Type="http://schemas.openxmlformats.org/officeDocument/2006/relationships/chart" Target="../charts/chart179.xml"/></Relationships>
</file>

<file path=xl/drawings/_rels/drawing17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7.xml"/><Relationship Id="rId13" Type="http://schemas.openxmlformats.org/officeDocument/2006/relationships/chart" Target="../charts/chart192.xml"/><Relationship Id="rId3" Type="http://schemas.openxmlformats.org/officeDocument/2006/relationships/chart" Target="../charts/chart182.xml"/><Relationship Id="rId7" Type="http://schemas.openxmlformats.org/officeDocument/2006/relationships/chart" Target="../charts/chart186.xml"/><Relationship Id="rId12" Type="http://schemas.openxmlformats.org/officeDocument/2006/relationships/chart" Target="../charts/chart191.xml"/><Relationship Id="rId2" Type="http://schemas.openxmlformats.org/officeDocument/2006/relationships/chart" Target="../charts/chart181.xml"/><Relationship Id="rId1" Type="http://schemas.openxmlformats.org/officeDocument/2006/relationships/chart" Target="../charts/chart180.xml"/><Relationship Id="rId6" Type="http://schemas.openxmlformats.org/officeDocument/2006/relationships/chart" Target="../charts/chart185.xml"/><Relationship Id="rId11" Type="http://schemas.openxmlformats.org/officeDocument/2006/relationships/chart" Target="../charts/chart190.xml"/><Relationship Id="rId5" Type="http://schemas.openxmlformats.org/officeDocument/2006/relationships/chart" Target="../charts/chart184.xml"/><Relationship Id="rId10" Type="http://schemas.openxmlformats.org/officeDocument/2006/relationships/chart" Target="../charts/chart189.xml"/><Relationship Id="rId4" Type="http://schemas.openxmlformats.org/officeDocument/2006/relationships/chart" Target="../charts/chart183.xml"/><Relationship Id="rId9" Type="http://schemas.openxmlformats.org/officeDocument/2006/relationships/chart" Target="../charts/chart188.xml"/><Relationship Id="rId14" Type="http://schemas.openxmlformats.org/officeDocument/2006/relationships/chart" Target="../charts/chart19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8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1.xml"/><Relationship Id="rId13" Type="http://schemas.openxmlformats.org/officeDocument/2006/relationships/chart" Target="../charts/chart206.xml"/><Relationship Id="rId3" Type="http://schemas.openxmlformats.org/officeDocument/2006/relationships/chart" Target="../charts/chart196.xml"/><Relationship Id="rId7" Type="http://schemas.openxmlformats.org/officeDocument/2006/relationships/chart" Target="../charts/chart200.xml"/><Relationship Id="rId12" Type="http://schemas.openxmlformats.org/officeDocument/2006/relationships/chart" Target="../charts/chart205.xml"/><Relationship Id="rId2" Type="http://schemas.openxmlformats.org/officeDocument/2006/relationships/chart" Target="../charts/chart195.xml"/><Relationship Id="rId1" Type="http://schemas.openxmlformats.org/officeDocument/2006/relationships/chart" Target="../charts/chart194.xml"/><Relationship Id="rId6" Type="http://schemas.openxmlformats.org/officeDocument/2006/relationships/chart" Target="../charts/chart199.xml"/><Relationship Id="rId11" Type="http://schemas.openxmlformats.org/officeDocument/2006/relationships/chart" Target="../charts/chart204.xml"/><Relationship Id="rId5" Type="http://schemas.openxmlformats.org/officeDocument/2006/relationships/chart" Target="../charts/chart198.xml"/><Relationship Id="rId10" Type="http://schemas.openxmlformats.org/officeDocument/2006/relationships/chart" Target="../charts/chart203.xml"/><Relationship Id="rId4" Type="http://schemas.openxmlformats.org/officeDocument/2006/relationships/chart" Target="../charts/chart197.xml"/><Relationship Id="rId9" Type="http://schemas.openxmlformats.org/officeDocument/2006/relationships/chart" Target="../charts/chart202.xml"/><Relationship Id="rId14" Type="http://schemas.openxmlformats.org/officeDocument/2006/relationships/chart" Target="../charts/chart207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20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5.xml"/><Relationship Id="rId13" Type="http://schemas.openxmlformats.org/officeDocument/2006/relationships/chart" Target="../charts/chart220.xml"/><Relationship Id="rId3" Type="http://schemas.openxmlformats.org/officeDocument/2006/relationships/chart" Target="../charts/chart210.xml"/><Relationship Id="rId7" Type="http://schemas.openxmlformats.org/officeDocument/2006/relationships/chart" Target="../charts/chart214.xml"/><Relationship Id="rId12" Type="http://schemas.openxmlformats.org/officeDocument/2006/relationships/chart" Target="../charts/chart219.xml"/><Relationship Id="rId2" Type="http://schemas.openxmlformats.org/officeDocument/2006/relationships/chart" Target="../charts/chart209.xml"/><Relationship Id="rId1" Type="http://schemas.openxmlformats.org/officeDocument/2006/relationships/chart" Target="../charts/chart208.xml"/><Relationship Id="rId6" Type="http://schemas.openxmlformats.org/officeDocument/2006/relationships/chart" Target="../charts/chart213.xml"/><Relationship Id="rId11" Type="http://schemas.openxmlformats.org/officeDocument/2006/relationships/chart" Target="../charts/chart218.xml"/><Relationship Id="rId5" Type="http://schemas.openxmlformats.org/officeDocument/2006/relationships/chart" Target="../charts/chart212.xml"/><Relationship Id="rId10" Type="http://schemas.openxmlformats.org/officeDocument/2006/relationships/chart" Target="../charts/chart217.xml"/><Relationship Id="rId4" Type="http://schemas.openxmlformats.org/officeDocument/2006/relationships/chart" Target="../charts/chart211.xml"/><Relationship Id="rId9" Type="http://schemas.openxmlformats.org/officeDocument/2006/relationships/chart" Target="../charts/chart216.xml"/><Relationship Id="rId14" Type="http://schemas.openxmlformats.org/officeDocument/2006/relationships/chart" Target="../charts/chart221.xml"/></Relationships>
</file>

<file path=xl/drawings/_rels/drawing2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9.xml"/><Relationship Id="rId13" Type="http://schemas.openxmlformats.org/officeDocument/2006/relationships/chart" Target="../charts/chart234.xml"/><Relationship Id="rId3" Type="http://schemas.openxmlformats.org/officeDocument/2006/relationships/chart" Target="../charts/chart224.xml"/><Relationship Id="rId7" Type="http://schemas.openxmlformats.org/officeDocument/2006/relationships/chart" Target="../charts/chart228.xml"/><Relationship Id="rId12" Type="http://schemas.openxmlformats.org/officeDocument/2006/relationships/chart" Target="../charts/chart233.xml"/><Relationship Id="rId2" Type="http://schemas.openxmlformats.org/officeDocument/2006/relationships/chart" Target="../charts/chart223.xml"/><Relationship Id="rId1" Type="http://schemas.openxmlformats.org/officeDocument/2006/relationships/chart" Target="../charts/chart222.xml"/><Relationship Id="rId6" Type="http://schemas.openxmlformats.org/officeDocument/2006/relationships/chart" Target="../charts/chart227.xml"/><Relationship Id="rId11" Type="http://schemas.openxmlformats.org/officeDocument/2006/relationships/chart" Target="../charts/chart232.xml"/><Relationship Id="rId5" Type="http://schemas.openxmlformats.org/officeDocument/2006/relationships/chart" Target="../charts/chart226.xml"/><Relationship Id="rId10" Type="http://schemas.openxmlformats.org/officeDocument/2006/relationships/chart" Target="../charts/chart231.xml"/><Relationship Id="rId4" Type="http://schemas.openxmlformats.org/officeDocument/2006/relationships/chart" Target="../charts/chart225.xml"/><Relationship Id="rId9" Type="http://schemas.openxmlformats.org/officeDocument/2006/relationships/chart" Target="../charts/chart230.xml"/><Relationship Id="rId14" Type="http://schemas.openxmlformats.org/officeDocument/2006/relationships/chart" Target="../charts/chart235.xml"/></Relationships>
</file>

<file path=xl/drawings/_rels/drawing22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3.xml"/><Relationship Id="rId13" Type="http://schemas.openxmlformats.org/officeDocument/2006/relationships/chart" Target="../charts/chart248.xml"/><Relationship Id="rId3" Type="http://schemas.openxmlformats.org/officeDocument/2006/relationships/chart" Target="../charts/chart238.xml"/><Relationship Id="rId7" Type="http://schemas.openxmlformats.org/officeDocument/2006/relationships/chart" Target="../charts/chart242.xml"/><Relationship Id="rId12" Type="http://schemas.openxmlformats.org/officeDocument/2006/relationships/chart" Target="../charts/chart247.xml"/><Relationship Id="rId2" Type="http://schemas.openxmlformats.org/officeDocument/2006/relationships/chart" Target="../charts/chart237.xml"/><Relationship Id="rId1" Type="http://schemas.openxmlformats.org/officeDocument/2006/relationships/chart" Target="../charts/chart236.xml"/><Relationship Id="rId6" Type="http://schemas.openxmlformats.org/officeDocument/2006/relationships/chart" Target="../charts/chart241.xml"/><Relationship Id="rId11" Type="http://schemas.openxmlformats.org/officeDocument/2006/relationships/chart" Target="../charts/chart246.xml"/><Relationship Id="rId5" Type="http://schemas.openxmlformats.org/officeDocument/2006/relationships/chart" Target="../charts/chart240.xml"/><Relationship Id="rId10" Type="http://schemas.openxmlformats.org/officeDocument/2006/relationships/chart" Target="../charts/chart245.xml"/><Relationship Id="rId4" Type="http://schemas.openxmlformats.org/officeDocument/2006/relationships/chart" Target="../charts/chart239.xml"/><Relationship Id="rId9" Type="http://schemas.openxmlformats.org/officeDocument/2006/relationships/chart" Target="../charts/chart244.xml"/><Relationship Id="rId14" Type="http://schemas.openxmlformats.org/officeDocument/2006/relationships/chart" Target="../charts/chart249.xml"/></Relationships>
</file>

<file path=xl/drawings/_rels/drawing24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7.xml"/><Relationship Id="rId13" Type="http://schemas.openxmlformats.org/officeDocument/2006/relationships/chart" Target="../charts/chart262.xml"/><Relationship Id="rId3" Type="http://schemas.openxmlformats.org/officeDocument/2006/relationships/chart" Target="../charts/chart252.xml"/><Relationship Id="rId7" Type="http://schemas.openxmlformats.org/officeDocument/2006/relationships/chart" Target="../charts/chart256.xml"/><Relationship Id="rId12" Type="http://schemas.openxmlformats.org/officeDocument/2006/relationships/chart" Target="../charts/chart261.xml"/><Relationship Id="rId2" Type="http://schemas.openxmlformats.org/officeDocument/2006/relationships/chart" Target="../charts/chart251.xml"/><Relationship Id="rId1" Type="http://schemas.openxmlformats.org/officeDocument/2006/relationships/chart" Target="../charts/chart250.xml"/><Relationship Id="rId6" Type="http://schemas.openxmlformats.org/officeDocument/2006/relationships/chart" Target="../charts/chart255.xml"/><Relationship Id="rId11" Type="http://schemas.openxmlformats.org/officeDocument/2006/relationships/chart" Target="../charts/chart260.xml"/><Relationship Id="rId5" Type="http://schemas.openxmlformats.org/officeDocument/2006/relationships/chart" Target="../charts/chart254.xml"/><Relationship Id="rId10" Type="http://schemas.openxmlformats.org/officeDocument/2006/relationships/chart" Target="../charts/chart259.xml"/><Relationship Id="rId4" Type="http://schemas.openxmlformats.org/officeDocument/2006/relationships/chart" Target="../charts/chart253.xml"/><Relationship Id="rId9" Type="http://schemas.openxmlformats.org/officeDocument/2006/relationships/chart" Target="../charts/chart258.xml"/><Relationship Id="rId14" Type="http://schemas.openxmlformats.org/officeDocument/2006/relationships/chart" Target="../charts/chart26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5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8.xml"/><Relationship Id="rId1" Type="http://schemas.openxmlformats.org/officeDocument/2006/relationships/chart" Target="../charts/chart267.xml"/></Relationships>
</file>

<file path=xl/drawings/_rels/drawing26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1.xml"/><Relationship Id="rId7" Type="http://schemas.openxmlformats.org/officeDocument/2006/relationships/chart" Target="../charts/chart275.xml"/><Relationship Id="rId2" Type="http://schemas.openxmlformats.org/officeDocument/2006/relationships/chart" Target="../charts/chart270.xml"/><Relationship Id="rId1" Type="http://schemas.openxmlformats.org/officeDocument/2006/relationships/chart" Target="../charts/chart269.xml"/><Relationship Id="rId6" Type="http://schemas.openxmlformats.org/officeDocument/2006/relationships/chart" Target="../charts/chart274.xml"/><Relationship Id="rId5" Type="http://schemas.openxmlformats.org/officeDocument/2006/relationships/chart" Target="../charts/chart273.xml"/><Relationship Id="rId4" Type="http://schemas.openxmlformats.org/officeDocument/2006/relationships/chart" Target="../charts/chart272.xml"/></Relationships>
</file>

<file path=xl/drawings/_rels/drawing2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8.xml"/><Relationship Id="rId7" Type="http://schemas.openxmlformats.org/officeDocument/2006/relationships/chart" Target="../charts/chart282.xml"/><Relationship Id="rId2" Type="http://schemas.openxmlformats.org/officeDocument/2006/relationships/chart" Target="../charts/chart277.xml"/><Relationship Id="rId1" Type="http://schemas.openxmlformats.org/officeDocument/2006/relationships/chart" Target="../charts/chart276.xml"/><Relationship Id="rId6" Type="http://schemas.openxmlformats.org/officeDocument/2006/relationships/chart" Target="../charts/chart281.xml"/><Relationship Id="rId5" Type="http://schemas.openxmlformats.org/officeDocument/2006/relationships/chart" Target="../charts/chart280.xml"/><Relationship Id="rId4" Type="http://schemas.openxmlformats.org/officeDocument/2006/relationships/chart" Target="../charts/chart279.xml"/></Relationships>
</file>

<file path=xl/drawings/_rels/drawing26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5.xml"/><Relationship Id="rId7" Type="http://schemas.openxmlformats.org/officeDocument/2006/relationships/chart" Target="../charts/chart289.xml"/><Relationship Id="rId2" Type="http://schemas.openxmlformats.org/officeDocument/2006/relationships/chart" Target="../charts/chart284.xml"/><Relationship Id="rId1" Type="http://schemas.openxmlformats.org/officeDocument/2006/relationships/chart" Target="../charts/chart283.xml"/><Relationship Id="rId6" Type="http://schemas.openxmlformats.org/officeDocument/2006/relationships/chart" Target="../charts/chart288.xml"/><Relationship Id="rId5" Type="http://schemas.openxmlformats.org/officeDocument/2006/relationships/chart" Target="../charts/chart287.xml"/><Relationship Id="rId4" Type="http://schemas.openxmlformats.org/officeDocument/2006/relationships/chart" Target="../charts/chart286.xml"/></Relationships>
</file>

<file path=xl/drawings/_rels/drawing26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2.xml"/><Relationship Id="rId7" Type="http://schemas.openxmlformats.org/officeDocument/2006/relationships/chart" Target="../charts/chart296.xml"/><Relationship Id="rId2" Type="http://schemas.openxmlformats.org/officeDocument/2006/relationships/chart" Target="../charts/chart291.xml"/><Relationship Id="rId1" Type="http://schemas.openxmlformats.org/officeDocument/2006/relationships/chart" Target="../charts/chart290.xml"/><Relationship Id="rId6" Type="http://schemas.openxmlformats.org/officeDocument/2006/relationships/chart" Target="../charts/chart295.xml"/><Relationship Id="rId5" Type="http://schemas.openxmlformats.org/officeDocument/2006/relationships/chart" Target="../charts/chart294.xml"/><Relationship Id="rId4" Type="http://schemas.openxmlformats.org/officeDocument/2006/relationships/chart" Target="../charts/chart293.xml"/></Relationships>
</file>

<file path=xl/drawings/_rels/drawing2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9.xml"/><Relationship Id="rId7" Type="http://schemas.openxmlformats.org/officeDocument/2006/relationships/chart" Target="../charts/chart303.xml"/><Relationship Id="rId2" Type="http://schemas.openxmlformats.org/officeDocument/2006/relationships/chart" Target="../charts/chart298.xml"/><Relationship Id="rId1" Type="http://schemas.openxmlformats.org/officeDocument/2006/relationships/chart" Target="../charts/chart297.xml"/><Relationship Id="rId6" Type="http://schemas.openxmlformats.org/officeDocument/2006/relationships/chart" Target="../charts/chart302.xml"/><Relationship Id="rId5" Type="http://schemas.openxmlformats.org/officeDocument/2006/relationships/chart" Target="../charts/chart301.xml"/><Relationship Id="rId4" Type="http://schemas.openxmlformats.org/officeDocument/2006/relationships/chart" Target="../charts/chart300.xml"/></Relationships>
</file>

<file path=xl/drawings/_rels/drawing26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6.xml"/><Relationship Id="rId7" Type="http://schemas.openxmlformats.org/officeDocument/2006/relationships/chart" Target="../charts/chart310.xml"/><Relationship Id="rId2" Type="http://schemas.openxmlformats.org/officeDocument/2006/relationships/chart" Target="../charts/chart305.xml"/><Relationship Id="rId1" Type="http://schemas.openxmlformats.org/officeDocument/2006/relationships/chart" Target="../charts/chart304.xml"/><Relationship Id="rId6" Type="http://schemas.openxmlformats.org/officeDocument/2006/relationships/chart" Target="../charts/chart309.xml"/><Relationship Id="rId5" Type="http://schemas.openxmlformats.org/officeDocument/2006/relationships/chart" Target="../charts/chart308.xml"/><Relationship Id="rId4" Type="http://schemas.openxmlformats.org/officeDocument/2006/relationships/chart" Target="../charts/chart307.xml"/></Relationships>
</file>

<file path=xl/drawings/_rels/drawing26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3.xml"/><Relationship Id="rId7" Type="http://schemas.openxmlformats.org/officeDocument/2006/relationships/chart" Target="../charts/chart317.xml"/><Relationship Id="rId2" Type="http://schemas.openxmlformats.org/officeDocument/2006/relationships/chart" Target="../charts/chart312.xml"/><Relationship Id="rId1" Type="http://schemas.openxmlformats.org/officeDocument/2006/relationships/chart" Target="../charts/chart311.xml"/><Relationship Id="rId6" Type="http://schemas.openxmlformats.org/officeDocument/2006/relationships/chart" Target="../charts/chart316.xml"/><Relationship Id="rId5" Type="http://schemas.openxmlformats.org/officeDocument/2006/relationships/chart" Target="../charts/chart315.xml"/><Relationship Id="rId4" Type="http://schemas.openxmlformats.org/officeDocument/2006/relationships/chart" Target="../charts/chart314.xml"/></Relationships>
</file>

<file path=xl/drawings/_rels/drawing2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0.xml"/><Relationship Id="rId7" Type="http://schemas.openxmlformats.org/officeDocument/2006/relationships/chart" Target="../charts/chart324.xml"/><Relationship Id="rId2" Type="http://schemas.openxmlformats.org/officeDocument/2006/relationships/chart" Target="../charts/chart319.xml"/><Relationship Id="rId1" Type="http://schemas.openxmlformats.org/officeDocument/2006/relationships/chart" Target="../charts/chart318.xml"/><Relationship Id="rId6" Type="http://schemas.openxmlformats.org/officeDocument/2006/relationships/chart" Target="../charts/chart323.xml"/><Relationship Id="rId5" Type="http://schemas.openxmlformats.org/officeDocument/2006/relationships/chart" Target="../charts/chart322.xml"/><Relationship Id="rId4" Type="http://schemas.openxmlformats.org/officeDocument/2006/relationships/chart" Target="../charts/chart321.xml"/></Relationships>
</file>

<file path=xl/drawings/_rels/drawing26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7.xml"/><Relationship Id="rId7" Type="http://schemas.openxmlformats.org/officeDocument/2006/relationships/chart" Target="../charts/chart331.xml"/><Relationship Id="rId2" Type="http://schemas.openxmlformats.org/officeDocument/2006/relationships/chart" Target="../charts/chart326.xml"/><Relationship Id="rId1" Type="http://schemas.openxmlformats.org/officeDocument/2006/relationships/chart" Target="../charts/chart325.xml"/><Relationship Id="rId6" Type="http://schemas.openxmlformats.org/officeDocument/2006/relationships/chart" Target="../charts/chart330.xml"/><Relationship Id="rId5" Type="http://schemas.openxmlformats.org/officeDocument/2006/relationships/chart" Target="../charts/chart329.xml"/><Relationship Id="rId4" Type="http://schemas.openxmlformats.org/officeDocument/2006/relationships/chart" Target="../charts/chart328.xml"/></Relationships>
</file>

<file path=xl/drawings/_rels/drawing26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4.xml"/><Relationship Id="rId7" Type="http://schemas.openxmlformats.org/officeDocument/2006/relationships/chart" Target="../charts/chart338.xml"/><Relationship Id="rId2" Type="http://schemas.openxmlformats.org/officeDocument/2006/relationships/chart" Target="../charts/chart333.xml"/><Relationship Id="rId1" Type="http://schemas.openxmlformats.org/officeDocument/2006/relationships/chart" Target="../charts/chart332.xml"/><Relationship Id="rId6" Type="http://schemas.openxmlformats.org/officeDocument/2006/relationships/chart" Target="../charts/chart337.xml"/><Relationship Id="rId5" Type="http://schemas.openxmlformats.org/officeDocument/2006/relationships/chart" Target="../charts/chart336.xml"/><Relationship Id="rId4" Type="http://schemas.openxmlformats.org/officeDocument/2006/relationships/chart" Target="../charts/chart335.xml"/></Relationships>
</file>

<file path=xl/drawings/_rels/drawing2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1.xml"/><Relationship Id="rId7" Type="http://schemas.openxmlformats.org/officeDocument/2006/relationships/chart" Target="../charts/chart345.xml"/><Relationship Id="rId2" Type="http://schemas.openxmlformats.org/officeDocument/2006/relationships/chart" Target="../charts/chart340.xml"/><Relationship Id="rId1" Type="http://schemas.openxmlformats.org/officeDocument/2006/relationships/chart" Target="../charts/chart339.xml"/><Relationship Id="rId6" Type="http://schemas.openxmlformats.org/officeDocument/2006/relationships/chart" Target="../charts/chart344.xml"/><Relationship Id="rId5" Type="http://schemas.openxmlformats.org/officeDocument/2006/relationships/chart" Target="../charts/chart343.xml"/><Relationship Id="rId4" Type="http://schemas.openxmlformats.org/officeDocument/2006/relationships/chart" Target="../charts/chart342.xml"/></Relationships>
</file>

<file path=xl/drawings/_rels/drawing27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8.xml"/><Relationship Id="rId7" Type="http://schemas.openxmlformats.org/officeDocument/2006/relationships/chart" Target="../charts/chart352.xml"/><Relationship Id="rId2" Type="http://schemas.openxmlformats.org/officeDocument/2006/relationships/chart" Target="../charts/chart347.xml"/><Relationship Id="rId1" Type="http://schemas.openxmlformats.org/officeDocument/2006/relationships/chart" Target="../charts/chart346.xml"/><Relationship Id="rId6" Type="http://schemas.openxmlformats.org/officeDocument/2006/relationships/chart" Target="../charts/chart351.xml"/><Relationship Id="rId5" Type="http://schemas.openxmlformats.org/officeDocument/2006/relationships/chart" Target="../charts/chart350.xml"/><Relationship Id="rId4" Type="http://schemas.openxmlformats.org/officeDocument/2006/relationships/chart" Target="../charts/chart349.xml"/></Relationships>
</file>

<file path=xl/drawings/_rels/drawing27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5.xml"/><Relationship Id="rId7" Type="http://schemas.openxmlformats.org/officeDocument/2006/relationships/chart" Target="../charts/chart359.xml"/><Relationship Id="rId2" Type="http://schemas.openxmlformats.org/officeDocument/2006/relationships/chart" Target="../charts/chart354.xml"/><Relationship Id="rId1" Type="http://schemas.openxmlformats.org/officeDocument/2006/relationships/chart" Target="../charts/chart353.xml"/><Relationship Id="rId6" Type="http://schemas.openxmlformats.org/officeDocument/2006/relationships/chart" Target="../charts/chart358.xml"/><Relationship Id="rId5" Type="http://schemas.openxmlformats.org/officeDocument/2006/relationships/chart" Target="../charts/chart357.xml"/><Relationship Id="rId4" Type="http://schemas.openxmlformats.org/officeDocument/2006/relationships/chart" Target="../charts/chart356.xml"/></Relationships>
</file>

<file path=xl/drawings/_rels/drawing2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2.xml"/><Relationship Id="rId7" Type="http://schemas.openxmlformats.org/officeDocument/2006/relationships/chart" Target="../charts/chart366.xml"/><Relationship Id="rId2" Type="http://schemas.openxmlformats.org/officeDocument/2006/relationships/chart" Target="../charts/chart361.xml"/><Relationship Id="rId1" Type="http://schemas.openxmlformats.org/officeDocument/2006/relationships/chart" Target="../charts/chart360.xml"/><Relationship Id="rId6" Type="http://schemas.openxmlformats.org/officeDocument/2006/relationships/chart" Target="../charts/chart365.xml"/><Relationship Id="rId5" Type="http://schemas.openxmlformats.org/officeDocument/2006/relationships/chart" Target="../charts/chart364.xml"/><Relationship Id="rId4" Type="http://schemas.openxmlformats.org/officeDocument/2006/relationships/chart" Target="../charts/chart363.xml"/></Relationships>
</file>

<file path=xl/drawings/_rels/drawing27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9.xml"/><Relationship Id="rId7" Type="http://schemas.openxmlformats.org/officeDocument/2006/relationships/chart" Target="../charts/chart373.xml"/><Relationship Id="rId2" Type="http://schemas.openxmlformats.org/officeDocument/2006/relationships/chart" Target="../charts/chart368.xml"/><Relationship Id="rId1" Type="http://schemas.openxmlformats.org/officeDocument/2006/relationships/chart" Target="../charts/chart367.xml"/><Relationship Id="rId6" Type="http://schemas.openxmlformats.org/officeDocument/2006/relationships/chart" Target="../charts/chart372.xml"/><Relationship Id="rId5" Type="http://schemas.openxmlformats.org/officeDocument/2006/relationships/chart" Target="../charts/chart371.xml"/><Relationship Id="rId4" Type="http://schemas.openxmlformats.org/officeDocument/2006/relationships/chart" Target="../charts/chart370.xml"/></Relationships>
</file>

<file path=xl/drawings/_rels/drawing27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6.xml"/><Relationship Id="rId7" Type="http://schemas.openxmlformats.org/officeDocument/2006/relationships/chart" Target="../charts/chart380.xml"/><Relationship Id="rId2" Type="http://schemas.openxmlformats.org/officeDocument/2006/relationships/chart" Target="../charts/chart375.xml"/><Relationship Id="rId1" Type="http://schemas.openxmlformats.org/officeDocument/2006/relationships/chart" Target="../charts/chart374.xml"/><Relationship Id="rId6" Type="http://schemas.openxmlformats.org/officeDocument/2006/relationships/chart" Target="../charts/chart379.xml"/><Relationship Id="rId5" Type="http://schemas.openxmlformats.org/officeDocument/2006/relationships/chart" Target="../charts/chart378.xml"/><Relationship Id="rId4" Type="http://schemas.openxmlformats.org/officeDocument/2006/relationships/chart" Target="../charts/chart377.xml"/></Relationships>
</file>

<file path=xl/drawings/_rels/drawing2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3.xml"/><Relationship Id="rId7" Type="http://schemas.openxmlformats.org/officeDocument/2006/relationships/chart" Target="../charts/chart387.xml"/><Relationship Id="rId2" Type="http://schemas.openxmlformats.org/officeDocument/2006/relationships/chart" Target="../charts/chart382.xml"/><Relationship Id="rId1" Type="http://schemas.openxmlformats.org/officeDocument/2006/relationships/chart" Target="../charts/chart381.xml"/><Relationship Id="rId6" Type="http://schemas.openxmlformats.org/officeDocument/2006/relationships/chart" Target="../charts/chart386.xml"/><Relationship Id="rId5" Type="http://schemas.openxmlformats.org/officeDocument/2006/relationships/chart" Target="../charts/chart385.xml"/><Relationship Id="rId4" Type="http://schemas.openxmlformats.org/officeDocument/2006/relationships/chart" Target="../charts/chart384.xml"/></Relationships>
</file>

<file path=xl/drawings/_rels/drawing27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0.xml"/><Relationship Id="rId7" Type="http://schemas.openxmlformats.org/officeDocument/2006/relationships/chart" Target="../charts/chart394.xml"/><Relationship Id="rId2" Type="http://schemas.openxmlformats.org/officeDocument/2006/relationships/chart" Target="../charts/chart389.xml"/><Relationship Id="rId1" Type="http://schemas.openxmlformats.org/officeDocument/2006/relationships/chart" Target="../charts/chart388.xml"/><Relationship Id="rId6" Type="http://schemas.openxmlformats.org/officeDocument/2006/relationships/chart" Target="../charts/chart393.xml"/><Relationship Id="rId5" Type="http://schemas.openxmlformats.org/officeDocument/2006/relationships/chart" Target="../charts/chart392.xml"/><Relationship Id="rId4" Type="http://schemas.openxmlformats.org/officeDocument/2006/relationships/chart" Target="../charts/chart39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13" Type="http://schemas.openxmlformats.org/officeDocument/2006/relationships/chart" Target="../charts/chart66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12" Type="http://schemas.openxmlformats.org/officeDocument/2006/relationships/chart" Target="../charts/chart65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11" Type="http://schemas.openxmlformats.org/officeDocument/2006/relationships/chart" Target="../charts/chart64.xml"/><Relationship Id="rId5" Type="http://schemas.openxmlformats.org/officeDocument/2006/relationships/chart" Target="../charts/chart58.xml"/><Relationship Id="rId10" Type="http://schemas.openxmlformats.org/officeDocument/2006/relationships/chart" Target="../charts/chart63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Relationship Id="rId14" Type="http://schemas.openxmlformats.org/officeDocument/2006/relationships/chart" Target="../charts/chart6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13" Type="http://schemas.openxmlformats.org/officeDocument/2006/relationships/chart" Target="../charts/chart94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12" Type="http://schemas.openxmlformats.org/officeDocument/2006/relationships/chart" Target="../charts/chart93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1" Type="http://schemas.openxmlformats.org/officeDocument/2006/relationships/chart" Target="../charts/chart92.xml"/><Relationship Id="rId5" Type="http://schemas.openxmlformats.org/officeDocument/2006/relationships/chart" Target="../charts/chart86.xml"/><Relationship Id="rId10" Type="http://schemas.openxmlformats.org/officeDocument/2006/relationships/chart" Target="../charts/chart91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Relationship Id="rId14" Type="http://schemas.openxmlformats.org/officeDocument/2006/relationships/chart" Target="../charts/chart95.xml"/></Relationships>
</file>

<file path=xl/drawings/_rels/drawing9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13" Type="http://schemas.openxmlformats.org/officeDocument/2006/relationships/chart" Target="../charts/chart108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12" Type="http://schemas.openxmlformats.org/officeDocument/2006/relationships/chart" Target="../charts/chart107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11" Type="http://schemas.openxmlformats.org/officeDocument/2006/relationships/chart" Target="../charts/chart106.xml"/><Relationship Id="rId5" Type="http://schemas.openxmlformats.org/officeDocument/2006/relationships/chart" Target="../charts/chart100.xml"/><Relationship Id="rId10" Type="http://schemas.openxmlformats.org/officeDocument/2006/relationships/chart" Target="../charts/chart105.xml"/><Relationship Id="rId4" Type="http://schemas.openxmlformats.org/officeDocument/2006/relationships/chart" Target="../charts/chart99.xml"/><Relationship Id="rId9" Type="http://schemas.openxmlformats.org/officeDocument/2006/relationships/chart" Target="../charts/chart104.xml"/><Relationship Id="rId14" Type="http://schemas.openxmlformats.org/officeDocument/2006/relationships/chart" Target="../charts/chart10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358775</xdr:colOff>
      <xdr:row>28</xdr:row>
      <xdr:rowOff>96519</xdr:rowOff>
    </xdr:from>
    <xdr:to>
      <xdr:col>8</xdr:col>
      <xdr:colOff>448310</xdr:colOff>
      <xdr:row>52</xdr:row>
      <xdr:rowOff>137158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343534</xdr:colOff>
      <xdr:row>27</xdr:row>
      <xdr:rowOff>121284</xdr:rowOff>
    </xdr:from>
    <xdr:to>
      <xdr:col>8</xdr:col>
      <xdr:colOff>111344</xdr:colOff>
      <xdr:row>47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0.72899</cdr:x>
      <cdr:y>0.24065</cdr:y>
    </cdr:from>
    <cdr:to>
      <cdr:x>0.73078</cdr:x>
      <cdr:y>0.8802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39ECC65-31F9-E2EE-4365-E37594DFC40B}"/>
            </a:ext>
          </a:extLst>
        </cdr:cNvPr>
        <cdr:cNvCxnSpPr/>
      </cdr:nvCxnSpPr>
      <cdr:spPr>
        <a:xfrm xmlns:a="http://schemas.openxmlformats.org/drawingml/2006/main">
          <a:off x="3876854" y="566175"/>
          <a:ext cx="9520" cy="15046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0.0278</cdr:x>
      <cdr:y>0.0143</cdr:y>
    </cdr:from>
    <cdr:to>
      <cdr:x>0.97994</cdr:x>
      <cdr:y>0.08618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454" y="48066"/>
          <a:ext cx="6111596" cy="241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GB" sz="1000"/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39265" name="Button 1" descr="Adjust scale" hidden="1">
              <a:extLst>
                <a:ext uri="{63B3BB69-23CF-44E3-9099-C40C66FF867C}">
                  <a14:compatExt spid="_x0000_s139265"/>
                </a:ext>
                <a:ext uri="{FF2B5EF4-FFF2-40B4-BE49-F238E27FC236}">
                  <a16:creationId xmlns:a16="http://schemas.microsoft.com/office/drawing/2014/main" id="{00000000-0008-0000-1500-0000012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39266" name="Button 2" descr="Adjust scale" hidden="1">
              <a:extLst>
                <a:ext uri="{63B3BB69-23CF-44E3-9099-C40C66FF867C}">
                  <a14:compatExt spid="_x0000_s139266"/>
                </a:ext>
                <a:ext uri="{FF2B5EF4-FFF2-40B4-BE49-F238E27FC236}">
                  <a16:creationId xmlns:a16="http://schemas.microsoft.com/office/drawing/2014/main" id="{00000000-0008-0000-1500-0000022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39267" name="Button 3" descr="Adjust scale" hidden="1">
              <a:extLst>
                <a:ext uri="{63B3BB69-23CF-44E3-9099-C40C66FF867C}">
                  <a14:compatExt spid="_x0000_s139267"/>
                </a:ext>
                <a:ext uri="{FF2B5EF4-FFF2-40B4-BE49-F238E27FC236}">
                  <a16:creationId xmlns:a16="http://schemas.microsoft.com/office/drawing/2014/main" id="{00000000-0008-0000-1500-0000032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39268" name="Button 4" descr="Adjust scale" hidden="1">
              <a:extLst>
                <a:ext uri="{63B3BB69-23CF-44E3-9099-C40C66FF867C}">
                  <a14:compatExt spid="_x0000_s139268"/>
                </a:ext>
                <a:ext uri="{FF2B5EF4-FFF2-40B4-BE49-F238E27FC236}">
                  <a16:creationId xmlns:a16="http://schemas.microsoft.com/office/drawing/2014/main" id="{00000000-0008-0000-1500-0000042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39269" name="Button 5" descr="Adjust scale" hidden="1">
              <a:extLst>
                <a:ext uri="{63B3BB69-23CF-44E3-9099-C40C66FF867C}">
                  <a14:compatExt spid="_x0000_s139269"/>
                </a:ext>
                <a:ext uri="{FF2B5EF4-FFF2-40B4-BE49-F238E27FC236}">
                  <a16:creationId xmlns:a16="http://schemas.microsoft.com/office/drawing/2014/main" id="{00000000-0008-0000-1500-0000052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410308</xdr:colOff>
      <xdr:row>12</xdr:row>
      <xdr:rowOff>87923</xdr:rowOff>
    </xdr:from>
    <xdr:to>
      <xdr:col>13</xdr:col>
      <xdr:colOff>416092</xdr:colOff>
      <xdr:row>20</xdr:row>
      <xdr:rowOff>157503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CxnSpPr/>
      </xdr:nvCxnSpPr>
      <xdr:spPr>
        <a:xfrm>
          <a:off x="9151327" y="2234711"/>
          <a:ext cx="5784" cy="1359119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34</xdr:row>
      <xdr:rowOff>47625</xdr:rowOff>
    </xdr:from>
    <xdr:to>
      <xdr:col>13</xdr:col>
      <xdr:colOff>428625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500-000016000000}"/>
            </a:ext>
          </a:extLst>
        </xdr:cNvPr>
        <xdr:cNvCxnSpPr/>
      </xdr:nvCxnSpPr>
      <xdr:spPr>
        <a:xfrm flipH="1">
          <a:off x="9180590" y="5838825"/>
          <a:ext cx="1510" cy="162319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99</xdr:row>
      <xdr:rowOff>150710</xdr:rowOff>
    </xdr:from>
    <xdr:to>
      <xdr:col>13</xdr:col>
      <xdr:colOff>452717</xdr:colOff>
      <xdr:row>109</xdr:row>
      <xdr:rowOff>36411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500-000017000000}"/>
            </a:ext>
          </a:extLst>
        </xdr:cNvPr>
        <xdr:cNvCxnSpPr/>
      </xdr:nvCxnSpPr>
      <xdr:spPr>
        <a:xfrm>
          <a:off x="9196667" y="16828985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56</xdr:row>
      <xdr:rowOff>26505</xdr:rowOff>
    </xdr:from>
    <xdr:to>
      <xdr:col>13</xdr:col>
      <xdr:colOff>416668</xdr:colOff>
      <xdr:row>65</xdr:row>
      <xdr:rowOff>72317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500-000018000000}"/>
            </a:ext>
          </a:extLst>
        </xdr:cNvPr>
        <xdr:cNvCxnSpPr/>
      </xdr:nvCxnSpPr>
      <xdr:spPr>
        <a:xfrm>
          <a:off x="9160565" y="947530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27</xdr:row>
      <xdr:rowOff>69850</xdr:rowOff>
    </xdr:from>
    <xdr:to>
      <xdr:col>7</xdr:col>
      <xdr:colOff>10303</xdr:colOff>
      <xdr:row>50</xdr:row>
      <xdr:rowOff>123145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0.7272</cdr:x>
      <cdr:y>0.17992</cdr:y>
    </cdr:from>
    <cdr:to>
      <cdr:x>0.72899</cdr:x>
      <cdr:y>0.81947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832585-CB57-B18B-98C2-33BB8FBAF870}"/>
            </a:ext>
          </a:extLst>
        </cdr:cNvPr>
        <cdr:cNvCxnSpPr/>
      </cdr:nvCxnSpPr>
      <cdr:spPr>
        <a:xfrm xmlns:a="http://schemas.openxmlformats.org/drawingml/2006/main">
          <a:off x="3867335" y="423296"/>
          <a:ext cx="9519" cy="15046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orth Valley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Forth Valley</a:t>
          </a:fld>
          <a:endParaRPr lang="en-GB" sz="1200" b="1"/>
        </a:p>
      </cdr:txBody>
    </cdr:sp>
  </cdr:relSizeAnchor>
</c:userShapes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40289" name="Button 1" descr="Adjust scale" hidden="1">
              <a:extLst>
                <a:ext uri="{63B3BB69-23CF-44E3-9099-C40C66FF867C}">
                  <a14:compatExt spid="_x0000_s140289"/>
                </a:ext>
                <a:ext uri="{FF2B5EF4-FFF2-40B4-BE49-F238E27FC236}">
                  <a16:creationId xmlns:a16="http://schemas.microsoft.com/office/drawing/2014/main" id="{00000000-0008-0000-1600-0000012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40290" name="Button 2" descr="Adjust scale" hidden="1">
              <a:extLst>
                <a:ext uri="{63B3BB69-23CF-44E3-9099-C40C66FF867C}">
                  <a14:compatExt spid="_x0000_s140290"/>
                </a:ext>
                <a:ext uri="{FF2B5EF4-FFF2-40B4-BE49-F238E27FC236}">
                  <a16:creationId xmlns:a16="http://schemas.microsoft.com/office/drawing/2014/main" id="{00000000-0008-0000-1600-0000022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40291" name="Button 3" descr="Adjust scale" hidden="1">
              <a:extLst>
                <a:ext uri="{63B3BB69-23CF-44E3-9099-C40C66FF867C}">
                  <a14:compatExt spid="_x0000_s140291"/>
                </a:ext>
                <a:ext uri="{FF2B5EF4-FFF2-40B4-BE49-F238E27FC236}">
                  <a16:creationId xmlns:a16="http://schemas.microsoft.com/office/drawing/2014/main" id="{00000000-0008-0000-1600-0000032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40292" name="Button 4" descr="Adjust scale" hidden="1">
              <a:extLst>
                <a:ext uri="{63B3BB69-23CF-44E3-9099-C40C66FF867C}">
                  <a14:compatExt spid="_x0000_s140292"/>
                </a:ext>
                <a:ext uri="{FF2B5EF4-FFF2-40B4-BE49-F238E27FC236}">
                  <a16:creationId xmlns:a16="http://schemas.microsoft.com/office/drawing/2014/main" id="{00000000-0008-0000-1600-0000042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40293" name="Button 5" descr="Adjust scale" hidden="1">
              <a:extLst>
                <a:ext uri="{63B3BB69-23CF-44E3-9099-C40C66FF867C}">
                  <a14:compatExt spid="_x0000_s140293"/>
                </a:ext>
                <a:ext uri="{FF2B5EF4-FFF2-40B4-BE49-F238E27FC236}">
                  <a16:creationId xmlns:a16="http://schemas.microsoft.com/office/drawing/2014/main" id="{00000000-0008-0000-1600-0000052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410308</xdr:colOff>
      <xdr:row>12</xdr:row>
      <xdr:rowOff>87923</xdr:rowOff>
    </xdr:from>
    <xdr:to>
      <xdr:col>13</xdr:col>
      <xdr:colOff>416092</xdr:colOff>
      <xdr:row>20</xdr:row>
      <xdr:rowOff>157503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600-000015000000}"/>
            </a:ext>
          </a:extLst>
        </xdr:cNvPr>
        <xdr:cNvCxnSpPr/>
      </xdr:nvCxnSpPr>
      <xdr:spPr>
        <a:xfrm>
          <a:off x="9163783" y="2240573"/>
          <a:ext cx="5784" cy="136498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34</xdr:row>
      <xdr:rowOff>47625</xdr:rowOff>
    </xdr:from>
    <xdr:to>
      <xdr:col>13</xdr:col>
      <xdr:colOff>428625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CxnSpPr/>
      </xdr:nvCxnSpPr>
      <xdr:spPr>
        <a:xfrm flipH="1">
          <a:off x="9180590" y="5838825"/>
          <a:ext cx="1510" cy="162319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99</xdr:row>
      <xdr:rowOff>150710</xdr:rowOff>
    </xdr:from>
    <xdr:to>
      <xdr:col>13</xdr:col>
      <xdr:colOff>452717</xdr:colOff>
      <xdr:row>109</xdr:row>
      <xdr:rowOff>36411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600-000017000000}"/>
            </a:ext>
          </a:extLst>
        </xdr:cNvPr>
        <xdr:cNvCxnSpPr/>
      </xdr:nvCxnSpPr>
      <xdr:spPr>
        <a:xfrm>
          <a:off x="9196667" y="16828985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56</xdr:row>
      <xdr:rowOff>26505</xdr:rowOff>
    </xdr:from>
    <xdr:to>
      <xdr:col>13</xdr:col>
      <xdr:colOff>416668</xdr:colOff>
      <xdr:row>65</xdr:row>
      <xdr:rowOff>72317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600-000018000000}"/>
            </a:ext>
          </a:extLst>
        </xdr:cNvPr>
        <xdr:cNvCxnSpPr/>
      </xdr:nvCxnSpPr>
      <xdr:spPr>
        <a:xfrm>
          <a:off x="9160565" y="947530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0.02547</cdr:x>
      <cdr:y>0.00694</cdr:y>
    </cdr:from>
    <cdr:to>
      <cdr:x>0.97363</cdr:x>
      <cdr:y>0.08839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375" y="26131"/>
          <a:ext cx="5932448" cy="30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GB" sz="1000"/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0.7272</cdr:x>
      <cdr:y>0.17992</cdr:y>
    </cdr:from>
    <cdr:to>
      <cdr:x>0.72899</cdr:x>
      <cdr:y>0.81947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DC17EA7-4A70-A4AF-E249-1E8B6CE85475}"/>
            </a:ext>
          </a:extLst>
        </cdr:cNvPr>
        <cdr:cNvCxnSpPr/>
      </cdr:nvCxnSpPr>
      <cdr:spPr>
        <a:xfrm xmlns:a="http://schemas.openxmlformats.org/drawingml/2006/main">
          <a:off x="3867335" y="423296"/>
          <a:ext cx="9519" cy="15046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Greater Glasgow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Greater Glasgow</a:t>
          </a:fld>
          <a:endParaRPr lang="en-GB" sz="1200" b="1"/>
        </a:p>
      </cdr:txBody>
    </cdr:sp>
  </cdr:relSizeAnchor>
</c:userShapes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41313" name="Button 1" descr="Adjust scale" hidden="1">
              <a:extLst>
                <a:ext uri="{63B3BB69-23CF-44E3-9099-C40C66FF867C}">
                  <a14:compatExt spid="_x0000_s141313"/>
                </a:ext>
                <a:ext uri="{FF2B5EF4-FFF2-40B4-BE49-F238E27FC236}">
                  <a16:creationId xmlns:a16="http://schemas.microsoft.com/office/drawing/2014/main" id="{00000000-0008-0000-1700-0000012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41314" name="Button 2" descr="Adjust scale" hidden="1">
              <a:extLst>
                <a:ext uri="{63B3BB69-23CF-44E3-9099-C40C66FF867C}">
                  <a14:compatExt spid="_x0000_s141314"/>
                </a:ext>
                <a:ext uri="{FF2B5EF4-FFF2-40B4-BE49-F238E27FC236}">
                  <a16:creationId xmlns:a16="http://schemas.microsoft.com/office/drawing/2014/main" id="{00000000-0008-0000-1700-0000022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41315" name="Button 3" descr="Adjust scale" hidden="1">
              <a:extLst>
                <a:ext uri="{63B3BB69-23CF-44E3-9099-C40C66FF867C}">
                  <a14:compatExt spid="_x0000_s141315"/>
                </a:ext>
                <a:ext uri="{FF2B5EF4-FFF2-40B4-BE49-F238E27FC236}">
                  <a16:creationId xmlns:a16="http://schemas.microsoft.com/office/drawing/2014/main" id="{00000000-0008-0000-1700-0000032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41316" name="Button 4" descr="Adjust scale" hidden="1">
              <a:extLst>
                <a:ext uri="{63B3BB69-23CF-44E3-9099-C40C66FF867C}">
                  <a14:compatExt spid="_x0000_s141316"/>
                </a:ext>
                <a:ext uri="{FF2B5EF4-FFF2-40B4-BE49-F238E27FC236}">
                  <a16:creationId xmlns:a16="http://schemas.microsoft.com/office/drawing/2014/main" id="{00000000-0008-0000-1700-0000042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41317" name="Button 5" descr="Adjust scale" hidden="1">
              <a:extLst>
                <a:ext uri="{63B3BB69-23CF-44E3-9099-C40C66FF867C}">
                  <a14:compatExt spid="_x0000_s141317"/>
                </a:ext>
                <a:ext uri="{FF2B5EF4-FFF2-40B4-BE49-F238E27FC236}">
                  <a16:creationId xmlns:a16="http://schemas.microsoft.com/office/drawing/2014/main" id="{00000000-0008-0000-1700-0000052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410308</xdr:colOff>
      <xdr:row>13</xdr:row>
      <xdr:rowOff>21248</xdr:rowOff>
    </xdr:from>
    <xdr:to>
      <xdr:col>13</xdr:col>
      <xdr:colOff>416092</xdr:colOff>
      <xdr:row>21</xdr:row>
      <xdr:rowOff>90828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CxnSpPr/>
      </xdr:nvCxnSpPr>
      <xdr:spPr>
        <a:xfrm>
          <a:off x="9163783" y="2335823"/>
          <a:ext cx="5784" cy="136498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34</xdr:row>
      <xdr:rowOff>47625</xdr:rowOff>
    </xdr:from>
    <xdr:to>
      <xdr:col>13</xdr:col>
      <xdr:colOff>428625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CxnSpPr/>
      </xdr:nvCxnSpPr>
      <xdr:spPr>
        <a:xfrm flipH="1">
          <a:off x="9180590" y="5838825"/>
          <a:ext cx="1510" cy="162319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99</xdr:row>
      <xdr:rowOff>150710</xdr:rowOff>
    </xdr:from>
    <xdr:to>
      <xdr:col>13</xdr:col>
      <xdr:colOff>452717</xdr:colOff>
      <xdr:row>109</xdr:row>
      <xdr:rowOff>36411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CxnSpPr/>
      </xdr:nvCxnSpPr>
      <xdr:spPr>
        <a:xfrm>
          <a:off x="9196667" y="16828985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56</xdr:row>
      <xdr:rowOff>26505</xdr:rowOff>
    </xdr:from>
    <xdr:to>
      <xdr:col>13</xdr:col>
      <xdr:colOff>416668</xdr:colOff>
      <xdr:row>65</xdr:row>
      <xdr:rowOff>72317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CxnSpPr/>
      </xdr:nvCxnSpPr>
      <xdr:spPr>
        <a:xfrm>
          <a:off x="9160565" y="947530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419734</xdr:colOff>
      <xdr:row>27</xdr:row>
      <xdr:rowOff>131444</xdr:rowOff>
    </xdr:from>
    <xdr:to>
      <xdr:col>7</xdr:col>
      <xdr:colOff>603394</xdr:colOff>
      <xdr:row>48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0.7272</cdr:x>
      <cdr:y>0.17992</cdr:y>
    </cdr:from>
    <cdr:to>
      <cdr:x>0.72899</cdr:x>
      <cdr:y>0.81947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B93053C-3B30-4720-725E-2C140B6DF53C}"/>
            </a:ext>
          </a:extLst>
        </cdr:cNvPr>
        <cdr:cNvCxnSpPr/>
      </cdr:nvCxnSpPr>
      <cdr:spPr>
        <a:xfrm xmlns:a="http://schemas.openxmlformats.org/drawingml/2006/main">
          <a:off x="3867335" y="423296"/>
          <a:ext cx="9519" cy="15046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Highlands and I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Highland and Islands</a:t>
          </a:fld>
          <a:endParaRPr lang="en-GB" sz="1200" b="1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0.0232</cdr:x>
      <cdr:y>0.01925</cdr:y>
    </cdr:from>
    <cdr:to>
      <cdr:x>1</cdr:x>
      <cdr:y>0.09106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5158" y="68534"/>
          <a:ext cx="6111642" cy="25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GB" sz="1000"/>
        </a:p>
      </cdr:txBody>
    </cdr:sp>
  </cdr:relSizeAnchor>
</c:userShapes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42337" name="Button 1" descr="Adjust scale" hidden="1">
              <a:extLst>
                <a:ext uri="{63B3BB69-23CF-44E3-9099-C40C66FF867C}">
                  <a14:compatExt spid="_x0000_s142337"/>
                </a:ext>
                <a:ext uri="{FF2B5EF4-FFF2-40B4-BE49-F238E27FC236}">
                  <a16:creationId xmlns:a16="http://schemas.microsoft.com/office/drawing/2014/main" id="{00000000-0008-0000-1800-0000012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42338" name="Button 2" descr="Adjust scale" hidden="1">
              <a:extLst>
                <a:ext uri="{63B3BB69-23CF-44E3-9099-C40C66FF867C}">
                  <a14:compatExt spid="_x0000_s142338"/>
                </a:ext>
                <a:ext uri="{FF2B5EF4-FFF2-40B4-BE49-F238E27FC236}">
                  <a16:creationId xmlns:a16="http://schemas.microsoft.com/office/drawing/2014/main" id="{00000000-0008-0000-1800-0000022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42339" name="Button 3" descr="Adjust scale" hidden="1">
              <a:extLst>
                <a:ext uri="{63B3BB69-23CF-44E3-9099-C40C66FF867C}">
                  <a14:compatExt spid="_x0000_s142339"/>
                </a:ext>
                <a:ext uri="{FF2B5EF4-FFF2-40B4-BE49-F238E27FC236}">
                  <a16:creationId xmlns:a16="http://schemas.microsoft.com/office/drawing/2014/main" id="{00000000-0008-0000-1800-0000032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42340" name="Button 4" descr="Adjust scale" hidden="1">
              <a:extLst>
                <a:ext uri="{63B3BB69-23CF-44E3-9099-C40C66FF867C}">
                  <a14:compatExt spid="_x0000_s142340"/>
                </a:ext>
                <a:ext uri="{FF2B5EF4-FFF2-40B4-BE49-F238E27FC236}">
                  <a16:creationId xmlns:a16="http://schemas.microsoft.com/office/drawing/2014/main" id="{00000000-0008-0000-1800-0000042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42341" name="Button 5" descr="Adjust scale" hidden="1">
              <a:extLst>
                <a:ext uri="{63B3BB69-23CF-44E3-9099-C40C66FF867C}">
                  <a14:compatExt spid="_x0000_s142341"/>
                </a:ext>
                <a:ext uri="{FF2B5EF4-FFF2-40B4-BE49-F238E27FC236}">
                  <a16:creationId xmlns:a16="http://schemas.microsoft.com/office/drawing/2014/main" id="{00000000-0008-0000-1800-0000052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410308</xdr:colOff>
      <xdr:row>13</xdr:row>
      <xdr:rowOff>21248</xdr:rowOff>
    </xdr:from>
    <xdr:to>
      <xdr:col>13</xdr:col>
      <xdr:colOff>416092</xdr:colOff>
      <xdr:row>21</xdr:row>
      <xdr:rowOff>90828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800-000015000000}"/>
            </a:ext>
          </a:extLst>
        </xdr:cNvPr>
        <xdr:cNvCxnSpPr/>
      </xdr:nvCxnSpPr>
      <xdr:spPr>
        <a:xfrm>
          <a:off x="9163783" y="2335823"/>
          <a:ext cx="5784" cy="136498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34</xdr:row>
      <xdr:rowOff>47625</xdr:rowOff>
    </xdr:from>
    <xdr:to>
      <xdr:col>13</xdr:col>
      <xdr:colOff>428625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800-000016000000}"/>
            </a:ext>
          </a:extLst>
        </xdr:cNvPr>
        <xdr:cNvCxnSpPr/>
      </xdr:nvCxnSpPr>
      <xdr:spPr>
        <a:xfrm flipH="1">
          <a:off x="9180590" y="5838825"/>
          <a:ext cx="1510" cy="162319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99</xdr:row>
      <xdr:rowOff>150710</xdr:rowOff>
    </xdr:from>
    <xdr:to>
      <xdr:col>13</xdr:col>
      <xdr:colOff>452717</xdr:colOff>
      <xdr:row>109</xdr:row>
      <xdr:rowOff>36411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800-000017000000}"/>
            </a:ext>
          </a:extLst>
        </xdr:cNvPr>
        <xdr:cNvCxnSpPr/>
      </xdr:nvCxnSpPr>
      <xdr:spPr>
        <a:xfrm>
          <a:off x="9196667" y="16828985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56</xdr:row>
      <xdr:rowOff>26505</xdr:rowOff>
    </xdr:from>
    <xdr:to>
      <xdr:col>13</xdr:col>
      <xdr:colOff>416668</xdr:colOff>
      <xdr:row>65</xdr:row>
      <xdr:rowOff>72317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CxnSpPr/>
      </xdr:nvCxnSpPr>
      <xdr:spPr>
        <a:xfrm>
          <a:off x="9160565" y="947530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0.7272</cdr:x>
      <cdr:y>0.17992</cdr:y>
    </cdr:from>
    <cdr:to>
      <cdr:x>0.72899</cdr:x>
      <cdr:y>0.81947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E68E16F-45A1-7BF7-1496-0581219BFE51}"/>
            </a:ext>
          </a:extLst>
        </cdr:cNvPr>
        <cdr:cNvCxnSpPr/>
      </cdr:nvCxnSpPr>
      <cdr:spPr>
        <a:xfrm xmlns:a="http://schemas.openxmlformats.org/drawingml/2006/main">
          <a:off x="3867335" y="423296"/>
          <a:ext cx="9519" cy="15046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283210</xdr:colOff>
      <xdr:row>28</xdr:row>
      <xdr:rowOff>61594</xdr:rowOff>
    </xdr:from>
    <xdr:to>
      <xdr:col>7</xdr:col>
      <xdr:colOff>490220</xdr:colOff>
      <xdr:row>51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Lothian</a:t>
          </a:fld>
          <a:endParaRPr lang="en-GB" sz="1200" b="1"/>
        </a:p>
      </cdr:txBody>
    </cdr:sp>
  </cdr:relSizeAnchor>
</c:userShapes>
</file>

<file path=xl/drawings/drawing1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43361" name="Button 1" descr="Adjust scale" hidden="1">
              <a:extLst>
                <a:ext uri="{63B3BB69-23CF-44E3-9099-C40C66FF867C}">
                  <a14:compatExt spid="_x0000_s143361"/>
                </a:ext>
                <a:ext uri="{FF2B5EF4-FFF2-40B4-BE49-F238E27FC236}">
                  <a16:creationId xmlns:a16="http://schemas.microsoft.com/office/drawing/2014/main" id="{00000000-0008-0000-1900-000001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43362" name="Button 2" descr="Adjust scale" hidden="1">
              <a:extLst>
                <a:ext uri="{63B3BB69-23CF-44E3-9099-C40C66FF867C}">
                  <a14:compatExt spid="_x0000_s143362"/>
                </a:ext>
                <a:ext uri="{FF2B5EF4-FFF2-40B4-BE49-F238E27FC236}">
                  <a16:creationId xmlns:a16="http://schemas.microsoft.com/office/drawing/2014/main" id="{00000000-0008-0000-1900-000002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43363" name="Button 3" descr="Adjust scale" hidden="1">
              <a:extLst>
                <a:ext uri="{63B3BB69-23CF-44E3-9099-C40C66FF867C}">
                  <a14:compatExt spid="_x0000_s143363"/>
                </a:ext>
                <a:ext uri="{FF2B5EF4-FFF2-40B4-BE49-F238E27FC236}">
                  <a16:creationId xmlns:a16="http://schemas.microsoft.com/office/drawing/2014/main" id="{00000000-0008-0000-1900-000003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43364" name="Button 4" descr="Adjust scale" hidden="1">
              <a:extLst>
                <a:ext uri="{63B3BB69-23CF-44E3-9099-C40C66FF867C}">
                  <a14:compatExt spid="_x0000_s143364"/>
                </a:ext>
                <a:ext uri="{FF2B5EF4-FFF2-40B4-BE49-F238E27FC236}">
                  <a16:creationId xmlns:a16="http://schemas.microsoft.com/office/drawing/2014/main" id="{00000000-0008-0000-1900-000004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43365" name="Button 5" descr="Adjust scale" hidden="1">
              <a:extLst>
                <a:ext uri="{63B3BB69-23CF-44E3-9099-C40C66FF867C}">
                  <a14:compatExt spid="_x0000_s143365"/>
                </a:ext>
                <a:ext uri="{FF2B5EF4-FFF2-40B4-BE49-F238E27FC236}">
                  <a16:creationId xmlns:a16="http://schemas.microsoft.com/office/drawing/2014/main" id="{00000000-0008-0000-1900-000005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410308</xdr:colOff>
      <xdr:row>13</xdr:row>
      <xdr:rowOff>21248</xdr:rowOff>
    </xdr:from>
    <xdr:to>
      <xdr:col>13</xdr:col>
      <xdr:colOff>416092</xdr:colOff>
      <xdr:row>21</xdr:row>
      <xdr:rowOff>90828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900-000015000000}"/>
            </a:ext>
          </a:extLst>
        </xdr:cNvPr>
        <xdr:cNvCxnSpPr/>
      </xdr:nvCxnSpPr>
      <xdr:spPr>
        <a:xfrm>
          <a:off x="9163783" y="2335823"/>
          <a:ext cx="5784" cy="136498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34</xdr:row>
      <xdr:rowOff>47625</xdr:rowOff>
    </xdr:from>
    <xdr:to>
      <xdr:col>13</xdr:col>
      <xdr:colOff>428625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900-000016000000}"/>
            </a:ext>
          </a:extLst>
        </xdr:cNvPr>
        <xdr:cNvCxnSpPr/>
      </xdr:nvCxnSpPr>
      <xdr:spPr>
        <a:xfrm flipH="1">
          <a:off x="9180590" y="5838825"/>
          <a:ext cx="1510" cy="162319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99</xdr:row>
      <xdr:rowOff>150710</xdr:rowOff>
    </xdr:from>
    <xdr:to>
      <xdr:col>13</xdr:col>
      <xdr:colOff>452717</xdr:colOff>
      <xdr:row>109</xdr:row>
      <xdr:rowOff>36411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900-000017000000}"/>
            </a:ext>
          </a:extLst>
        </xdr:cNvPr>
        <xdr:cNvCxnSpPr/>
      </xdr:nvCxnSpPr>
      <xdr:spPr>
        <a:xfrm>
          <a:off x="9196667" y="16828985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56</xdr:row>
      <xdr:rowOff>26505</xdr:rowOff>
    </xdr:from>
    <xdr:to>
      <xdr:col>13</xdr:col>
      <xdr:colOff>416668</xdr:colOff>
      <xdr:row>65</xdr:row>
      <xdr:rowOff>72317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900-000018000000}"/>
            </a:ext>
          </a:extLst>
        </xdr:cNvPr>
        <xdr:cNvCxnSpPr/>
      </xdr:nvCxnSpPr>
      <xdr:spPr>
        <a:xfrm>
          <a:off x="9160565" y="947530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</c:userShapes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</c:userShapes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0.06909</cdr:x>
      <cdr:y>0.01249</cdr:y>
    </cdr:from>
    <cdr:to>
      <cdr:x>0.9414</cdr:x>
      <cdr:y>0.088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7896" y="45807"/>
          <a:ext cx="5907524" cy="276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GB" sz="1000"/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0.7272</cdr:x>
      <cdr:y>0.17992</cdr:y>
    </cdr:from>
    <cdr:to>
      <cdr:x>0.72899</cdr:x>
      <cdr:y>0.81947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F0C473A-87B4-CF64-42B6-618696A574E6}"/>
            </a:ext>
          </a:extLst>
        </cdr:cNvPr>
        <cdr:cNvCxnSpPr/>
      </cdr:nvCxnSpPr>
      <cdr:spPr>
        <a:xfrm xmlns:a="http://schemas.openxmlformats.org/drawingml/2006/main">
          <a:off x="3867335" y="423296"/>
          <a:ext cx="9519" cy="15046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Nor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North Lanarkshire</a:t>
          </a:fld>
          <a:endParaRPr lang="en-GB" sz="1200" b="1"/>
        </a:p>
      </cdr:txBody>
    </cdr:sp>
  </cdr:relSizeAnchor>
</c:userShapes>
</file>

<file path=xl/drawings/drawing1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44385" name="Button 1" descr="Adjust scale" hidden="1">
              <a:extLst>
                <a:ext uri="{63B3BB69-23CF-44E3-9099-C40C66FF867C}">
                  <a14:compatExt spid="_x0000_s144385"/>
                </a:ext>
                <a:ext uri="{FF2B5EF4-FFF2-40B4-BE49-F238E27FC236}">
                  <a16:creationId xmlns:a16="http://schemas.microsoft.com/office/drawing/2014/main" id="{00000000-0008-0000-1A00-0000013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44386" name="Button 2" descr="Adjust scale" hidden="1">
              <a:extLst>
                <a:ext uri="{63B3BB69-23CF-44E3-9099-C40C66FF867C}">
                  <a14:compatExt spid="_x0000_s144386"/>
                </a:ext>
                <a:ext uri="{FF2B5EF4-FFF2-40B4-BE49-F238E27FC236}">
                  <a16:creationId xmlns:a16="http://schemas.microsoft.com/office/drawing/2014/main" id="{00000000-0008-0000-1A00-0000023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44387" name="Button 3" descr="Adjust scale" hidden="1">
              <a:extLst>
                <a:ext uri="{63B3BB69-23CF-44E3-9099-C40C66FF867C}">
                  <a14:compatExt spid="_x0000_s144387"/>
                </a:ext>
                <a:ext uri="{FF2B5EF4-FFF2-40B4-BE49-F238E27FC236}">
                  <a16:creationId xmlns:a16="http://schemas.microsoft.com/office/drawing/2014/main" id="{00000000-0008-0000-1A00-0000033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44388" name="Button 4" descr="Adjust scale" hidden="1">
              <a:extLst>
                <a:ext uri="{63B3BB69-23CF-44E3-9099-C40C66FF867C}">
                  <a14:compatExt spid="_x0000_s144388"/>
                </a:ext>
                <a:ext uri="{FF2B5EF4-FFF2-40B4-BE49-F238E27FC236}">
                  <a16:creationId xmlns:a16="http://schemas.microsoft.com/office/drawing/2014/main" id="{00000000-0008-0000-1A00-0000043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44389" name="Button 5" descr="Adjust scale" hidden="1">
              <a:extLst>
                <a:ext uri="{63B3BB69-23CF-44E3-9099-C40C66FF867C}">
                  <a14:compatExt spid="_x0000_s144389"/>
                </a:ext>
                <a:ext uri="{FF2B5EF4-FFF2-40B4-BE49-F238E27FC236}">
                  <a16:creationId xmlns:a16="http://schemas.microsoft.com/office/drawing/2014/main" id="{00000000-0008-0000-1A00-0000053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410308</xdr:colOff>
      <xdr:row>13</xdr:row>
      <xdr:rowOff>21248</xdr:rowOff>
    </xdr:from>
    <xdr:to>
      <xdr:col>13</xdr:col>
      <xdr:colOff>416092</xdr:colOff>
      <xdr:row>21</xdr:row>
      <xdr:rowOff>90828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A00-000015000000}"/>
            </a:ext>
          </a:extLst>
        </xdr:cNvPr>
        <xdr:cNvCxnSpPr/>
      </xdr:nvCxnSpPr>
      <xdr:spPr>
        <a:xfrm>
          <a:off x="9163783" y="2335823"/>
          <a:ext cx="5784" cy="136498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34</xdr:row>
      <xdr:rowOff>47625</xdr:rowOff>
    </xdr:from>
    <xdr:to>
      <xdr:col>13</xdr:col>
      <xdr:colOff>428625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A00-000016000000}"/>
            </a:ext>
          </a:extLst>
        </xdr:cNvPr>
        <xdr:cNvCxnSpPr/>
      </xdr:nvCxnSpPr>
      <xdr:spPr>
        <a:xfrm flipH="1">
          <a:off x="9180590" y="5838825"/>
          <a:ext cx="1510" cy="162319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99</xdr:row>
      <xdr:rowOff>150710</xdr:rowOff>
    </xdr:from>
    <xdr:to>
      <xdr:col>13</xdr:col>
      <xdr:colOff>452717</xdr:colOff>
      <xdr:row>109</xdr:row>
      <xdr:rowOff>36411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A00-000017000000}"/>
            </a:ext>
          </a:extLst>
        </xdr:cNvPr>
        <xdr:cNvCxnSpPr/>
      </xdr:nvCxnSpPr>
      <xdr:spPr>
        <a:xfrm>
          <a:off x="9196667" y="16828985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56</xdr:row>
      <xdr:rowOff>26505</xdr:rowOff>
    </xdr:from>
    <xdr:to>
      <xdr:col>13</xdr:col>
      <xdr:colOff>416668</xdr:colOff>
      <xdr:row>65</xdr:row>
      <xdr:rowOff>72317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A00-000018000000}"/>
            </a:ext>
          </a:extLst>
        </xdr:cNvPr>
        <xdr:cNvCxnSpPr/>
      </xdr:nvCxnSpPr>
      <xdr:spPr>
        <a:xfrm>
          <a:off x="9160565" y="947530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375285</xdr:colOff>
      <xdr:row>28</xdr:row>
      <xdr:rowOff>15875</xdr:rowOff>
    </xdr:from>
    <xdr:to>
      <xdr:col>7</xdr:col>
      <xdr:colOff>174135</xdr:colOff>
      <xdr:row>48</xdr:row>
      <xdr:rowOff>97791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</c:userShapes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</c:userShapes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</c:userShapes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0.7272</cdr:x>
      <cdr:y>0.17992</cdr:y>
    </cdr:from>
    <cdr:to>
      <cdr:x>0.72899</cdr:x>
      <cdr:y>0.81947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88294D0-B0EE-C846-758C-505A61243199}"/>
            </a:ext>
          </a:extLst>
        </cdr:cNvPr>
        <cdr:cNvCxnSpPr/>
      </cdr:nvCxnSpPr>
      <cdr:spPr>
        <a:xfrm xmlns:a="http://schemas.openxmlformats.org/drawingml/2006/main">
          <a:off x="3867335" y="423296"/>
          <a:ext cx="9519" cy="15046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Perth and Kinro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Perth and Kinross</a:t>
          </a:fld>
          <a:endParaRPr lang="en-GB" sz="1200" b="1"/>
        </a:p>
      </cdr:txBody>
    </cdr:sp>
  </cdr:relSizeAnchor>
</c:userShapes>
</file>

<file path=xl/drawings/drawing1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B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B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B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45409" name="Button 1" descr="Adjust scale" hidden="1">
              <a:extLst>
                <a:ext uri="{63B3BB69-23CF-44E3-9099-C40C66FF867C}">
                  <a14:compatExt spid="_x0000_s145409"/>
                </a:ext>
                <a:ext uri="{FF2B5EF4-FFF2-40B4-BE49-F238E27FC236}">
                  <a16:creationId xmlns:a16="http://schemas.microsoft.com/office/drawing/2014/main" id="{00000000-0008-0000-1B00-000001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45410" name="Button 2" descr="Adjust scale" hidden="1">
              <a:extLst>
                <a:ext uri="{63B3BB69-23CF-44E3-9099-C40C66FF867C}">
                  <a14:compatExt spid="_x0000_s145410"/>
                </a:ext>
                <a:ext uri="{FF2B5EF4-FFF2-40B4-BE49-F238E27FC236}">
                  <a16:creationId xmlns:a16="http://schemas.microsoft.com/office/drawing/2014/main" id="{00000000-0008-0000-1B00-000002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45411" name="Button 3" descr="Adjust scale" hidden="1">
              <a:extLst>
                <a:ext uri="{63B3BB69-23CF-44E3-9099-C40C66FF867C}">
                  <a14:compatExt spid="_x0000_s145411"/>
                </a:ext>
                <a:ext uri="{FF2B5EF4-FFF2-40B4-BE49-F238E27FC236}">
                  <a16:creationId xmlns:a16="http://schemas.microsoft.com/office/drawing/2014/main" id="{00000000-0008-0000-1B00-000003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45412" name="Button 4" descr="Adjust scale" hidden="1">
              <a:extLst>
                <a:ext uri="{63B3BB69-23CF-44E3-9099-C40C66FF867C}">
                  <a14:compatExt spid="_x0000_s145412"/>
                </a:ext>
                <a:ext uri="{FF2B5EF4-FFF2-40B4-BE49-F238E27FC236}">
                  <a16:creationId xmlns:a16="http://schemas.microsoft.com/office/drawing/2014/main" id="{00000000-0008-0000-1B00-000004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45413" name="Button 5" descr="Adjust scale" hidden="1">
              <a:extLst>
                <a:ext uri="{63B3BB69-23CF-44E3-9099-C40C66FF867C}">
                  <a14:compatExt spid="_x0000_s145413"/>
                </a:ext>
                <a:ext uri="{FF2B5EF4-FFF2-40B4-BE49-F238E27FC236}">
                  <a16:creationId xmlns:a16="http://schemas.microsoft.com/office/drawing/2014/main" id="{00000000-0008-0000-1B00-0000053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410308</xdr:colOff>
      <xdr:row>13</xdr:row>
      <xdr:rowOff>21248</xdr:rowOff>
    </xdr:from>
    <xdr:to>
      <xdr:col>13</xdr:col>
      <xdr:colOff>416092</xdr:colOff>
      <xdr:row>21</xdr:row>
      <xdr:rowOff>90828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B00-000015000000}"/>
            </a:ext>
          </a:extLst>
        </xdr:cNvPr>
        <xdr:cNvCxnSpPr/>
      </xdr:nvCxnSpPr>
      <xdr:spPr>
        <a:xfrm>
          <a:off x="9163783" y="2335823"/>
          <a:ext cx="5784" cy="136498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34</xdr:row>
      <xdr:rowOff>47625</xdr:rowOff>
    </xdr:from>
    <xdr:to>
      <xdr:col>13</xdr:col>
      <xdr:colOff>428625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B00-000016000000}"/>
            </a:ext>
          </a:extLst>
        </xdr:cNvPr>
        <xdr:cNvCxnSpPr/>
      </xdr:nvCxnSpPr>
      <xdr:spPr>
        <a:xfrm flipH="1">
          <a:off x="9180590" y="5838825"/>
          <a:ext cx="1510" cy="162319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99</xdr:row>
      <xdr:rowOff>150710</xdr:rowOff>
    </xdr:from>
    <xdr:to>
      <xdr:col>13</xdr:col>
      <xdr:colOff>452717</xdr:colOff>
      <xdr:row>109</xdr:row>
      <xdr:rowOff>36411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B00-000017000000}"/>
            </a:ext>
          </a:extLst>
        </xdr:cNvPr>
        <xdr:cNvCxnSpPr/>
      </xdr:nvCxnSpPr>
      <xdr:spPr>
        <a:xfrm>
          <a:off x="9196667" y="16828985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56</xdr:row>
      <xdr:rowOff>26505</xdr:rowOff>
    </xdr:from>
    <xdr:to>
      <xdr:col>13</xdr:col>
      <xdr:colOff>416668</xdr:colOff>
      <xdr:row>65</xdr:row>
      <xdr:rowOff>72317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B00-000018000000}"/>
            </a:ext>
          </a:extLst>
        </xdr:cNvPr>
        <xdr:cNvCxnSpPr/>
      </xdr:nvCxnSpPr>
      <xdr:spPr>
        <a:xfrm>
          <a:off x="9160565" y="947530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0.01207</cdr:x>
      <cdr:y>0.01902</cdr:y>
    </cdr:from>
    <cdr:to>
      <cdr:x>0.98887</cdr:x>
      <cdr:y>0.08777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5534" y="63287"/>
          <a:ext cx="6111642" cy="228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GB" sz="1000"/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</c:userShapes>
</file>

<file path=xl/drawings/drawing19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</c:userShapes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</c:userShapes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</c:userShapes>
</file>

<file path=xl/drawings/drawing19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0.7272</cdr:x>
      <cdr:y>0.17992</cdr:y>
    </cdr:from>
    <cdr:to>
      <cdr:x>0.72899</cdr:x>
      <cdr:y>0.81947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A68E0D4C-8F5C-6D04-64D0-B31F87A7F7AF}"/>
            </a:ext>
          </a:extLst>
        </cdr:cNvPr>
        <cdr:cNvCxnSpPr/>
      </cdr:nvCxnSpPr>
      <cdr:spPr>
        <a:xfrm xmlns:a="http://schemas.openxmlformats.org/drawingml/2006/main">
          <a:off x="3867335" y="423296"/>
          <a:ext cx="9519" cy="15046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0.22656</cdr:x>
      <cdr:y>0.19005</cdr:y>
    </cdr:from>
    <cdr:to>
      <cdr:x>0.42448</cdr:x>
      <cdr:y>0.32353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57350" y="800100"/>
          <a:ext cx="1447800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37889" name="Button 1" descr="Adjust scale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E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37890" name="Button 2" descr="Adjust scale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E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37891" name="Button 3" descr="Adjust scale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0E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37892" name="Button 4" descr="Adjust scale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E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37893" name="Button 5" descr="Adjust scale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E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406567</xdr:colOff>
      <xdr:row>11</xdr:row>
      <xdr:rowOff>139919</xdr:rowOff>
    </xdr:from>
    <xdr:to>
      <xdr:col>13</xdr:col>
      <xdr:colOff>416092</xdr:colOff>
      <xdr:row>21</xdr:row>
      <xdr:rowOff>25619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CxnSpPr/>
      </xdr:nvCxnSpPr>
      <xdr:spPr>
        <a:xfrm>
          <a:off x="9160042" y="2130644"/>
          <a:ext cx="9525" cy="15049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33</xdr:row>
      <xdr:rowOff>127766</xdr:rowOff>
    </xdr:from>
    <xdr:to>
      <xdr:col>13</xdr:col>
      <xdr:colOff>436640</xdr:colOff>
      <xdr:row>43</xdr:row>
      <xdr:rowOff>13467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CxnSpPr/>
      </xdr:nvCxnSpPr>
      <xdr:spPr>
        <a:xfrm>
          <a:off x="9180590" y="5757041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424142</xdr:colOff>
      <xdr:row>99</xdr:row>
      <xdr:rowOff>122135</xdr:rowOff>
    </xdr:from>
    <xdr:to>
      <xdr:col>13</xdr:col>
      <xdr:colOff>433667</xdr:colOff>
      <xdr:row>109</xdr:row>
      <xdr:rowOff>7836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CxnSpPr/>
      </xdr:nvCxnSpPr>
      <xdr:spPr>
        <a:xfrm>
          <a:off x="9177617" y="16800410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55</xdr:row>
      <xdr:rowOff>140805</xdr:rowOff>
    </xdr:from>
    <xdr:to>
      <xdr:col>13</xdr:col>
      <xdr:colOff>416668</xdr:colOff>
      <xdr:row>65</xdr:row>
      <xdr:rowOff>24692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CxnSpPr/>
      </xdr:nvCxnSpPr>
      <xdr:spPr>
        <a:xfrm>
          <a:off x="9160565" y="9427680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</c:userShapes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Renfrewshire  I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Renfrewshire / Inverclyde</a:t>
          </a:fld>
          <a:endParaRPr lang="en-GB" sz="1200" b="1"/>
        </a:p>
      </cdr:txBody>
    </cdr:sp>
  </cdr:relSizeAnchor>
</c:userShapes>
</file>

<file path=xl/drawings/drawing2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C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52577" name="Button 1" descr="Adjust scale" hidden="1">
              <a:extLst>
                <a:ext uri="{63B3BB69-23CF-44E3-9099-C40C66FF867C}">
                  <a14:compatExt spid="_x0000_s152577"/>
                </a:ext>
                <a:ext uri="{FF2B5EF4-FFF2-40B4-BE49-F238E27FC236}">
                  <a16:creationId xmlns:a16="http://schemas.microsoft.com/office/drawing/2014/main" id="{00000000-0008-0000-1C00-0000015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52578" name="Button 2" descr="Adjust scale" hidden="1">
              <a:extLst>
                <a:ext uri="{63B3BB69-23CF-44E3-9099-C40C66FF867C}">
                  <a14:compatExt spid="_x0000_s152578"/>
                </a:ext>
                <a:ext uri="{FF2B5EF4-FFF2-40B4-BE49-F238E27FC236}">
                  <a16:creationId xmlns:a16="http://schemas.microsoft.com/office/drawing/2014/main" id="{00000000-0008-0000-1C00-0000025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52579" name="Button 3" descr="Adjust scale" hidden="1">
              <a:extLst>
                <a:ext uri="{63B3BB69-23CF-44E3-9099-C40C66FF867C}">
                  <a14:compatExt spid="_x0000_s152579"/>
                </a:ext>
                <a:ext uri="{FF2B5EF4-FFF2-40B4-BE49-F238E27FC236}">
                  <a16:creationId xmlns:a16="http://schemas.microsoft.com/office/drawing/2014/main" id="{00000000-0008-0000-1C00-0000035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52580" name="Button 4" descr="Adjust scale" hidden="1">
              <a:extLst>
                <a:ext uri="{63B3BB69-23CF-44E3-9099-C40C66FF867C}">
                  <a14:compatExt spid="_x0000_s152580"/>
                </a:ext>
                <a:ext uri="{FF2B5EF4-FFF2-40B4-BE49-F238E27FC236}">
                  <a16:creationId xmlns:a16="http://schemas.microsoft.com/office/drawing/2014/main" id="{00000000-0008-0000-1C00-0000045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52581" name="Button 5" descr="Adjust scale" hidden="1">
              <a:extLst>
                <a:ext uri="{63B3BB69-23CF-44E3-9099-C40C66FF867C}">
                  <a14:compatExt spid="_x0000_s152581"/>
                </a:ext>
                <a:ext uri="{FF2B5EF4-FFF2-40B4-BE49-F238E27FC236}">
                  <a16:creationId xmlns:a16="http://schemas.microsoft.com/office/drawing/2014/main" id="{00000000-0008-0000-1C00-0000055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410308</xdr:colOff>
      <xdr:row>13</xdr:row>
      <xdr:rowOff>21248</xdr:rowOff>
    </xdr:from>
    <xdr:to>
      <xdr:col>13</xdr:col>
      <xdr:colOff>416092</xdr:colOff>
      <xdr:row>21</xdr:row>
      <xdr:rowOff>90828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C00-000015000000}"/>
            </a:ext>
          </a:extLst>
        </xdr:cNvPr>
        <xdr:cNvCxnSpPr/>
      </xdr:nvCxnSpPr>
      <xdr:spPr>
        <a:xfrm>
          <a:off x="9163783" y="2335823"/>
          <a:ext cx="5784" cy="136498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34</xdr:row>
      <xdr:rowOff>47625</xdr:rowOff>
    </xdr:from>
    <xdr:to>
      <xdr:col>13</xdr:col>
      <xdr:colOff>428625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C00-000016000000}"/>
            </a:ext>
          </a:extLst>
        </xdr:cNvPr>
        <xdr:cNvCxnSpPr/>
      </xdr:nvCxnSpPr>
      <xdr:spPr>
        <a:xfrm flipH="1">
          <a:off x="9180590" y="5838825"/>
          <a:ext cx="1510" cy="162319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99</xdr:row>
      <xdr:rowOff>150710</xdr:rowOff>
    </xdr:from>
    <xdr:to>
      <xdr:col>13</xdr:col>
      <xdr:colOff>452717</xdr:colOff>
      <xdr:row>109</xdr:row>
      <xdr:rowOff>36411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C00-000017000000}"/>
            </a:ext>
          </a:extLst>
        </xdr:cNvPr>
        <xdr:cNvCxnSpPr/>
      </xdr:nvCxnSpPr>
      <xdr:spPr>
        <a:xfrm>
          <a:off x="9196667" y="16828985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56</xdr:row>
      <xdr:rowOff>26505</xdr:rowOff>
    </xdr:from>
    <xdr:to>
      <xdr:col>13</xdr:col>
      <xdr:colOff>416668</xdr:colOff>
      <xdr:row>65</xdr:row>
      <xdr:rowOff>72317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C00-000018000000}"/>
            </a:ext>
          </a:extLst>
        </xdr:cNvPr>
        <xdr:cNvCxnSpPr/>
      </xdr:nvCxnSpPr>
      <xdr:spPr>
        <a:xfrm>
          <a:off x="9160565" y="947530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</c:userShapes>
</file>

<file path=xl/drawings/drawing20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</c:userShapes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</c:userShapes>
</file>

<file path=xl/drawings/drawing20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</c:userShapes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</c:userShapes>
</file>

<file path=xl/drawings/drawing20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</c:userShapes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</c:userShapes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</c:userShapes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0.7272</cdr:x>
      <cdr:y>0.17992</cdr:y>
    </cdr:from>
    <cdr:to>
      <cdr:x>0.72899</cdr:x>
      <cdr:y>0.81947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47DF1B9F-5DB8-A3BB-017F-6E9154B2E4F3}"/>
            </a:ext>
          </a:extLst>
        </cdr:cNvPr>
        <cdr:cNvCxnSpPr/>
      </cdr:nvCxnSpPr>
      <cdr:spPr>
        <a:xfrm xmlns:a="http://schemas.openxmlformats.org/drawingml/2006/main">
          <a:off x="3867335" y="423296"/>
          <a:ext cx="9519" cy="15046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</c:userShapes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cottish Border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Scottish Borders</a:t>
          </a:fld>
          <a:endParaRPr lang="en-GB" sz="1200" b="1"/>
        </a:p>
      </cdr:txBody>
    </cdr:sp>
  </cdr:relSizeAnchor>
</c:userShapes>
</file>

<file path=xl/drawings/drawing2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D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53601" name="Button 1" descr="Adjust scale" hidden="1">
              <a:extLst>
                <a:ext uri="{63B3BB69-23CF-44E3-9099-C40C66FF867C}">
                  <a14:compatExt spid="_x0000_s153601"/>
                </a:ext>
                <a:ext uri="{FF2B5EF4-FFF2-40B4-BE49-F238E27FC236}">
                  <a16:creationId xmlns:a16="http://schemas.microsoft.com/office/drawing/2014/main" id="{00000000-0008-0000-1D00-000001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53602" name="Button 2" descr="Adjust scale" hidden="1">
              <a:extLst>
                <a:ext uri="{63B3BB69-23CF-44E3-9099-C40C66FF867C}">
                  <a14:compatExt spid="_x0000_s153602"/>
                </a:ext>
                <a:ext uri="{FF2B5EF4-FFF2-40B4-BE49-F238E27FC236}">
                  <a16:creationId xmlns:a16="http://schemas.microsoft.com/office/drawing/2014/main" id="{00000000-0008-0000-1D00-000002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53603" name="Button 3" descr="Adjust scale" hidden="1">
              <a:extLst>
                <a:ext uri="{63B3BB69-23CF-44E3-9099-C40C66FF867C}">
                  <a14:compatExt spid="_x0000_s153603"/>
                </a:ext>
                <a:ext uri="{FF2B5EF4-FFF2-40B4-BE49-F238E27FC236}">
                  <a16:creationId xmlns:a16="http://schemas.microsoft.com/office/drawing/2014/main" id="{00000000-0008-0000-1D00-000003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53604" name="Button 4" descr="Adjust scale" hidden="1">
              <a:extLst>
                <a:ext uri="{63B3BB69-23CF-44E3-9099-C40C66FF867C}">
                  <a14:compatExt spid="_x0000_s153604"/>
                </a:ext>
                <a:ext uri="{FF2B5EF4-FFF2-40B4-BE49-F238E27FC236}">
                  <a16:creationId xmlns:a16="http://schemas.microsoft.com/office/drawing/2014/main" id="{00000000-0008-0000-1D00-000004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53605" name="Button 5" descr="Adjust scale" hidden="1">
              <a:extLst>
                <a:ext uri="{63B3BB69-23CF-44E3-9099-C40C66FF867C}">
                  <a14:compatExt spid="_x0000_s153605"/>
                </a:ext>
                <a:ext uri="{FF2B5EF4-FFF2-40B4-BE49-F238E27FC236}">
                  <a16:creationId xmlns:a16="http://schemas.microsoft.com/office/drawing/2014/main" id="{00000000-0008-0000-1D00-000005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410308</xdr:colOff>
      <xdr:row>13</xdr:row>
      <xdr:rowOff>21248</xdr:rowOff>
    </xdr:from>
    <xdr:to>
      <xdr:col>13</xdr:col>
      <xdr:colOff>416092</xdr:colOff>
      <xdr:row>21</xdr:row>
      <xdr:rowOff>90828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D00-000015000000}"/>
            </a:ext>
          </a:extLst>
        </xdr:cNvPr>
        <xdr:cNvCxnSpPr/>
      </xdr:nvCxnSpPr>
      <xdr:spPr>
        <a:xfrm>
          <a:off x="9163783" y="2335823"/>
          <a:ext cx="5784" cy="136498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34</xdr:row>
      <xdr:rowOff>47625</xdr:rowOff>
    </xdr:from>
    <xdr:to>
      <xdr:col>13</xdr:col>
      <xdr:colOff>428625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D00-000016000000}"/>
            </a:ext>
          </a:extLst>
        </xdr:cNvPr>
        <xdr:cNvCxnSpPr/>
      </xdr:nvCxnSpPr>
      <xdr:spPr>
        <a:xfrm flipH="1">
          <a:off x="9180590" y="5838825"/>
          <a:ext cx="1510" cy="162319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99</xdr:row>
      <xdr:rowOff>150710</xdr:rowOff>
    </xdr:from>
    <xdr:to>
      <xdr:col>13</xdr:col>
      <xdr:colOff>452717</xdr:colOff>
      <xdr:row>109</xdr:row>
      <xdr:rowOff>36411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D00-000017000000}"/>
            </a:ext>
          </a:extLst>
        </xdr:cNvPr>
        <xdr:cNvCxnSpPr/>
      </xdr:nvCxnSpPr>
      <xdr:spPr>
        <a:xfrm>
          <a:off x="9196667" y="16828985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56</xdr:row>
      <xdr:rowOff>26505</xdr:rowOff>
    </xdr:from>
    <xdr:to>
      <xdr:col>13</xdr:col>
      <xdr:colOff>416668</xdr:colOff>
      <xdr:row>65</xdr:row>
      <xdr:rowOff>72317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D00-000018000000}"/>
            </a:ext>
          </a:extLst>
        </xdr:cNvPr>
        <xdr:cNvCxnSpPr/>
      </xdr:nvCxnSpPr>
      <xdr:spPr>
        <a:xfrm>
          <a:off x="9160565" y="947530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</c:userShapes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</c:userShapes>
</file>

<file path=xl/drawings/drawing21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</c:userShapes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</c:userShapes>
</file>

<file path=xl/drawings/drawing22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</c:userShapes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</c:userShapes>
</file>

<file path=xl/drawings/drawing22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</c:userShapes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</c:userShapes>
</file>

<file path=xl/drawings/drawing22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0.7272</cdr:x>
      <cdr:y>0.17992</cdr:y>
    </cdr:from>
    <cdr:to>
      <cdr:x>0.72899</cdr:x>
      <cdr:y>0.81947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92EAE85-5B33-89AA-4347-EE671D2FFCC3}"/>
            </a:ext>
          </a:extLst>
        </cdr:cNvPr>
        <cdr:cNvCxnSpPr/>
      </cdr:nvCxnSpPr>
      <cdr:spPr>
        <a:xfrm xmlns:a="http://schemas.openxmlformats.org/drawingml/2006/main">
          <a:off x="3867335" y="423296"/>
          <a:ext cx="9519" cy="15046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</c:userShapes>
</file>

<file path=xl/drawings/drawing22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</c:userShapes>
</file>

<file path=xl/drawings/drawing22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South Lanarkshir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South Lanarkshire</a:t>
          </a:fld>
          <a:endParaRPr lang="en-GB" sz="1200" b="1"/>
        </a:p>
      </cdr:txBody>
    </cdr:sp>
  </cdr:relSizeAnchor>
</c:userShapes>
</file>

<file path=xl/drawings/drawing2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E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E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E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E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E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E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E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63841" name="Button 1" descr="Adjust scale" hidden="1">
              <a:extLst>
                <a:ext uri="{63B3BB69-23CF-44E3-9099-C40C66FF867C}">
                  <a14:compatExt spid="_x0000_s163841"/>
                </a:ext>
                <a:ext uri="{FF2B5EF4-FFF2-40B4-BE49-F238E27FC236}">
                  <a16:creationId xmlns:a16="http://schemas.microsoft.com/office/drawing/2014/main" id="{00000000-0008-0000-1E00-0000018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63842" name="Button 2" descr="Adjust scale" hidden="1">
              <a:extLst>
                <a:ext uri="{63B3BB69-23CF-44E3-9099-C40C66FF867C}">
                  <a14:compatExt spid="_x0000_s163842"/>
                </a:ext>
                <a:ext uri="{FF2B5EF4-FFF2-40B4-BE49-F238E27FC236}">
                  <a16:creationId xmlns:a16="http://schemas.microsoft.com/office/drawing/2014/main" id="{00000000-0008-0000-1E00-0000028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63843" name="Button 3" descr="Adjust scale" hidden="1">
              <a:extLst>
                <a:ext uri="{63B3BB69-23CF-44E3-9099-C40C66FF867C}">
                  <a14:compatExt spid="_x0000_s163843"/>
                </a:ext>
                <a:ext uri="{FF2B5EF4-FFF2-40B4-BE49-F238E27FC236}">
                  <a16:creationId xmlns:a16="http://schemas.microsoft.com/office/drawing/2014/main" id="{00000000-0008-0000-1E00-0000038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63844" name="Button 4" descr="Adjust scale" hidden="1">
              <a:extLst>
                <a:ext uri="{63B3BB69-23CF-44E3-9099-C40C66FF867C}">
                  <a14:compatExt spid="_x0000_s163844"/>
                </a:ext>
                <a:ext uri="{FF2B5EF4-FFF2-40B4-BE49-F238E27FC236}">
                  <a16:creationId xmlns:a16="http://schemas.microsoft.com/office/drawing/2014/main" id="{00000000-0008-0000-1E00-0000048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63845" name="Button 5" descr="Adjust scale" hidden="1">
              <a:extLst>
                <a:ext uri="{63B3BB69-23CF-44E3-9099-C40C66FF867C}">
                  <a14:compatExt spid="_x0000_s163845"/>
                </a:ext>
                <a:ext uri="{FF2B5EF4-FFF2-40B4-BE49-F238E27FC236}">
                  <a16:creationId xmlns:a16="http://schemas.microsoft.com/office/drawing/2014/main" id="{00000000-0008-0000-1E00-0000058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410308</xdr:colOff>
      <xdr:row>13</xdr:row>
      <xdr:rowOff>21248</xdr:rowOff>
    </xdr:from>
    <xdr:to>
      <xdr:col>13</xdr:col>
      <xdr:colOff>416092</xdr:colOff>
      <xdr:row>21</xdr:row>
      <xdr:rowOff>90828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E00-000015000000}"/>
            </a:ext>
          </a:extLst>
        </xdr:cNvPr>
        <xdr:cNvCxnSpPr/>
      </xdr:nvCxnSpPr>
      <xdr:spPr>
        <a:xfrm>
          <a:off x="9163783" y="2335823"/>
          <a:ext cx="5784" cy="136498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34</xdr:row>
      <xdr:rowOff>47625</xdr:rowOff>
    </xdr:from>
    <xdr:to>
      <xdr:col>13</xdr:col>
      <xdr:colOff>428625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E00-000016000000}"/>
            </a:ext>
          </a:extLst>
        </xdr:cNvPr>
        <xdr:cNvCxnSpPr/>
      </xdr:nvCxnSpPr>
      <xdr:spPr>
        <a:xfrm flipH="1">
          <a:off x="9180590" y="5838825"/>
          <a:ext cx="1510" cy="162319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99</xdr:row>
      <xdr:rowOff>150710</xdr:rowOff>
    </xdr:from>
    <xdr:to>
      <xdr:col>13</xdr:col>
      <xdr:colOff>452717</xdr:colOff>
      <xdr:row>109</xdr:row>
      <xdr:rowOff>36411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E00-000017000000}"/>
            </a:ext>
          </a:extLst>
        </xdr:cNvPr>
        <xdr:cNvCxnSpPr/>
      </xdr:nvCxnSpPr>
      <xdr:spPr>
        <a:xfrm>
          <a:off x="9196667" y="16828985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56</xdr:row>
      <xdr:rowOff>26505</xdr:rowOff>
    </xdr:from>
    <xdr:to>
      <xdr:col>13</xdr:col>
      <xdr:colOff>416668</xdr:colOff>
      <xdr:row>65</xdr:row>
      <xdr:rowOff>72317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E00-000018000000}"/>
            </a:ext>
          </a:extLst>
        </xdr:cNvPr>
        <xdr:cNvCxnSpPr/>
      </xdr:nvCxnSpPr>
      <xdr:spPr>
        <a:xfrm>
          <a:off x="9160565" y="947530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</c:userShapes>
</file>

<file path=xl/drawings/drawing23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</c:userShapes>
</file>

<file path=xl/drawings/drawing23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</c:userShapes>
</file>

<file path=xl/drawings/drawing23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</c:userShapes>
</file>

<file path=xl/drawings/drawing23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</c:userShapes>
</file>

<file path=xl/drawings/drawing23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</c:userShapes>
</file>

<file path=xl/drawings/drawing23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</c:userShapes>
</file>

<file path=xl/drawings/drawing23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</c:userShapes>
</file>

<file path=xl/drawings/drawing23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0.7272</cdr:x>
      <cdr:y>0.17992</cdr:y>
    </cdr:from>
    <cdr:to>
      <cdr:x>0.72899</cdr:x>
      <cdr:y>0.81947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2CC464A-1A50-9042-93D8-AC14BDF66B7C}"/>
            </a:ext>
          </a:extLst>
        </cdr:cNvPr>
        <cdr:cNvCxnSpPr/>
      </cdr:nvCxnSpPr>
      <cdr:spPr>
        <a:xfrm xmlns:a="http://schemas.openxmlformats.org/drawingml/2006/main">
          <a:off x="3867335" y="423296"/>
          <a:ext cx="9519" cy="15046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</c:userShapes>
</file>

<file path=xl/drawings/drawing23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</c:userShapes>
</file>

<file path=xl/drawings/drawing24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Dunbartonshire</a:t>
          </a:fld>
          <a:endParaRPr lang="en-GB" sz="1200" b="1"/>
        </a:p>
      </cdr:txBody>
    </cdr:sp>
  </cdr:relSizeAnchor>
</c:userShapes>
</file>

<file path=xl/drawings/drawing2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F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64865" name="Button 1" descr="Adjust scale" hidden="1">
              <a:extLst>
                <a:ext uri="{63B3BB69-23CF-44E3-9099-C40C66FF867C}">
                  <a14:compatExt spid="_x0000_s164865"/>
                </a:ext>
                <a:ext uri="{FF2B5EF4-FFF2-40B4-BE49-F238E27FC236}">
                  <a16:creationId xmlns:a16="http://schemas.microsoft.com/office/drawing/2014/main" id="{00000000-0008-0000-1F00-0000018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64866" name="Button 2" descr="Adjust scale" hidden="1">
              <a:extLst>
                <a:ext uri="{63B3BB69-23CF-44E3-9099-C40C66FF867C}">
                  <a14:compatExt spid="_x0000_s164866"/>
                </a:ext>
                <a:ext uri="{FF2B5EF4-FFF2-40B4-BE49-F238E27FC236}">
                  <a16:creationId xmlns:a16="http://schemas.microsoft.com/office/drawing/2014/main" id="{00000000-0008-0000-1F00-0000028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64867" name="Button 3" descr="Adjust scale" hidden="1">
              <a:extLst>
                <a:ext uri="{63B3BB69-23CF-44E3-9099-C40C66FF867C}">
                  <a14:compatExt spid="_x0000_s164867"/>
                </a:ext>
                <a:ext uri="{FF2B5EF4-FFF2-40B4-BE49-F238E27FC236}">
                  <a16:creationId xmlns:a16="http://schemas.microsoft.com/office/drawing/2014/main" id="{00000000-0008-0000-1F00-0000038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64868" name="Button 4" descr="Adjust scale" hidden="1">
              <a:extLst>
                <a:ext uri="{63B3BB69-23CF-44E3-9099-C40C66FF867C}">
                  <a14:compatExt spid="_x0000_s164868"/>
                </a:ext>
                <a:ext uri="{FF2B5EF4-FFF2-40B4-BE49-F238E27FC236}">
                  <a16:creationId xmlns:a16="http://schemas.microsoft.com/office/drawing/2014/main" id="{00000000-0008-0000-1F00-0000048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64869" name="Button 5" descr="Adjust scale" hidden="1">
              <a:extLst>
                <a:ext uri="{63B3BB69-23CF-44E3-9099-C40C66FF867C}">
                  <a14:compatExt spid="_x0000_s164869"/>
                </a:ext>
                <a:ext uri="{FF2B5EF4-FFF2-40B4-BE49-F238E27FC236}">
                  <a16:creationId xmlns:a16="http://schemas.microsoft.com/office/drawing/2014/main" id="{00000000-0008-0000-1F00-0000058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410308</xdr:colOff>
      <xdr:row>13</xdr:row>
      <xdr:rowOff>21248</xdr:rowOff>
    </xdr:from>
    <xdr:to>
      <xdr:col>13</xdr:col>
      <xdr:colOff>416092</xdr:colOff>
      <xdr:row>21</xdr:row>
      <xdr:rowOff>90828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F00-000015000000}"/>
            </a:ext>
          </a:extLst>
        </xdr:cNvPr>
        <xdr:cNvCxnSpPr/>
      </xdr:nvCxnSpPr>
      <xdr:spPr>
        <a:xfrm>
          <a:off x="9163783" y="2335823"/>
          <a:ext cx="5784" cy="136498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34</xdr:row>
      <xdr:rowOff>47625</xdr:rowOff>
    </xdr:from>
    <xdr:to>
      <xdr:col>13</xdr:col>
      <xdr:colOff>428625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F00-000016000000}"/>
            </a:ext>
          </a:extLst>
        </xdr:cNvPr>
        <xdr:cNvCxnSpPr/>
      </xdr:nvCxnSpPr>
      <xdr:spPr>
        <a:xfrm flipH="1">
          <a:off x="9180590" y="5838825"/>
          <a:ext cx="1510" cy="162319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99</xdr:row>
      <xdr:rowOff>150710</xdr:rowOff>
    </xdr:from>
    <xdr:to>
      <xdr:col>13</xdr:col>
      <xdr:colOff>452717</xdr:colOff>
      <xdr:row>109</xdr:row>
      <xdr:rowOff>36411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F00-000017000000}"/>
            </a:ext>
          </a:extLst>
        </xdr:cNvPr>
        <xdr:cNvCxnSpPr/>
      </xdr:nvCxnSpPr>
      <xdr:spPr>
        <a:xfrm>
          <a:off x="9196667" y="16828985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56</xdr:row>
      <xdr:rowOff>26505</xdr:rowOff>
    </xdr:from>
    <xdr:to>
      <xdr:col>13</xdr:col>
      <xdr:colOff>416668</xdr:colOff>
      <xdr:row>65</xdr:row>
      <xdr:rowOff>72317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F00-000018000000}"/>
            </a:ext>
          </a:extLst>
        </xdr:cNvPr>
        <xdr:cNvCxnSpPr/>
      </xdr:nvCxnSpPr>
      <xdr:spPr>
        <a:xfrm>
          <a:off x="9160565" y="947530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</c:userShapes>
</file>

<file path=xl/drawings/drawing24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</c:userShapes>
</file>

<file path=xl/drawings/drawing24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</c:userShapes>
</file>

<file path=xl/drawings/drawing24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</c:userShapes>
</file>

<file path=xl/drawings/drawing24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</c:userShapes>
</file>

<file path=xl/drawings/drawing24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</c:userShapes>
</file>

<file path=xl/drawings/drawing24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</c:userShapes>
</file>

<file path=xl/drawings/drawing24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</c:userShapes>
</file>

<file path=xl/drawings/drawing25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0.7272</cdr:x>
      <cdr:y>0.17992</cdr:y>
    </cdr:from>
    <cdr:to>
      <cdr:x>0.72899</cdr:x>
      <cdr:y>0.81947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60A7C0F-BCDD-7C5C-0C3E-93D467855501}"/>
            </a:ext>
          </a:extLst>
        </cdr:cNvPr>
        <cdr:cNvCxnSpPr/>
      </cdr:nvCxnSpPr>
      <cdr:spPr>
        <a:xfrm xmlns:a="http://schemas.openxmlformats.org/drawingml/2006/main">
          <a:off x="3867335" y="423296"/>
          <a:ext cx="9519" cy="15046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</c:userShapes>
</file>

<file path=xl/drawings/drawing25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</c:userShapes>
</file>

<file path=xl/drawings/drawing25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West Lothian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West Lothian</a:t>
          </a:fld>
          <a:endParaRPr lang="en-GB" sz="1200" b="1"/>
        </a:p>
      </cdr:txBody>
    </cdr:sp>
  </cdr:relSizeAnchor>
</c:userShapes>
</file>

<file path=xl/drawings/drawing2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553525</xdr:colOff>
      <xdr:row>21</xdr:row>
      <xdr:rowOff>86598</xdr:rowOff>
    </xdr:from>
    <xdr:to>
      <xdr:col>7</xdr:col>
      <xdr:colOff>315477</xdr:colOff>
      <xdr:row>40</xdr:row>
      <xdr:rowOff>23495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5.xml><?xml version="1.0" encoding="utf-8"?>
<c:userShapes xmlns:c="http://schemas.openxmlformats.org/drawingml/2006/chart">
  <cdr:relSizeAnchor xmlns:cdr="http://schemas.openxmlformats.org/drawingml/2006/chartDrawing">
    <cdr:from>
      <cdr:x>0.80305</cdr:x>
      <cdr:y>0.61538</cdr:y>
    </cdr:from>
    <cdr:to>
      <cdr:x>0.94962</cdr:x>
      <cdr:y>0.87912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0151" y="2133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0.1068</cdr:x>
      <cdr:y>0.00279</cdr:y>
    </cdr:from>
    <cdr:to>
      <cdr:x>0.91959</cdr:x>
      <cdr:y>0.09407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5803" y="9911"/>
          <a:ext cx="4838703" cy="323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2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199179</xdr:colOff>
      <xdr:row>36</xdr:row>
      <xdr:rowOff>117687</xdr:rowOff>
    </xdr:from>
    <xdr:to>
      <xdr:col>6</xdr:col>
      <xdr:colOff>232199</xdr:colOff>
      <xdr:row>54</xdr:row>
      <xdr:rowOff>26248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7.xml><?xml version="1.0" encoding="utf-8"?>
<c:userShapes xmlns:c="http://schemas.openxmlformats.org/drawingml/2006/chart">
  <cdr:relSizeAnchor xmlns:cdr="http://schemas.openxmlformats.org/drawingml/2006/chartDrawing">
    <cdr:from>
      <cdr:x>0.79865</cdr:x>
      <cdr:y>0.57858</cdr:y>
    </cdr:from>
    <cdr:to>
      <cdr:x>0.94865</cdr:x>
      <cdr:y>0.92549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03420" y="1893570"/>
          <a:ext cx="845820" cy="1135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2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27</xdr:row>
      <xdr:rowOff>85090</xdr:rowOff>
    </xdr:from>
    <xdr:to>
      <xdr:col>7</xdr:col>
      <xdr:colOff>251460</xdr:colOff>
      <xdr:row>48</xdr:row>
      <xdr:rowOff>100966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356234</xdr:colOff>
      <xdr:row>20</xdr:row>
      <xdr:rowOff>24765</xdr:rowOff>
    </xdr:from>
    <xdr:to>
      <xdr:col>12</xdr:col>
      <xdr:colOff>97155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342899</xdr:colOff>
      <xdr:row>38</xdr:row>
      <xdr:rowOff>74295</xdr:rowOff>
    </xdr:from>
    <xdr:to>
      <xdr:col>12</xdr:col>
      <xdr:colOff>64770</xdr:colOff>
      <xdr:row>52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</c:userShapes>
</file>

<file path=xl/drawings/drawing2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D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F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3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3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3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</c:userShapes>
</file>

<file path=xl/drawings/drawing2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3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3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3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3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3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3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3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3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3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3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3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3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3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3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3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3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3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3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3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3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3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3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3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3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3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3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3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3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3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3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3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1051561</xdr:colOff>
      <xdr:row>18</xdr:row>
      <xdr:rowOff>98923</xdr:rowOff>
    </xdr:from>
    <xdr:to>
      <xdr:col>14</xdr:col>
      <xdr:colOff>502920</xdr:colOff>
      <xdr:row>32</xdr:row>
      <xdr:rowOff>134801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996950</xdr:colOff>
      <xdr:row>40</xdr:row>
      <xdr:rowOff>62274</xdr:rowOff>
    </xdr:from>
    <xdr:to>
      <xdr:col>15</xdr:col>
      <xdr:colOff>99060</xdr:colOff>
      <xdr:row>54</xdr:row>
      <xdr:rowOff>138248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982980</xdr:colOff>
      <xdr:row>62</xdr:row>
      <xdr:rowOff>75519</xdr:rowOff>
    </xdr:from>
    <xdr:to>
      <xdr:col>15</xdr:col>
      <xdr:colOff>135890</xdr:colOff>
      <xdr:row>76</xdr:row>
      <xdr:rowOff>157752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830580</xdr:colOff>
      <xdr:row>84</xdr:row>
      <xdr:rowOff>43950</xdr:rowOff>
    </xdr:from>
    <xdr:to>
      <xdr:col>15</xdr:col>
      <xdr:colOff>114300</xdr:colOff>
      <xdr:row>98</xdr:row>
      <xdr:rowOff>124913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3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1021081</xdr:colOff>
      <xdr:row>106</xdr:row>
      <xdr:rowOff>93480</xdr:rowOff>
    </xdr:from>
    <xdr:to>
      <xdr:col>15</xdr:col>
      <xdr:colOff>302261</xdr:colOff>
      <xdr:row>120</xdr:row>
      <xdr:rowOff>159293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3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76200</xdr:colOff>
      <xdr:row>129</xdr:row>
      <xdr:rowOff>97971</xdr:rowOff>
    </xdr:from>
    <xdr:to>
      <xdr:col>15</xdr:col>
      <xdr:colOff>401320</xdr:colOff>
      <xdr:row>143</xdr:row>
      <xdr:rowOff>103866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3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868680</xdr:colOff>
      <xdr:row>10</xdr:row>
      <xdr:rowOff>69850</xdr:rowOff>
    </xdr:from>
    <xdr:to>
      <xdr:col>14</xdr:col>
      <xdr:colOff>372110</xdr:colOff>
      <xdr:row>10</xdr:row>
      <xdr:rowOff>3296285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3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0.73078</cdr:x>
      <cdr:y>0.15968</cdr:y>
    </cdr:from>
    <cdr:to>
      <cdr:x>0.73257</cdr:x>
      <cdr:y>0.79923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6792E00D-E617-08CC-405B-CD904939E3A4}"/>
            </a:ext>
          </a:extLst>
        </cdr:cNvPr>
        <cdr:cNvCxnSpPr/>
      </cdr:nvCxnSpPr>
      <cdr:spPr>
        <a:xfrm xmlns:a="http://schemas.openxmlformats.org/drawingml/2006/main">
          <a:off x="3886377" y="375665"/>
          <a:ext cx="9544" cy="15046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421004</xdr:colOff>
      <xdr:row>27</xdr:row>
      <xdr:rowOff>100965</xdr:rowOff>
    </xdr:from>
    <xdr:to>
      <xdr:col>6</xdr:col>
      <xdr:colOff>1009649</xdr:colOff>
      <xdr:row>49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berdeen and Shi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/>
            <a:pPr/>
            <a:t>Aberdeen and Shire</a:t>
          </a:fld>
          <a:endParaRPr lang="en-GB" sz="12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16737" name="Button 1" descr="Adjust scale" hidden="1">
              <a:extLst>
                <a:ext uri="{63B3BB69-23CF-44E3-9099-C40C66FF867C}">
                  <a14:compatExt spid="_x0000_s116737"/>
                </a:ext>
                <a:ext uri="{FF2B5EF4-FFF2-40B4-BE49-F238E27FC236}">
                  <a16:creationId xmlns:a16="http://schemas.microsoft.com/office/drawing/2014/main" id="{00000000-0008-0000-0F00-000001C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16738" name="Button 2" descr="Adjust scale" hidden="1">
              <a:extLst>
                <a:ext uri="{63B3BB69-23CF-44E3-9099-C40C66FF867C}">
                  <a14:compatExt spid="_x0000_s116738"/>
                </a:ext>
                <a:ext uri="{FF2B5EF4-FFF2-40B4-BE49-F238E27FC236}">
                  <a16:creationId xmlns:a16="http://schemas.microsoft.com/office/drawing/2014/main" id="{00000000-0008-0000-0F00-000002C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16739" name="Button 3" descr="Adjust scale" hidden="1">
              <a:extLst>
                <a:ext uri="{63B3BB69-23CF-44E3-9099-C40C66FF867C}">
                  <a14:compatExt spid="_x0000_s116739"/>
                </a:ext>
                <a:ext uri="{FF2B5EF4-FFF2-40B4-BE49-F238E27FC236}">
                  <a16:creationId xmlns:a16="http://schemas.microsoft.com/office/drawing/2014/main" id="{00000000-0008-0000-0F00-000003C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16740" name="Button 4" descr="Adjust scale" hidden="1">
              <a:extLst>
                <a:ext uri="{63B3BB69-23CF-44E3-9099-C40C66FF867C}">
                  <a14:compatExt spid="_x0000_s116740"/>
                </a:ext>
                <a:ext uri="{FF2B5EF4-FFF2-40B4-BE49-F238E27FC236}">
                  <a16:creationId xmlns:a16="http://schemas.microsoft.com/office/drawing/2014/main" id="{00000000-0008-0000-0F00-000004C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16741" name="Button 5" descr="Adjust scale" hidden="1">
              <a:extLst>
                <a:ext uri="{63B3BB69-23CF-44E3-9099-C40C66FF867C}">
                  <a14:compatExt spid="_x0000_s116741"/>
                </a:ext>
                <a:ext uri="{FF2B5EF4-FFF2-40B4-BE49-F238E27FC236}">
                  <a16:creationId xmlns:a16="http://schemas.microsoft.com/office/drawing/2014/main" id="{00000000-0008-0000-0F00-000005C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406567</xdr:colOff>
      <xdr:row>11</xdr:row>
      <xdr:rowOff>139919</xdr:rowOff>
    </xdr:from>
    <xdr:to>
      <xdr:col>13</xdr:col>
      <xdr:colOff>416092</xdr:colOff>
      <xdr:row>21</xdr:row>
      <xdr:rowOff>25619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CxnSpPr/>
      </xdr:nvCxnSpPr>
      <xdr:spPr>
        <a:xfrm>
          <a:off x="9160042" y="2130644"/>
          <a:ext cx="9525" cy="15049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33</xdr:row>
      <xdr:rowOff>127766</xdr:rowOff>
    </xdr:from>
    <xdr:to>
      <xdr:col>13</xdr:col>
      <xdr:colOff>436640</xdr:colOff>
      <xdr:row>43</xdr:row>
      <xdr:rowOff>13467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CxnSpPr/>
      </xdr:nvCxnSpPr>
      <xdr:spPr>
        <a:xfrm>
          <a:off x="9180590" y="5757041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424142</xdr:colOff>
      <xdr:row>99</xdr:row>
      <xdr:rowOff>122135</xdr:rowOff>
    </xdr:from>
    <xdr:to>
      <xdr:col>13</xdr:col>
      <xdr:colOff>433667</xdr:colOff>
      <xdr:row>109</xdr:row>
      <xdr:rowOff>7836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CxnSpPr/>
      </xdr:nvCxnSpPr>
      <xdr:spPr>
        <a:xfrm>
          <a:off x="9177617" y="16800410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55</xdr:row>
      <xdr:rowOff>140805</xdr:rowOff>
    </xdr:from>
    <xdr:to>
      <xdr:col>13</xdr:col>
      <xdr:colOff>416668</xdr:colOff>
      <xdr:row>65</xdr:row>
      <xdr:rowOff>24692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CxnSpPr/>
      </xdr:nvCxnSpPr>
      <xdr:spPr>
        <a:xfrm>
          <a:off x="9160565" y="9427680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365761</xdr:colOff>
      <xdr:row>27</xdr:row>
      <xdr:rowOff>114300</xdr:rowOff>
    </xdr:from>
    <xdr:to>
      <xdr:col>7</xdr:col>
      <xdr:colOff>616301</xdr:colOff>
      <xdr:row>46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0.73078</cdr:x>
      <cdr:y>0.15968</cdr:y>
    </cdr:from>
    <cdr:to>
      <cdr:x>0.73257</cdr:x>
      <cdr:y>0.79923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38E8364-8A04-29AC-B39C-8E712447E98C}"/>
            </a:ext>
          </a:extLst>
        </cdr:cNvPr>
        <cdr:cNvCxnSpPr/>
      </cdr:nvCxnSpPr>
      <cdr:spPr>
        <a:xfrm xmlns:a="http://schemas.openxmlformats.org/drawingml/2006/main">
          <a:off x="3886377" y="375665"/>
          <a:ext cx="9544" cy="15046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rgyll and But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Aberdeen and Shire</a:t>
          </a:fld>
          <a:endParaRPr lang="en-GB" sz="1200" b="1"/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24929" name="Button 1" descr="Adjust scale" hidden="1">
              <a:extLst>
                <a:ext uri="{63B3BB69-23CF-44E3-9099-C40C66FF867C}">
                  <a14:compatExt spid="_x0000_s124929"/>
                </a:ext>
                <a:ext uri="{FF2B5EF4-FFF2-40B4-BE49-F238E27FC236}">
                  <a16:creationId xmlns:a16="http://schemas.microsoft.com/office/drawing/2014/main" id="{00000000-0008-0000-1000-000001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24930" name="Button 2" descr="Adjust scale" hidden="1">
              <a:extLst>
                <a:ext uri="{63B3BB69-23CF-44E3-9099-C40C66FF867C}">
                  <a14:compatExt spid="_x0000_s124930"/>
                </a:ext>
                <a:ext uri="{FF2B5EF4-FFF2-40B4-BE49-F238E27FC236}">
                  <a16:creationId xmlns:a16="http://schemas.microsoft.com/office/drawing/2014/main" id="{00000000-0008-0000-1000-00000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24931" name="Button 3" descr="Adjust scale" hidden="1">
              <a:extLst>
                <a:ext uri="{63B3BB69-23CF-44E3-9099-C40C66FF867C}">
                  <a14:compatExt spid="_x0000_s124931"/>
                </a:ext>
                <a:ext uri="{FF2B5EF4-FFF2-40B4-BE49-F238E27FC236}">
                  <a16:creationId xmlns:a16="http://schemas.microsoft.com/office/drawing/2014/main" id="{00000000-0008-0000-1000-00000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24932" name="Button 4" descr="Adjust scale" hidden="1">
              <a:extLst>
                <a:ext uri="{63B3BB69-23CF-44E3-9099-C40C66FF867C}">
                  <a14:compatExt spid="_x0000_s124932"/>
                </a:ext>
                <a:ext uri="{FF2B5EF4-FFF2-40B4-BE49-F238E27FC236}">
                  <a16:creationId xmlns:a16="http://schemas.microsoft.com/office/drawing/2014/main" id="{00000000-0008-0000-1000-000004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24933" name="Button 5" descr="Adjust scale" hidden="1">
              <a:extLst>
                <a:ext uri="{63B3BB69-23CF-44E3-9099-C40C66FF867C}">
                  <a14:compatExt spid="_x0000_s124933"/>
                </a:ext>
                <a:ext uri="{FF2B5EF4-FFF2-40B4-BE49-F238E27FC236}">
                  <a16:creationId xmlns:a16="http://schemas.microsoft.com/office/drawing/2014/main" id="{00000000-0008-0000-1000-000005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406567</xdr:colOff>
      <xdr:row>11</xdr:row>
      <xdr:rowOff>139919</xdr:rowOff>
    </xdr:from>
    <xdr:to>
      <xdr:col>13</xdr:col>
      <xdr:colOff>416092</xdr:colOff>
      <xdr:row>21</xdr:row>
      <xdr:rowOff>25619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CxnSpPr/>
      </xdr:nvCxnSpPr>
      <xdr:spPr>
        <a:xfrm>
          <a:off x="9160042" y="2130644"/>
          <a:ext cx="9525" cy="15049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427115</xdr:colOff>
      <xdr:row>33</xdr:row>
      <xdr:rowOff>127766</xdr:rowOff>
    </xdr:from>
    <xdr:to>
      <xdr:col>13</xdr:col>
      <xdr:colOff>436640</xdr:colOff>
      <xdr:row>43</xdr:row>
      <xdr:rowOff>13467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CxnSpPr/>
      </xdr:nvCxnSpPr>
      <xdr:spPr>
        <a:xfrm>
          <a:off x="9180590" y="5757041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424142</xdr:colOff>
      <xdr:row>99</xdr:row>
      <xdr:rowOff>122135</xdr:rowOff>
    </xdr:from>
    <xdr:to>
      <xdr:col>13</xdr:col>
      <xdr:colOff>433667</xdr:colOff>
      <xdr:row>109</xdr:row>
      <xdr:rowOff>7836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CxnSpPr/>
      </xdr:nvCxnSpPr>
      <xdr:spPr>
        <a:xfrm>
          <a:off x="9177617" y="16800410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55</xdr:row>
      <xdr:rowOff>140805</xdr:rowOff>
    </xdr:from>
    <xdr:to>
      <xdr:col>13</xdr:col>
      <xdr:colOff>416668</xdr:colOff>
      <xdr:row>65</xdr:row>
      <xdr:rowOff>24692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CxnSpPr/>
      </xdr:nvCxnSpPr>
      <xdr:spPr>
        <a:xfrm>
          <a:off x="9160565" y="9427680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492125</xdr:colOff>
      <xdr:row>28</xdr:row>
      <xdr:rowOff>2540</xdr:rowOff>
    </xdr:from>
    <xdr:to>
      <xdr:col>7</xdr:col>
      <xdr:colOff>252095</xdr:colOff>
      <xdr:row>50</xdr:row>
      <xdr:rowOff>137795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0.73078</cdr:x>
      <cdr:y>0.15968</cdr:y>
    </cdr:from>
    <cdr:to>
      <cdr:x>0.73257</cdr:x>
      <cdr:y>0.79923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D3905C4-508D-186E-B010-EB657F787C4F}"/>
            </a:ext>
          </a:extLst>
        </cdr:cNvPr>
        <cdr:cNvCxnSpPr/>
      </cdr:nvCxnSpPr>
      <cdr:spPr>
        <a:xfrm xmlns:a="http://schemas.openxmlformats.org/drawingml/2006/main">
          <a:off x="3886377" y="375665"/>
          <a:ext cx="9544" cy="15046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Ayrshire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Ayrshires</a:t>
          </a:fld>
          <a:endParaRPr lang="en-GB" sz="1200" b="1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35169" name="Button 1" descr="Adjust scale" hidden="1">
              <a:extLst>
                <a:ext uri="{63B3BB69-23CF-44E3-9099-C40C66FF867C}">
                  <a14:compatExt spid="_x0000_s135169"/>
                </a:ext>
                <a:ext uri="{FF2B5EF4-FFF2-40B4-BE49-F238E27FC236}">
                  <a16:creationId xmlns:a16="http://schemas.microsoft.com/office/drawing/2014/main" id="{00000000-0008-0000-1100-000001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35170" name="Button 2" descr="Adjust scale" hidden="1">
              <a:extLst>
                <a:ext uri="{63B3BB69-23CF-44E3-9099-C40C66FF867C}">
                  <a14:compatExt spid="_x0000_s135170"/>
                </a:ext>
                <a:ext uri="{FF2B5EF4-FFF2-40B4-BE49-F238E27FC236}">
                  <a16:creationId xmlns:a16="http://schemas.microsoft.com/office/drawing/2014/main" id="{00000000-0008-0000-1100-000002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35171" name="Button 3" descr="Adjust scale" hidden="1">
              <a:extLst>
                <a:ext uri="{63B3BB69-23CF-44E3-9099-C40C66FF867C}">
                  <a14:compatExt spid="_x0000_s135171"/>
                </a:ext>
                <a:ext uri="{FF2B5EF4-FFF2-40B4-BE49-F238E27FC236}">
                  <a16:creationId xmlns:a16="http://schemas.microsoft.com/office/drawing/2014/main" id="{00000000-0008-0000-1100-000003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35172" name="Button 4" descr="Adjust scale" hidden="1">
              <a:extLst>
                <a:ext uri="{63B3BB69-23CF-44E3-9099-C40C66FF867C}">
                  <a14:compatExt spid="_x0000_s135172"/>
                </a:ext>
                <a:ext uri="{FF2B5EF4-FFF2-40B4-BE49-F238E27FC236}">
                  <a16:creationId xmlns:a16="http://schemas.microsoft.com/office/drawing/2014/main" id="{00000000-0008-0000-1100-000004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35173" name="Button 5" descr="Adjust scale" hidden="1">
              <a:extLst>
                <a:ext uri="{63B3BB69-23CF-44E3-9099-C40C66FF867C}">
                  <a14:compatExt spid="_x0000_s135173"/>
                </a:ext>
                <a:ext uri="{FF2B5EF4-FFF2-40B4-BE49-F238E27FC236}">
                  <a16:creationId xmlns:a16="http://schemas.microsoft.com/office/drawing/2014/main" id="{00000000-0008-0000-1100-0000051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406567</xdr:colOff>
      <xdr:row>11</xdr:row>
      <xdr:rowOff>139919</xdr:rowOff>
    </xdr:from>
    <xdr:to>
      <xdr:col>13</xdr:col>
      <xdr:colOff>416092</xdr:colOff>
      <xdr:row>21</xdr:row>
      <xdr:rowOff>25619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CxnSpPr/>
      </xdr:nvCxnSpPr>
      <xdr:spPr>
        <a:xfrm>
          <a:off x="9160042" y="2130644"/>
          <a:ext cx="9525" cy="15049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408065</xdr:colOff>
      <xdr:row>34</xdr:row>
      <xdr:rowOff>61091</xdr:rowOff>
    </xdr:from>
    <xdr:to>
      <xdr:col>13</xdr:col>
      <xdr:colOff>417590</xdr:colOff>
      <xdr:row>43</xdr:row>
      <xdr:rowOff>108717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CxnSpPr/>
      </xdr:nvCxnSpPr>
      <xdr:spPr>
        <a:xfrm>
          <a:off x="9161540" y="5852291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424142</xdr:colOff>
      <xdr:row>99</xdr:row>
      <xdr:rowOff>122135</xdr:rowOff>
    </xdr:from>
    <xdr:to>
      <xdr:col>13</xdr:col>
      <xdr:colOff>433667</xdr:colOff>
      <xdr:row>109</xdr:row>
      <xdr:rowOff>7836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CxnSpPr/>
      </xdr:nvCxnSpPr>
      <xdr:spPr>
        <a:xfrm>
          <a:off x="9177617" y="16800410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55</xdr:row>
      <xdr:rowOff>140805</xdr:rowOff>
    </xdr:from>
    <xdr:to>
      <xdr:col>13</xdr:col>
      <xdr:colOff>416668</xdr:colOff>
      <xdr:row>65</xdr:row>
      <xdr:rowOff>24692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CxnSpPr/>
      </xdr:nvCxnSpPr>
      <xdr:spPr>
        <a:xfrm>
          <a:off x="9160565" y="9427680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227330</xdr:colOff>
      <xdr:row>27</xdr:row>
      <xdr:rowOff>105409</xdr:rowOff>
    </xdr:from>
    <xdr:to>
      <xdr:col>7</xdr:col>
      <xdr:colOff>401670</xdr:colOff>
      <xdr:row>47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0.73078</cdr:x>
      <cdr:y>0.15968</cdr:y>
    </cdr:from>
    <cdr:to>
      <cdr:x>0.73257</cdr:x>
      <cdr:y>0.79923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68B7D3F-BBAE-00DF-D45A-CC355DCE48AB}"/>
            </a:ext>
          </a:extLst>
        </cdr:cNvPr>
        <cdr:cNvCxnSpPr/>
      </cdr:nvCxnSpPr>
      <cdr:spPr>
        <a:xfrm xmlns:a="http://schemas.openxmlformats.org/drawingml/2006/main">
          <a:off x="3886377" y="375665"/>
          <a:ext cx="9544" cy="15046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0.01424</cdr:x>
      <cdr:y>0.01556</cdr:y>
    </cdr:from>
    <cdr:to>
      <cdr:x>0.99329</cdr:x>
      <cdr:y>0.08744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892" y="49657"/>
          <a:ext cx="6111621" cy="229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GB" sz="1000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mfries and Gal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Dumfries and Galloway</a:t>
          </a:fld>
          <a:endParaRPr lang="en-GB" sz="1200" b="1"/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36193" name="Button 1" descr="Adjust scale" hidden="1">
              <a:extLst>
                <a:ext uri="{63B3BB69-23CF-44E3-9099-C40C66FF867C}">
                  <a14:compatExt spid="_x0000_s136193"/>
                </a:ext>
                <a:ext uri="{FF2B5EF4-FFF2-40B4-BE49-F238E27FC236}">
                  <a16:creationId xmlns:a16="http://schemas.microsoft.com/office/drawing/2014/main" id="{00000000-0008-0000-1200-0000011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36194" name="Button 2" descr="Adjust scale" hidden="1">
              <a:extLst>
                <a:ext uri="{63B3BB69-23CF-44E3-9099-C40C66FF867C}">
                  <a14:compatExt spid="_x0000_s136194"/>
                </a:ext>
                <a:ext uri="{FF2B5EF4-FFF2-40B4-BE49-F238E27FC236}">
                  <a16:creationId xmlns:a16="http://schemas.microsoft.com/office/drawing/2014/main" id="{00000000-0008-0000-1200-0000021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36195" name="Button 3" descr="Adjust scale" hidden="1">
              <a:extLst>
                <a:ext uri="{63B3BB69-23CF-44E3-9099-C40C66FF867C}">
                  <a14:compatExt spid="_x0000_s136195"/>
                </a:ext>
                <a:ext uri="{FF2B5EF4-FFF2-40B4-BE49-F238E27FC236}">
                  <a16:creationId xmlns:a16="http://schemas.microsoft.com/office/drawing/2014/main" id="{00000000-0008-0000-1200-0000031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36196" name="Button 4" descr="Adjust scale" hidden="1">
              <a:extLst>
                <a:ext uri="{63B3BB69-23CF-44E3-9099-C40C66FF867C}">
                  <a14:compatExt spid="_x0000_s136196"/>
                </a:ext>
                <a:ext uri="{FF2B5EF4-FFF2-40B4-BE49-F238E27FC236}">
                  <a16:creationId xmlns:a16="http://schemas.microsoft.com/office/drawing/2014/main" id="{00000000-0008-0000-1200-0000041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36197" name="Button 5" descr="Adjust scale" hidden="1">
              <a:extLst>
                <a:ext uri="{63B3BB69-23CF-44E3-9099-C40C66FF867C}">
                  <a14:compatExt spid="_x0000_s136197"/>
                </a:ext>
                <a:ext uri="{FF2B5EF4-FFF2-40B4-BE49-F238E27FC236}">
                  <a16:creationId xmlns:a16="http://schemas.microsoft.com/office/drawing/2014/main" id="{00000000-0008-0000-1200-00000514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406567</xdr:colOff>
      <xdr:row>11</xdr:row>
      <xdr:rowOff>139919</xdr:rowOff>
    </xdr:from>
    <xdr:to>
      <xdr:col>13</xdr:col>
      <xdr:colOff>416092</xdr:colOff>
      <xdr:row>21</xdr:row>
      <xdr:rowOff>25619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CxnSpPr/>
      </xdr:nvCxnSpPr>
      <xdr:spPr>
        <a:xfrm>
          <a:off x="9160042" y="2130644"/>
          <a:ext cx="9525" cy="15049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408065</xdr:colOff>
      <xdr:row>34</xdr:row>
      <xdr:rowOff>61091</xdr:rowOff>
    </xdr:from>
    <xdr:to>
      <xdr:col>13</xdr:col>
      <xdr:colOff>417590</xdr:colOff>
      <xdr:row>43</xdr:row>
      <xdr:rowOff>108717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CxnSpPr/>
      </xdr:nvCxnSpPr>
      <xdr:spPr>
        <a:xfrm>
          <a:off x="9161540" y="5852291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424142</xdr:colOff>
      <xdr:row>99</xdr:row>
      <xdr:rowOff>122135</xdr:rowOff>
    </xdr:from>
    <xdr:to>
      <xdr:col>13</xdr:col>
      <xdr:colOff>433667</xdr:colOff>
      <xdr:row>109</xdr:row>
      <xdr:rowOff>7836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CxnSpPr/>
      </xdr:nvCxnSpPr>
      <xdr:spPr>
        <a:xfrm>
          <a:off x="9177617" y="16800410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407090</xdr:colOff>
      <xdr:row>55</xdr:row>
      <xdr:rowOff>140805</xdr:rowOff>
    </xdr:from>
    <xdr:to>
      <xdr:col>13</xdr:col>
      <xdr:colOff>416668</xdr:colOff>
      <xdr:row>65</xdr:row>
      <xdr:rowOff>24692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CxnSpPr/>
      </xdr:nvCxnSpPr>
      <xdr:spPr>
        <a:xfrm>
          <a:off x="9160565" y="9427680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530226</xdr:colOff>
      <xdr:row>28</xdr:row>
      <xdr:rowOff>16509</xdr:rowOff>
    </xdr:from>
    <xdr:to>
      <xdr:col>7</xdr:col>
      <xdr:colOff>327661</xdr:colOff>
      <xdr:row>50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0.73078</cdr:x>
      <cdr:y>0.15968</cdr:y>
    </cdr:from>
    <cdr:to>
      <cdr:x>0.73257</cdr:x>
      <cdr:y>0.79923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748D5DF8-1E8C-2FBC-BE8C-EB5EA449DD8C}"/>
            </a:ext>
          </a:extLst>
        </cdr:cNvPr>
        <cdr:cNvCxnSpPr/>
      </cdr:nvCxnSpPr>
      <cdr:spPr>
        <a:xfrm xmlns:a="http://schemas.openxmlformats.org/drawingml/2006/main">
          <a:off x="3886377" y="375665"/>
          <a:ext cx="9544" cy="15046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Dundee and Angus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Dundee and Angus</a:t>
          </a:fld>
          <a:endParaRPr lang="en-GB" sz="1200" b="1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37217" name="Button 1" descr="Adjust scale" hidden="1">
              <a:extLst>
                <a:ext uri="{63B3BB69-23CF-44E3-9099-C40C66FF867C}">
                  <a14:compatExt spid="_x0000_s137217"/>
                </a:ext>
                <a:ext uri="{FF2B5EF4-FFF2-40B4-BE49-F238E27FC236}">
                  <a16:creationId xmlns:a16="http://schemas.microsoft.com/office/drawing/2014/main" id="{00000000-0008-0000-1300-0000011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37218" name="Button 2" descr="Adjust scale" hidden="1">
              <a:extLst>
                <a:ext uri="{63B3BB69-23CF-44E3-9099-C40C66FF867C}">
                  <a14:compatExt spid="_x0000_s137218"/>
                </a:ext>
                <a:ext uri="{FF2B5EF4-FFF2-40B4-BE49-F238E27FC236}">
                  <a16:creationId xmlns:a16="http://schemas.microsoft.com/office/drawing/2014/main" id="{00000000-0008-0000-1300-0000021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37219" name="Button 3" descr="Adjust scale" hidden="1">
              <a:extLst>
                <a:ext uri="{63B3BB69-23CF-44E3-9099-C40C66FF867C}">
                  <a14:compatExt spid="_x0000_s137219"/>
                </a:ext>
                <a:ext uri="{FF2B5EF4-FFF2-40B4-BE49-F238E27FC236}">
                  <a16:creationId xmlns:a16="http://schemas.microsoft.com/office/drawing/2014/main" id="{00000000-0008-0000-1300-0000031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37220" name="Button 4" descr="Adjust scale" hidden="1">
              <a:extLst>
                <a:ext uri="{63B3BB69-23CF-44E3-9099-C40C66FF867C}">
                  <a14:compatExt spid="_x0000_s137220"/>
                </a:ext>
                <a:ext uri="{FF2B5EF4-FFF2-40B4-BE49-F238E27FC236}">
                  <a16:creationId xmlns:a16="http://schemas.microsoft.com/office/drawing/2014/main" id="{00000000-0008-0000-1300-0000041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37221" name="Button 5" descr="Adjust scale" hidden="1">
              <a:extLst>
                <a:ext uri="{63B3BB69-23CF-44E3-9099-C40C66FF867C}">
                  <a14:compatExt spid="_x0000_s137221"/>
                </a:ext>
                <a:ext uri="{FF2B5EF4-FFF2-40B4-BE49-F238E27FC236}">
                  <a16:creationId xmlns:a16="http://schemas.microsoft.com/office/drawing/2014/main" id="{00000000-0008-0000-1300-0000051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406567</xdr:colOff>
      <xdr:row>11</xdr:row>
      <xdr:rowOff>139919</xdr:rowOff>
    </xdr:from>
    <xdr:to>
      <xdr:col>13</xdr:col>
      <xdr:colOff>416092</xdr:colOff>
      <xdr:row>21</xdr:row>
      <xdr:rowOff>25619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CxnSpPr/>
      </xdr:nvCxnSpPr>
      <xdr:spPr>
        <a:xfrm>
          <a:off x="9160042" y="2130644"/>
          <a:ext cx="9525" cy="15049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417590</xdr:colOff>
      <xdr:row>35</xdr:row>
      <xdr:rowOff>3941</xdr:rowOff>
    </xdr:from>
    <xdr:to>
      <xdr:col>13</xdr:col>
      <xdr:colOff>427115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CxnSpPr/>
      </xdr:nvCxnSpPr>
      <xdr:spPr>
        <a:xfrm>
          <a:off x="9171065" y="5957066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101</xdr:row>
      <xdr:rowOff>26885</xdr:rowOff>
    </xdr:from>
    <xdr:to>
      <xdr:col>13</xdr:col>
      <xdr:colOff>452717</xdr:colOff>
      <xdr:row>110</xdr:row>
      <xdr:rowOff>74511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CxnSpPr/>
      </xdr:nvCxnSpPr>
      <xdr:spPr>
        <a:xfrm>
          <a:off x="9196667" y="17029010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397565</xdr:colOff>
      <xdr:row>56</xdr:row>
      <xdr:rowOff>159855</xdr:rowOff>
    </xdr:from>
    <xdr:to>
      <xdr:col>13</xdr:col>
      <xdr:colOff>407143</xdr:colOff>
      <xdr:row>66</xdr:row>
      <xdr:rowOff>43742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CxnSpPr/>
      </xdr:nvCxnSpPr>
      <xdr:spPr>
        <a:xfrm>
          <a:off x="9151040" y="960865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0.02676</cdr:x>
      <cdr:y>0.01547</cdr:y>
    </cdr:from>
    <cdr:to>
      <cdr:x>0.98762</cdr:x>
      <cdr:y>0.09341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634" y="48625"/>
          <a:ext cx="5912316" cy="244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GB" sz="1000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2142957" y="51853"/>
          <a:ext cx="2635555" cy="246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  <cdr:relSizeAnchor xmlns:cdr="http://schemas.openxmlformats.org/drawingml/2006/chartDrawing">
    <cdr:from>
      <cdr:x>0.72899</cdr:x>
      <cdr:y>0.24065</cdr:y>
    </cdr:from>
    <cdr:to>
      <cdr:x>0.73078</cdr:x>
      <cdr:y>0.8802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99434037-A70A-EBAF-D166-62399085AFEB}"/>
            </a:ext>
          </a:extLst>
        </cdr:cNvPr>
        <cdr:cNvCxnSpPr/>
      </cdr:nvCxnSpPr>
      <cdr:spPr>
        <a:xfrm xmlns:a="http://schemas.openxmlformats.org/drawingml/2006/main">
          <a:off x="3876854" y="566175"/>
          <a:ext cx="9520" cy="15046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East Dunbartonsh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East Dunbartonshire</a:t>
          </a:fld>
          <a:endParaRPr lang="en-GB" sz="1200" b="1"/>
        </a:p>
      </cdr:txBody>
    </cdr:sp>
  </cdr:relSizeAnchor>
</c:userShapes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76200</xdr:rowOff>
    </xdr:from>
    <xdr:to>
      <xdr:col>7</xdr:col>
      <xdr:colOff>371475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31</xdr:row>
      <xdr:rowOff>101600</xdr:rowOff>
    </xdr:from>
    <xdr:to>
      <xdr:col>7</xdr:col>
      <xdr:colOff>438150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53</xdr:row>
      <xdr:rowOff>76200</xdr:rowOff>
    </xdr:from>
    <xdr:to>
      <xdr:col>7</xdr:col>
      <xdr:colOff>495300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75</xdr:row>
      <xdr:rowOff>76200</xdr:rowOff>
    </xdr:from>
    <xdr:to>
      <xdr:col>7</xdr:col>
      <xdr:colOff>438150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97</xdr:row>
      <xdr:rowOff>76200</xdr:rowOff>
    </xdr:from>
    <xdr:to>
      <xdr:col>7</xdr:col>
      <xdr:colOff>495300</xdr:colOff>
      <xdr:row>112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66261</xdr:colOff>
      <xdr:row>9</xdr:row>
      <xdr:rowOff>101787</xdr:rowOff>
    </xdr:from>
    <xdr:to>
      <xdr:col>15</xdr:col>
      <xdr:colOff>647701</xdr:colOff>
      <xdr:row>24</xdr:row>
      <xdr:rowOff>25587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57980</xdr:colOff>
      <xdr:row>31</xdr:row>
      <xdr:rowOff>101600</xdr:rowOff>
    </xdr:from>
    <xdr:to>
      <xdr:col>15</xdr:col>
      <xdr:colOff>654326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49696</xdr:colOff>
      <xdr:row>53</xdr:row>
      <xdr:rowOff>92075</xdr:rowOff>
    </xdr:from>
    <xdr:to>
      <xdr:col>15</xdr:col>
      <xdr:colOff>609599</xdr:colOff>
      <xdr:row>68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63499</xdr:colOff>
      <xdr:row>75</xdr:row>
      <xdr:rowOff>85725</xdr:rowOff>
    </xdr:from>
    <xdr:to>
      <xdr:col>15</xdr:col>
      <xdr:colOff>638174</xdr:colOff>
      <xdr:row>90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104774</xdr:colOff>
      <xdr:row>97</xdr:row>
      <xdr:rowOff>76200</xdr:rowOff>
    </xdr:from>
    <xdr:to>
      <xdr:col>15</xdr:col>
      <xdr:colOff>647699</xdr:colOff>
      <xdr:row>112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146</xdr:row>
      <xdr:rowOff>76200</xdr:rowOff>
    </xdr:from>
    <xdr:to>
      <xdr:col>8</xdr:col>
      <xdr:colOff>9524</xdr:colOff>
      <xdr:row>160</xdr:row>
      <xdr:rowOff>113030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165099</xdr:colOff>
      <xdr:row>146</xdr:row>
      <xdr:rowOff>76199</xdr:rowOff>
    </xdr:from>
    <xdr:to>
      <xdr:col>15</xdr:col>
      <xdr:colOff>628650</xdr:colOff>
      <xdr:row>160</xdr:row>
      <xdr:rowOff>123824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122</xdr:row>
      <xdr:rowOff>66675</xdr:rowOff>
    </xdr:from>
    <xdr:to>
      <xdr:col>8</xdr:col>
      <xdr:colOff>9525</xdr:colOff>
      <xdr:row>136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</xdr:colOff>
      <xdr:row>122</xdr:row>
      <xdr:rowOff>76200</xdr:rowOff>
    </xdr:from>
    <xdr:to>
      <xdr:col>15</xdr:col>
      <xdr:colOff>619124</xdr:colOff>
      <xdr:row>136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10</xdr:row>
          <xdr:rowOff>68580</xdr:rowOff>
        </xdr:from>
        <xdr:to>
          <xdr:col>18</xdr:col>
          <xdr:colOff>495300</xdr:colOff>
          <xdr:row>12</xdr:row>
          <xdr:rowOff>137160</xdr:rowOff>
        </xdr:to>
        <xdr:sp macro="" textlink="">
          <xdr:nvSpPr>
            <xdr:cNvPr id="138241" name="Button 1" descr="Adjust scale" hidden="1">
              <a:extLst>
                <a:ext uri="{63B3BB69-23CF-44E3-9099-C40C66FF867C}">
                  <a14:compatExt spid="_x0000_s138241"/>
                </a:ext>
                <a:ext uri="{FF2B5EF4-FFF2-40B4-BE49-F238E27FC236}">
                  <a16:creationId xmlns:a16="http://schemas.microsoft.com/office/drawing/2014/main" id="{00000000-0008-0000-1400-0000011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33</xdr:row>
          <xdr:rowOff>68580</xdr:rowOff>
        </xdr:from>
        <xdr:to>
          <xdr:col>18</xdr:col>
          <xdr:colOff>495300</xdr:colOff>
          <xdr:row>35</xdr:row>
          <xdr:rowOff>137160</xdr:rowOff>
        </xdr:to>
        <xdr:sp macro="" textlink="">
          <xdr:nvSpPr>
            <xdr:cNvPr id="138242" name="Button 2" descr="Adjust scale" hidden="1">
              <a:extLst>
                <a:ext uri="{63B3BB69-23CF-44E3-9099-C40C66FF867C}">
                  <a14:compatExt spid="_x0000_s138242"/>
                </a:ext>
                <a:ext uri="{FF2B5EF4-FFF2-40B4-BE49-F238E27FC236}">
                  <a16:creationId xmlns:a16="http://schemas.microsoft.com/office/drawing/2014/main" id="{00000000-0008-0000-1400-0000021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55</xdr:row>
          <xdr:rowOff>68580</xdr:rowOff>
        </xdr:from>
        <xdr:to>
          <xdr:col>18</xdr:col>
          <xdr:colOff>495300</xdr:colOff>
          <xdr:row>57</xdr:row>
          <xdr:rowOff>137160</xdr:rowOff>
        </xdr:to>
        <xdr:sp macro="" textlink="">
          <xdr:nvSpPr>
            <xdr:cNvPr id="138243" name="Button 3" descr="Adjust scale" hidden="1">
              <a:extLst>
                <a:ext uri="{63B3BB69-23CF-44E3-9099-C40C66FF867C}">
                  <a14:compatExt spid="_x0000_s138243"/>
                </a:ext>
                <a:ext uri="{FF2B5EF4-FFF2-40B4-BE49-F238E27FC236}">
                  <a16:creationId xmlns:a16="http://schemas.microsoft.com/office/drawing/2014/main" id="{00000000-0008-0000-1400-0000031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76</xdr:row>
          <xdr:rowOff>68580</xdr:rowOff>
        </xdr:from>
        <xdr:to>
          <xdr:col>18</xdr:col>
          <xdr:colOff>495300</xdr:colOff>
          <xdr:row>78</xdr:row>
          <xdr:rowOff>137160</xdr:rowOff>
        </xdr:to>
        <xdr:sp macro="" textlink="">
          <xdr:nvSpPr>
            <xdr:cNvPr id="138244" name="Button 4" descr="Adjust scale" hidden="1">
              <a:extLst>
                <a:ext uri="{63B3BB69-23CF-44E3-9099-C40C66FF867C}">
                  <a14:compatExt spid="_x0000_s138244"/>
                </a:ext>
                <a:ext uri="{FF2B5EF4-FFF2-40B4-BE49-F238E27FC236}">
                  <a16:creationId xmlns:a16="http://schemas.microsoft.com/office/drawing/2014/main" id="{00000000-0008-0000-1400-0000041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76200</xdr:colOff>
          <xdr:row>98</xdr:row>
          <xdr:rowOff>68580</xdr:rowOff>
        </xdr:from>
        <xdr:to>
          <xdr:col>18</xdr:col>
          <xdr:colOff>495300</xdr:colOff>
          <xdr:row>100</xdr:row>
          <xdr:rowOff>137160</xdr:rowOff>
        </xdr:to>
        <xdr:sp macro="" textlink="">
          <xdr:nvSpPr>
            <xdr:cNvPr id="138245" name="Button 5" descr="Adjust scale" hidden="1">
              <a:extLst>
                <a:ext uri="{63B3BB69-23CF-44E3-9099-C40C66FF867C}">
                  <a14:compatExt spid="_x0000_s138245"/>
                </a:ext>
                <a:ext uri="{FF2B5EF4-FFF2-40B4-BE49-F238E27FC236}">
                  <a16:creationId xmlns:a16="http://schemas.microsoft.com/office/drawing/2014/main" id="{00000000-0008-0000-1400-0000051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Adjust scale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406567</xdr:colOff>
      <xdr:row>11</xdr:row>
      <xdr:rowOff>139919</xdr:rowOff>
    </xdr:from>
    <xdr:to>
      <xdr:col>13</xdr:col>
      <xdr:colOff>416092</xdr:colOff>
      <xdr:row>21</xdr:row>
      <xdr:rowOff>25619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CxnSpPr/>
      </xdr:nvCxnSpPr>
      <xdr:spPr>
        <a:xfrm>
          <a:off x="9160042" y="2130644"/>
          <a:ext cx="9525" cy="15049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417590</xdr:colOff>
      <xdr:row>35</xdr:row>
      <xdr:rowOff>3941</xdr:rowOff>
    </xdr:from>
    <xdr:to>
      <xdr:col>13</xdr:col>
      <xdr:colOff>427115</xdr:colOff>
      <xdr:row>44</xdr:row>
      <xdr:rowOff>51567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CxnSpPr/>
      </xdr:nvCxnSpPr>
      <xdr:spPr>
        <a:xfrm>
          <a:off x="9171065" y="5957066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443192</xdr:colOff>
      <xdr:row>101</xdr:row>
      <xdr:rowOff>26885</xdr:rowOff>
    </xdr:from>
    <xdr:to>
      <xdr:col>13</xdr:col>
      <xdr:colOff>452717</xdr:colOff>
      <xdr:row>110</xdr:row>
      <xdr:rowOff>74511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CxnSpPr/>
      </xdr:nvCxnSpPr>
      <xdr:spPr>
        <a:xfrm>
          <a:off x="9196667" y="17029010"/>
          <a:ext cx="9525" cy="150495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397565</xdr:colOff>
      <xdr:row>56</xdr:row>
      <xdr:rowOff>159855</xdr:rowOff>
    </xdr:from>
    <xdr:to>
      <xdr:col>13</xdr:col>
      <xdr:colOff>407143</xdr:colOff>
      <xdr:row>66</xdr:row>
      <xdr:rowOff>43742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CxnSpPr/>
      </xdr:nvCxnSpPr>
      <xdr:spPr>
        <a:xfrm>
          <a:off x="9151040" y="9608655"/>
          <a:ext cx="9578" cy="150313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0.42881</cdr:x>
      <cdr:y>0.02204</cdr:y>
    </cdr:from>
    <cdr:to>
      <cdr:x>0.95619</cdr:x>
      <cdr:y>0.12672</cdr:y>
    </cdr:to>
    <cdr:sp macro="" textlink="'BRMA Profile - Fife'!$A$2:$C$2">
      <cdr:nvSpPr>
        <cdr:cNvPr id="2" name="TextBox 1"/>
        <cdr:cNvSpPr txBox="1"/>
      </cdr:nvSpPr>
      <cdr:spPr>
        <a:xfrm xmlns:a="http://schemas.openxmlformats.org/drawingml/2006/main">
          <a:off x="1616075" y="50800"/>
          <a:ext cx="19875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DBE6E1F-3D29-45AE-B635-6E0E86CEBD26}" type="TxLink">
            <a:rPr lang="en-GB" sz="1200" b="1" i="0" u="none" strike="noStrike">
              <a:solidFill>
                <a:srgbClr val="000000"/>
              </a:solidFill>
              <a:latin typeface="Arial"/>
              <a:cs typeface="Arial"/>
            </a:rPr>
            <a:pPr/>
            <a:t>Fife</a:t>
          </a:fld>
          <a:endParaRPr lang="en-GB" sz="12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d%20Pictur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Pictur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E047D-1E09-450F-A661-3119B2199A69}" name="Table77" displayName="Table77" ref="A4:B7" totalsRowShown="0" headerRowDxfId="4" dataDxfId="2" headerRowBorderDxfId="3">
  <autoFilter ref="A4:B7" xr:uid="{5EF83998-C756-4D7E-84A8-DDD9C9807415}">
    <filterColumn colId="0" hiddenButton="1"/>
    <filterColumn colId="1" hiddenButton="1"/>
  </autoFilter>
  <tableColumns count="2">
    <tableColumn id="1" xr3:uid="{E9E5DDED-2A9C-4BAE-961B-3947ED11FF13}" name="Note number " dataDxfId="1"/>
    <tableColumn id="2" xr3:uid="{BEF46EC0-28B2-4450-9EBE-C6C51E66CA93}" name="Note text 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scot/collections/housing-statistics/" TargetMode="External"/><Relationship Id="rId1" Type="http://schemas.openxmlformats.org/officeDocument/2006/relationships/hyperlink" Target="mailto:housingstatistics@gov.sco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4.xml"/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29.xml"/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28.xml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4" Type="http://schemas.openxmlformats.org/officeDocument/2006/relationships/ctrlProp" Target="../ctrlProps/ctrlProp36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43.xml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0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9.xml"/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48.xml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54.xml"/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53.xml"/><Relationship Id="rId5" Type="http://schemas.openxmlformats.org/officeDocument/2006/relationships/ctrlProp" Target="../ctrlProps/ctrlProp52.xml"/><Relationship Id="rId4" Type="http://schemas.openxmlformats.org/officeDocument/2006/relationships/ctrlProp" Target="../ctrlProps/ctrlProp5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0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16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58.xml"/><Relationship Id="rId5" Type="http://schemas.openxmlformats.org/officeDocument/2006/relationships/ctrlProp" Target="../ctrlProps/ctrlProp57.xml"/><Relationship Id="rId4" Type="http://schemas.openxmlformats.org/officeDocument/2006/relationships/ctrlProp" Target="../ctrlProps/ctrlProp56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5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64.xml"/><Relationship Id="rId2" Type="http://schemas.openxmlformats.org/officeDocument/2006/relationships/drawing" Target="../drawings/drawing176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63.xml"/><Relationship Id="rId5" Type="http://schemas.openxmlformats.org/officeDocument/2006/relationships/ctrlProp" Target="../ctrlProps/ctrlProp62.xml"/><Relationship Id="rId4" Type="http://schemas.openxmlformats.org/officeDocument/2006/relationships/ctrlProp" Target="../ctrlProps/ctrlProp61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0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69.xml"/><Relationship Id="rId2" Type="http://schemas.openxmlformats.org/officeDocument/2006/relationships/drawing" Target="../drawings/drawing189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4" Type="http://schemas.openxmlformats.org/officeDocument/2006/relationships/ctrlProp" Target="../ctrlProps/ctrlProp66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202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79.xml"/><Relationship Id="rId2" Type="http://schemas.openxmlformats.org/officeDocument/2006/relationships/drawing" Target="../drawings/drawing215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78.xml"/><Relationship Id="rId5" Type="http://schemas.openxmlformats.org/officeDocument/2006/relationships/ctrlProp" Target="../ctrlProps/ctrlProp77.xml"/><Relationship Id="rId4" Type="http://schemas.openxmlformats.org/officeDocument/2006/relationships/ctrlProp" Target="../ctrlProps/ctrlProp76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228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3.xml"/><Relationship Id="rId5" Type="http://schemas.openxmlformats.org/officeDocument/2006/relationships/ctrlProp" Target="../ctrlProps/ctrlProp82.xml"/><Relationship Id="rId4" Type="http://schemas.openxmlformats.org/officeDocument/2006/relationships/ctrlProp" Target="../ctrlProps/ctrlProp81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0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89.xml"/><Relationship Id="rId2" Type="http://schemas.openxmlformats.org/officeDocument/2006/relationships/drawing" Target="../drawings/drawing241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8.xml"/><Relationship Id="rId5" Type="http://schemas.openxmlformats.org/officeDocument/2006/relationships/ctrlProp" Target="../ctrlProps/ctrlProp87.xml"/><Relationship Id="rId4" Type="http://schemas.openxmlformats.org/officeDocument/2006/relationships/ctrlProp" Target="../ctrlProps/ctrlProp86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4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6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8.xml"/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9.x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0.xml"/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1.xml"/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2.xml"/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3.xml"/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4.xml"/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5.xml"/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6.xml"/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7.xml"/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8.xml"/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9.xml"/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0.xml"/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1.xml"/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2.xml"/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3.xml"/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4.xml"/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5.xml"/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6.xml"/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7.xml"/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38A4-39D2-46A3-82CA-D45E3FFED134}">
  <dimension ref="A1:I26"/>
  <sheetViews>
    <sheetView showGridLines="0" tabSelected="1" workbookViewId="0"/>
  </sheetViews>
  <sheetFormatPr defaultColWidth="8.88671875" defaultRowHeight="13.2" x14ac:dyDescent="0.25"/>
  <cols>
    <col min="1" max="1" width="37.6640625" style="84" customWidth="1"/>
    <col min="2" max="16384" width="8.88671875" style="84"/>
  </cols>
  <sheetData>
    <row r="1" spans="1:1" ht="19.2" x14ac:dyDescent="0.35">
      <c r="A1" s="83" t="s">
        <v>239</v>
      </c>
    </row>
    <row r="2" spans="1:1" ht="19.2" x14ac:dyDescent="0.35">
      <c r="A2" s="83" t="s">
        <v>230</v>
      </c>
    </row>
    <row r="3" spans="1:1" ht="15" x14ac:dyDescent="0.25">
      <c r="A3" s="85" t="s">
        <v>354</v>
      </c>
    </row>
    <row r="5" spans="1:1" ht="16.8" x14ac:dyDescent="0.3">
      <c r="A5" s="86" t="s">
        <v>175</v>
      </c>
    </row>
    <row r="6" spans="1:1" ht="15" x14ac:dyDescent="0.25">
      <c r="A6" s="87" t="s">
        <v>229</v>
      </c>
    </row>
    <row r="7" spans="1:1" ht="15" x14ac:dyDescent="0.25">
      <c r="A7" s="87" t="s">
        <v>240</v>
      </c>
    </row>
    <row r="8" spans="1:1" ht="15" x14ac:dyDescent="0.25">
      <c r="A8" s="85"/>
    </row>
    <row r="9" spans="1:1" ht="16.8" x14ac:dyDescent="0.3">
      <c r="A9" s="86" t="s">
        <v>176</v>
      </c>
    </row>
    <row r="10" spans="1:1" ht="15" x14ac:dyDescent="0.25">
      <c r="A10" s="235" t="s">
        <v>177</v>
      </c>
    </row>
    <row r="11" spans="1:1" ht="15" x14ac:dyDescent="0.25">
      <c r="A11" s="235" t="s">
        <v>228</v>
      </c>
    </row>
    <row r="26" spans="9:9" x14ac:dyDescent="0.25">
      <c r="I26" s="88"/>
    </row>
  </sheetData>
  <hyperlinks>
    <hyperlink ref="A11" r:id="rId1" xr:uid="{3A82E307-29C5-410A-9C2A-C08F14457628}"/>
    <hyperlink ref="A10" r:id="rId2" xr:uid="{7CA7C112-D2B2-466D-9672-9A6754443F1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B27"/>
  <sheetViews>
    <sheetView zoomScaleNormal="100" workbookViewId="0"/>
  </sheetViews>
  <sheetFormatPr defaultColWidth="8.88671875" defaultRowHeight="13.2" x14ac:dyDescent="0.25"/>
  <cols>
    <col min="1" max="1" width="31.44140625" style="1" customWidth="1"/>
    <col min="2" max="2" width="12.109375" style="1" customWidth="1"/>
    <col min="3" max="14" width="8.88671875" style="1"/>
    <col min="15" max="15" width="17" style="1" customWidth="1"/>
    <col min="16" max="16384" width="8.88671875" style="1"/>
  </cols>
  <sheetData>
    <row r="1" spans="1:2" ht="19.2" x14ac:dyDescent="0.35">
      <c r="A1" s="95" t="s">
        <v>274</v>
      </c>
    </row>
    <row r="2" spans="1:2" ht="15" x14ac:dyDescent="0.25">
      <c r="A2" s="106" t="s">
        <v>195</v>
      </c>
    </row>
    <row r="3" spans="1:2" ht="15" x14ac:dyDescent="0.25">
      <c r="A3" s="106" t="s">
        <v>196</v>
      </c>
    </row>
    <row r="4" spans="1:2" ht="15" x14ac:dyDescent="0.25">
      <c r="A4" s="132" t="s">
        <v>197</v>
      </c>
    </row>
    <row r="5" spans="1:2" ht="16.2" thickBot="1" x14ac:dyDescent="0.3">
      <c r="A5" s="129" t="s">
        <v>30</v>
      </c>
      <c r="B5" s="130" t="s">
        <v>59</v>
      </c>
    </row>
    <row r="6" spans="1:2" ht="15" x14ac:dyDescent="0.25">
      <c r="A6" s="107" t="s">
        <v>15</v>
      </c>
      <c r="B6" s="136">
        <v>1626.01</v>
      </c>
    </row>
    <row r="7" spans="1:2" ht="15" x14ac:dyDescent="0.25">
      <c r="A7" s="107" t="s">
        <v>13</v>
      </c>
      <c r="B7" s="136">
        <v>1374.08</v>
      </c>
    </row>
    <row r="8" spans="1:2" ht="15" x14ac:dyDescent="0.25">
      <c r="A8" s="107" t="s">
        <v>10</v>
      </c>
      <c r="B8" s="136">
        <v>1230.3800000000001</v>
      </c>
    </row>
    <row r="9" spans="1:2" ht="15" x14ac:dyDescent="0.25">
      <c r="A9" s="107" t="s">
        <v>12</v>
      </c>
      <c r="B9" s="136">
        <v>1046.3</v>
      </c>
    </row>
    <row r="10" spans="1:2" ht="15.6" x14ac:dyDescent="0.3">
      <c r="A10" s="117" t="s">
        <v>0</v>
      </c>
      <c r="B10" s="137">
        <v>1026.4881930000001</v>
      </c>
    </row>
    <row r="11" spans="1:2" ht="15" x14ac:dyDescent="0.25">
      <c r="A11" s="107" t="s">
        <v>9</v>
      </c>
      <c r="B11" s="136">
        <v>1021.11</v>
      </c>
    </row>
    <row r="12" spans="1:2" ht="15" x14ac:dyDescent="0.25">
      <c r="A12" s="107" t="s">
        <v>1</v>
      </c>
      <c r="B12" s="136">
        <v>1019.72</v>
      </c>
    </row>
    <row r="13" spans="1:2" ht="15" x14ac:dyDescent="0.25">
      <c r="A13" s="107" t="s">
        <v>11</v>
      </c>
      <c r="B13" s="136">
        <v>915.31</v>
      </c>
    </row>
    <row r="14" spans="1:2" ht="15" x14ac:dyDescent="0.25">
      <c r="A14" s="107" t="s">
        <v>3</v>
      </c>
      <c r="B14" s="136">
        <v>909.18</v>
      </c>
    </row>
    <row r="15" spans="1:2" ht="15" x14ac:dyDescent="0.25">
      <c r="A15" s="107" t="s">
        <v>17</v>
      </c>
      <c r="B15" s="136">
        <v>908.04</v>
      </c>
    </row>
    <row r="16" spans="1:2" ht="15" x14ac:dyDescent="0.25">
      <c r="A16" s="107" t="s">
        <v>22</v>
      </c>
      <c r="B16" s="136">
        <v>899.27</v>
      </c>
    </row>
    <row r="17" spans="1:2" ht="15" x14ac:dyDescent="0.25">
      <c r="A17" s="107" t="s">
        <v>20</v>
      </c>
      <c r="B17" s="136">
        <v>880.09</v>
      </c>
    </row>
    <row r="18" spans="1:2" ht="15" x14ac:dyDescent="0.25">
      <c r="A18" s="107" t="s">
        <v>21</v>
      </c>
      <c r="B18" s="136">
        <v>826</v>
      </c>
    </row>
    <row r="19" spans="1:2" ht="15" x14ac:dyDescent="0.25">
      <c r="A19" s="107" t="s">
        <v>14</v>
      </c>
      <c r="B19" s="136">
        <v>817.39</v>
      </c>
    </row>
    <row r="20" spans="1:2" ht="15" x14ac:dyDescent="0.25">
      <c r="A20" s="107" t="s">
        <v>16</v>
      </c>
      <c r="B20" s="136">
        <v>794.61</v>
      </c>
    </row>
    <row r="21" spans="1:2" ht="15" x14ac:dyDescent="0.25">
      <c r="A21" s="107" t="s">
        <v>19</v>
      </c>
      <c r="B21" s="136">
        <v>772.03</v>
      </c>
    </row>
    <row r="22" spans="1:2" ht="15" x14ac:dyDescent="0.25">
      <c r="A22" s="107" t="s">
        <v>18</v>
      </c>
      <c r="B22" s="136">
        <v>756.46</v>
      </c>
    </row>
    <row r="23" spans="1:2" ht="15" x14ac:dyDescent="0.25">
      <c r="A23" s="107" t="s">
        <v>5</v>
      </c>
      <c r="B23" s="136">
        <v>686.63</v>
      </c>
    </row>
    <row r="24" spans="1:2" ht="15" x14ac:dyDescent="0.25">
      <c r="A24" s="123" t="s">
        <v>7</v>
      </c>
      <c r="B24" s="138">
        <v>560.20000000000005</v>
      </c>
    </row>
    <row r="26" spans="1:2" ht="15" x14ac:dyDescent="0.25">
      <c r="A26" s="135" t="s">
        <v>275</v>
      </c>
    </row>
    <row r="27" spans="1:2" ht="13.8" x14ac:dyDescent="0.25">
      <c r="A27" s="242" t="s">
        <v>276</v>
      </c>
    </row>
  </sheetData>
  <sortState xmlns:xlrd2="http://schemas.microsoft.com/office/spreadsheetml/2017/richdata2" ref="A6:B24">
    <sortCondition descending="1" ref="B6:B24"/>
  </sortState>
  <hyperlinks>
    <hyperlink ref="A2" location="Contents!A1" display="Back to contents" xr:uid="{F774F40A-3176-4D49-A6A0-4FE5A743D6A2}"/>
    <hyperlink ref="A3" location="Notes!A1" display="Go to specific notes" xr:uid="{C83E6C25-2552-47C5-AFB3-2A32614DF1AC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H27"/>
  <sheetViews>
    <sheetView zoomScaleNormal="100" workbookViewId="0"/>
  </sheetViews>
  <sheetFormatPr defaultColWidth="8.88671875" defaultRowHeight="13.2" x14ac:dyDescent="0.25"/>
  <cols>
    <col min="1" max="1" width="28.5546875" style="1" customWidth="1"/>
    <col min="2" max="4" width="9.44140625" style="1" customWidth="1"/>
    <col min="5" max="6" width="11.88671875" style="1" customWidth="1"/>
    <col min="7" max="7" width="14.44140625" style="1" customWidth="1"/>
    <col min="8" max="8" width="13.88671875" style="1" customWidth="1"/>
    <col min="9" max="18" width="8.88671875" style="1"/>
    <col min="19" max="19" width="10" style="1" customWidth="1"/>
    <col min="20" max="16384" width="8.88671875" style="1"/>
  </cols>
  <sheetData>
    <row r="1" spans="1:8" ht="19.2" x14ac:dyDescent="0.35">
      <c r="A1" s="95" t="s">
        <v>279</v>
      </c>
    </row>
    <row r="2" spans="1:8" ht="15" x14ac:dyDescent="0.25">
      <c r="A2" s="106" t="s">
        <v>195</v>
      </c>
    </row>
    <row r="3" spans="1:8" ht="15" x14ac:dyDescent="0.25">
      <c r="A3" s="106" t="s">
        <v>196</v>
      </c>
    </row>
    <row r="4" spans="1:8" ht="15" x14ac:dyDescent="0.25">
      <c r="A4" s="132" t="s">
        <v>197</v>
      </c>
    </row>
    <row r="5" spans="1:8" ht="47.4" thickBot="1" x14ac:dyDescent="0.3">
      <c r="A5" s="129"/>
      <c r="B5" s="130">
        <v>2010</v>
      </c>
      <c r="C5" s="130">
        <v>2022</v>
      </c>
      <c r="D5" s="130">
        <v>2023</v>
      </c>
      <c r="E5" s="131" t="s">
        <v>251</v>
      </c>
      <c r="F5" s="131" t="s">
        <v>252</v>
      </c>
      <c r="G5" s="131" t="s">
        <v>253</v>
      </c>
      <c r="H5" s="131" t="s">
        <v>268</v>
      </c>
    </row>
    <row r="6" spans="1:8" ht="15" x14ac:dyDescent="0.25">
      <c r="A6" s="107" t="s">
        <v>13</v>
      </c>
      <c r="B6" s="108">
        <v>1067.19</v>
      </c>
      <c r="C6" s="109">
        <v>1773.45</v>
      </c>
      <c r="D6" s="110">
        <v>2191.5100000000002</v>
      </c>
      <c r="E6" s="111">
        <v>1.0535331103177503</v>
      </c>
      <c r="F6" s="111">
        <v>0.23573261157630609</v>
      </c>
      <c r="G6" s="111">
        <v>0.45700000000000002</v>
      </c>
      <c r="H6" s="111">
        <v>0.09</v>
      </c>
    </row>
    <row r="7" spans="1:8" ht="15" x14ac:dyDescent="0.25">
      <c r="A7" s="107" t="s">
        <v>19</v>
      </c>
      <c r="B7" s="114">
        <v>689.67</v>
      </c>
      <c r="C7" s="115">
        <v>1132.07</v>
      </c>
      <c r="D7" s="116">
        <v>1342.88</v>
      </c>
      <c r="E7" s="111">
        <v>0.94713413661606305</v>
      </c>
      <c r="F7" s="111">
        <v>0.18621640004593365</v>
      </c>
      <c r="G7" s="111">
        <v>0.45700000000000002</v>
      </c>
      <c r="H7" s="111">
        <v>0.09</v>
      </c>
    </row>
    <row r="8" spans="1:8" s="32" customFormat="1" ht="15" x14ac:dyDescent="0.25">
      <c r="A8" s="107" t="s">
        <v>11</v>
      </c>
      <c r="B8" s="114">
        <v>773.31</v>
      </c>
      <c r="C8" s="115">
        <v>1344.66</v>
      </c>
      <c r="D8" s="116">
        <v>1476.07</v>
      </c>
      <c r="E8" s="111">
        <v>0.90876879905859242</v>
      </c>
      <c r="F8" s="111">
        <v>9.7727306531018909E-2</v>
      </c>
      <c r="G8" s="111">
        <v>0.45700000000000002</v>
      </c>
      <c r="H8" s="111">
        <v>0.09</v>
      </c>
    </row>
    <row r="9" spans="1:8" s="32" customFormat="1" ht="15" x14ac:dyDescent="0.25">
      <c r="A9" s="107" t="s">
        <v>15</v>
      </c>
      <c r="B9" s="114">
        <v>1290.68</v>
      </c>
      <c r="C9" s="115">
        <v>2043.5</v>
      </c>
      <c r="D9" s="116">
        <v>2446.73</v>
      </c>
      <c r="E9" s="111">
        <v>0.89569064369169737</v>
      </c>
      <c r="F9" s="111">
        <v>0.19732321996574509</v>
      </c>
      <c r="G9" s="111">
        <v>0.45700000000000002</v>
      </c>
      <c r="H9" s="111">
        <v>0.09</v>
      </c>
    </row>
    <row r="10" spans="1:8" ht="15" x14ac:dyDescent="0.25">
      <c r="A10" s="107" t="s">
        <v>12</v>
      </c>
      <c r="B10" s="114">
        <v>857.08</v>
      </c>
      <c r="C10" s="115">
        <v>1469.01</v>
      </c>
      <c r="D10" s="116">
        <v>1563.62</v>
      </c>
      <c r="E10" s="111">
        <v>0.824357119522098</v>
      </c>
      <c r="F10" s="111">
        <v>6.4403918285103501E-2</v>
      </c>
      <c r="G10" s="111">
        <v>0.45700000000000002</v>
      </c>
      <c r="H10" s="111">
        <v>0.09</v>
      </c>
    </row>
    <row r="11" spans="1:8" ht="15.6" x14ac:dyDescent="0.3">
      <c r="A11" s="117" t="s">
        <v>0</v>
      </c>
      <c r="B11" s="118">
        <v>938.54442400000005</v>
      </c>
      <c r="C11" s="119">
        <v>1460.3545640000002</v>
      </c>
      <c r="D11" s="120">
        <v>1656.2701930000001</v>
      </c>
      <c r="E11" s="121">
        <v>0.7647222130851421</v>
      </c>
      <c r="F11" s="121">
        <v>0.13415620687579799</v>
      </c>
      <c r="G11" s="121">
        <v>0.45700000000000002</v>
      </c>
      <c r="H11" s="121">
        <v>0.09</v>
      </c>
    </row>
    <row r="12" spans="1:8" ht="15" x14ac:dyDescent="0.25">
      <c r="A12" s="107" t="s">
        <v>18</v>
      </c>
      <c r="B12" s="114">
        <v>833.68</v>
      </c>
      <c r="C12" s="115">
        <v>1306.28</v>
      </c>
      <c r="D12" s="116">
        <v>1423.58</v>
      </c>
      <c r="E12" s="111">
        <v>0.70758564437194127</v>
      </c>
      <c r="F12" s="111">
        <v>8.9796980739198284E-2</v>
      </c>
      <c r="G12" s="111">
        <v>0.45700000000000002</v>
      </c>
      <c r="H12" s="111">
        <v>0.09</v>
      </c>
    </row>
    <row r="13" spans="1:8" s="32" customFormat="1" ht="15" x14ac:dyDescent="0.25">
      <c r="A13" s="107" t="s">
        <v>17</v>
      </c>
      <c r="B13" s="114">
        <v>857.5</v>
      </c>
      <c r="C13" s="115">
        <v>1210.45</v>
      </c>
      <c r="D13" s="116">
        <v>1437.62</v>
      </c>
      <c r="E13" s="111">
        <v>0.67652478134110772</v>
      </c>
      <c r="F13" s="111">
        <v>0.18767400553513136</v>
      </c>
      <c r="G13" s="111">
        <v>0.45700000000000002</v>
      </c>
      <c r="H13" s="111">
        <v>0.09</v>
      </c>
    </row>
    <row r="14" spans="1:8" ht="15" x14ac:dyDescent="0.25">
      <c r="A14" s="107" t="s">
        <v>10</v>
      </c>
      <c r="B14" s="114">
        <v>1135.19</v>
      </c>
      <c r="C14" s="115">
        <v>1637.5</v>
      </c>
      <c r="D14" s="116">
        <v>1885.41</v>
      </c>
      <c r="E14" s="111">
        <v>0.66087615289070545</v>
      </c>
      <c r="F14" s="111">
        <v>0.15139541984732841</v>
      </c>
      <c r="G14" s="111">
        <v>0.45700000000000002</v>
      </c>
      <c r="H14" s="111">
        <v>0.09</v>
      </c>
    </row>
    <row r="15" spans="1:8" ht="15" x14ac:dyDescent="0.25">
      <c r="A15" s="107" t="s">
        <v>9</v>
      </c>
      <c r="B15" s="114">
        <v>811.27</v>
      </c>
      <c r="C15" s="115">
        <v>1317.29</v>
      </c>
      <c r="D15" s="116">
        <v>1346.1</v>
      </c>
      <c r="E15" s="111">
        <v>0.65925031124040068</v>
      </c>
      <c r="F15" s="111">
        <v>2.1870658700817502E-2</v>
      </c>
      <c r="G15" s="111">
        <v>0.45700000000000002</v>
      </c>
      <c r="H15" s="111">
        <v>0.09</v>
      </c>
    </row>
    <row r="16" spans="1:8" ht="15" x14ac:dyDescent="0.25">
      <c r="A16" s="107" t="s">
        <v>1</v>
      </c>
      <c r="B16" s="114">
        <v>943.66</v>
      </c>
      <c r="C16" s="115">
        <v>1371.1</v>
      </c>
      <c r="D16" s="116">
        <v>1492.86</v>
      </c>
      <c r="E16" s="111">
        <v>0.58198927579848658</v>
      </c>
      <c r="F16" s="111">
        <v>8.8804609437677762E-2</v>
      </c>
      <c r="G16" s="111">
        <v>0.45700000000000002</v>
      </c>
      <c r="H16" s="111">
        <v>0.09</v>
      </c>
    </row>
    <row r="17" spans="1:8" ht="15" x14ac:dyDescent="0.25">
      <c r="A17" s="107" t="s">
        <v>22</v>
      </c>
      <c r="B17" s="114">
        <v>834.19</v>
      </c>
      <c r="C17" s="115">
        <v>1258.19</v>
      </c>
      <c r="D17" s="116">
        <v>1293.58</v>
      </c>
      <c r="E17" s="111">
        <v>0.5507018784689337</v>
      </c>
      <c r="F17" s="111">
        <v>2.8127707262019186E-2</v>
      </c>
      <c r="G17" s="111">
        <v>0.45700000000000002</v>
      </c>
      <c r="H17" s="111">
        <v>0.09</v>
      </c>
    </row>
    <row r="18" spans="1:8" ht="15" x14ac:dyDescent="0.25">
      <c r="A18" s="107" t="s">
        <v>20</v>
      </c>
      <c r="B18" s="114">
        <v>924.21</v>
      </c>
      <c r="C18" s="115">
        <v>1390.32</v>
      </c>
      <c r="D18" s="116">
        <v>1419.09</v>
      </c>
      <c r="E18" s="111">
        <v>0.53546271951179913</v>
      </c>
      <c r="F18" s="111">
        <v>2.0693077852580677E-2</v>
      </c>
      <c r="G18" s="111">
        <v>0.45700000000000002</v>
      </c>
      <c r="H18" s="111">
        <v>0.09</v>
      </c>
    </row>
    <row r="19" spans="1:8" ht="15" x14ac:dyDescent="0.25">
      <c r="A19" s="107" t="s">
        <v>16</v>
      </c>
      <c r="B19" s="114">
        <v>776.25</v>
      </c>
      <c r="C19" s="115">
        <v>1033.1099999999999</v>
      </c>
      <c r="D19" s="116">
        <v>1166.53</v>
      </c>
      <c r="E19" s="111">
        <v>0.50277616747181963</v>
      </c>
      <c r="F19" s="111">
        <v>0.12914404080882003</v>
      </c>
      <c r="G19" s="111">
        <v>0.45700000000000002</v>
      </c>
      <c r="H19" s="111">
        <v>0.09</v>
      </c>
    </row>
    <row r="20" spans="1:8" ht="15" x14ac:dyDescent="0.25">
      <c r="A20" s="107" t="s">
        <v>5</v>
      </c>
      <c r="B20" s="114">
        <v>758.06</v>
      </c>
      <c r="C20" s="115">
        <v>903.42</v>
      </c>
      <c r="D20" s="116">
        <v>1093.95</v>
      </c>
      <c r="E20" s="111">
        <v>0.44309157586470738</v>
      </c>
      <c r="F20" s="111">
        <v>0.21089858537557293</v>
      </c>
      <c r="G20" s="111">
        <v>0.45700000000000002</v>
      </c>
      <c r="H20" s="111">
        <v>0.09</v>
      </c>
    </row>
    <row r="21" spans="1:8" ht="15" x14ac:dyDescent="0.25">
      <c r="A21" s="107" t="s">
        <v>3</v>
      </c>
      <c r="B21" s="114">
        <v>923.91</v>
      </c>
      <c r="C21" s="115">
        <v>1357.31</v>
      </c>
      <c r="D21" s="116">
        <v>1305.3800000000001</v>
      </c>
      <c r="E21" s="111">
        <v>0.41288653656741481</v>
      </c>
      <c r="F21" s="111">
        <v>-3.8259498567018491E-2</v>
      </c>
      <c r="G21" s="111">
        <v>0.45700000000000002</v>
      </c>
      <c r="H21" s="111">
        <v>0.09</v>
      </c>
    </row>
    <row r="22" spans="1:8" ht="15" x14ac:dyDescent="0.25">
      <c r="A22" s="107" t="s">
        <v>14</v>
      </c>
      <c r="B22" s="114">
        <v>750.68</v>
      </c>
      <c r="C22" s="115">
        <v>1015.06</v>
      </c>
      <c r="D22" s="116">
        <v>1055.47</v>
      </c>
      <c r="E22" s="111">
        <v>0.40601854318751007</v>
      </c>
      <c r="F22" s="111">
        <v>3.9810454554410679E-2</v>
      </c>
      <c r="G22" s="111">
        <v>0.45700000000000002</v>
      </c>
      <c r="H22" s="111">
        <v>0.09</v>
      </c>
    </row>
    <row r="23" spans="1:8" ht="15" x14ac:dyDescent="0.25">
      <c r="A23" s="107" t="s">
        <v>7</v>
      </c>
      <c r="B23" s="114">
        <v>620.08000000000004</v>
      </c>
      <c r="C23" s="115">
        <v>824.48</v>
      </c>
      <c r="D23" s="116">
        <v>844.36</v>
      </c>
      <c r="E23" s="111">
        <v>0.36169526512708039</v>
      </c>
      <c r="F23" s="111">
        <v>2.4112167669318785E-2</v>
      </c>
      <c r="G23" s="111">
        <v>0.45700000000000002</v>
      </c>
      <c r="H23" s="111">
        <v>0.09</v>
      </c>
    </row>
    <row r="24" spans="1:8" ht="15" x14ac:dyDescent="0.25">
      <c r="A24" s="123" t="s">
        <v>21</v>
      </c>
      <c r="B24" s="124">
        <v>821.05</v>
      </c>
      <c r="C24" s="125">
        <v>1023.93</v>
      </c>
      <c r="D24" s="126">
        <v>1088.08</v>
      </c>
      <c r="E24" s="127">
        <v>0.32522988855733503</v>
      </c>
      <c r="F24" s="127">
        <v>6.2650767142285124E-2</v>
      </c>
      <c r="G24" s="127">
        <v>0.45700000000000002</v>
      </c>
      <c r="H24" s="127">
        <v>0.09</v>
      </c>
    </row>
    <row r="26" spans="1:8" ht="15" x14ac:dyDescent="0.25">
      <c r="A26" s="135" t="s">
        <v>278</v>
      </c>
    </row>
    <row r="27" spans="1:8" ht="13.8" x14ac:dyDescent="0.25">
      <c r="A27" s="242" t="s">
        <v>277</v>
      </c>
    </row>
  </sheetData>
  <sortState xmlns:xlrd2="http://schemas.microsoft.com/office/spreadsheetml/2017/richdata2" ref="A6:H24">
    <sortCondition descending="1" ref="E6:E24"/>
  </sortState>
  <phoneticPr fontId="14" type="noConversion"/>
  <conditionalFormatting sqref="C5:D5">
    <cfRule type="cellIs" priority="1" operator="between">
      <formula>0</formula>
      <formula>$F$10</formula>
    </cfRule>
  </conditionalFormatting>
  <hyperlinks>
    <hyperlink ref="A2" location="Contents!A1" display="Back to contents" xr:uid="{2CA57478-11C5-4FF5-A8C0-D76598FDA893}"/>
    <hyperlink ref="A3" location="Notes!A1" display="Go to specific notes" xr:uid="{1DC2F82A-8199-440A-B75C-A527E004632A}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B27"/>
  <sheetViews>
    <sheetView workbookViewId="0"/>
  </sheetViews>
  <sheetFormatPr defaultColWidth="8.88671875" defaultRowHeight="13.2" x14ac:dyDescent="0.25"/>
  <cols>
    <col min="1" max="1" width="32" style="1" customWidth="1"/>
    <col min="2" max="2" width="12.109375" style="1" customWidth="1"/>
    <col min="3" max="16384" width="8.88671875" style="1"/>
  </cols>
  <sheetData>
    <row r="1" spans="1:2" ht="19.2" x14ac:dyDescent="0.35">
      <c r="A1" s="95" t="s">
        <v>280</v>
      </c>
    </row>
    <row r="2" spans="1:2" ht="15" x14ac:dyDescent="0.25">
      <c r="A2" s="106" t="s">
        <v>195</v>
      </c>
    </row>
    <row r="3" spans="1:2" ht="15" x14ac:dyDescent="0.25">
      <c r="A3" s="106" t="s">
        <v>196</v>
      </c>
    </row>
    <row r="4" spans="1:2" ht="15" x14ac:dyDescent="0.25">
      <c r="A4" s="132" t="s">
        <v>197</v>
      </c>
    </row>
    <row r="5" spans="1:2" ht="16.2" thickBot="1" x14ac:dyDescent="0.3">
      <c r="A5" s="129" t="s">
        <v>32</v>
      </c>
      <c r="B5" s="130" t="s">
        <v>59</v>
      </c>
    </row>
    <row r="6" spans="1:2" ht="15" x14ac:dyDescent="0.25">
      <c r="A6" s="107" t="s">
        <v>15</v>
      </c>
      <c r="B6" s="136">
        <v>2446.73</v>
      </c>
    </row>
    <row r="7" spans="1:2" ht="15" x14ac:dyDescent="0.25">
      <c r="A7" s="107" t="s">
        <v>13</v>
      </c>
      <c r="B7" s="136">
        <v>2191.5100000000002</v>
      </c>
    </row>
    <row r="8" spans="1:2" ht="15" x14ac:dyDescent="0.25">
      <c r="A8" s="107" t="s">
        <v>10</v>
      </c>
      <c r="B8" s="136">
        <v>1885.41</v>
      </c>
    </row>
    <row r="9" spans="1:2" ht="15.6" x14ac:dyDescent="0.3">
      <c r="A9" s="117" t="s">
        <v>0</v>
      </c>
      <c r="B9" s="137">
        <v>1656.2701930000001</v>
      </c>
    </row>
    <row r="10" spans="1:2" ht="15" x14ac:dyDescent="0.25">
      <c r="A10" s="107" t="s">
        <v>12</v>
      </c>
      <c r="B10" s="136">
        <v>1563.62</v>
      </c>
    </row>
    <row r="11" spans="1:2" ht="15" x14ac:dyDescent="0.25">
      <c r="A11" s="107" t="s">
        <v>1</v>
      </c>
      <c r="B11" s="136">
        <v>1492.86</v>
      </c>
    </row>
    <row r="12" spans="1:2" ht="15" x14ac:dyDescent="0.25">
      <c r="A12" s="107" t="s">
        <v>11</v>
      </c>
      <c r="B12" s="136">
        <v>1476.07</v>
      </c>
    </row>
    <row r="13" spans="1:2" ht="15" x14ac:dyDescent="0.25">
      <c r="A13" s="107" t="s">
        <v>17</v>
      </c>
      <c r="B13" s="136">
        <v>1437.62</v>
      </c>
    </row>
    <row r="14" spans="1:2" ht="15" x14ac:dyDescent="0.25">
      <c r="A14" s="107" t="s">
        <v>18</v>
      </c>
      <c r="B14" s="136">
        <v>1423.58</v>
      </c>
    </row>
    <row r="15" spans="1:2" ht="15" x14ac:dyDescent="0.25">
      <c r="A15" s="107" t="s">
        <v>20</v>
      </c>
      <c r="B15" s="136">
        <v>1419.09</v>
      </c>
    </row>
    <row r="16" spans="1:2" ht="15" x14ac:dyDescent="0.25">
      <c r="A16" s="107" t="s">
        <v>9</v>
      </c>
      <c r="B16" s="136">
        <v>1346.1</v>
      </c>
    </row>
    <row r="17" spans="1:2" ht="15" x14ac:dyDescent="0.25">
      <c r="A17" s="107" t="s">
        <v>19</v>
      </c>
      <c r="B17" s="136">
        <v>1342.88</v>
      </c>
    </row>
    <row r="18" spans="1:2" ht="15" x14ac:dyDescent="0.25">
      <c r="A18" s="107" t="s">
        <v>3</v>
      </c>
      <c r="B18" s="136">
        <v>1305.3800000000001</v>
      </c>
    </row>
    <row r="19" spans="1:2" ht="15" x14ac:dyDescent="0.25">
      <c r="A19" s="107" t="s">
        <v>22</v>
      </c>
      <c r="B19" s="136">
        <v>1293.58</v>
      </c>
    </row>
    <row r="20" spans="1:2" ht="15" x14ac:dyDescent="0.25">
      <c r="A20" s="107" t="s">
        <v>16</v>
      </c>
      <c r="B20" s="136">
        <v>1166.53</v>
      </c>
    </row>
    <row r="21" spans="1:2" ht="15" x14ac:dyDescent="0.25">
      <c r="A21" s="107" t="s">
        <v>5</v>
      </c>
      <c r="B21" s="136">
        <v>1093.95</v>
      </c>
    </row>
    <row r="22" spans="1:2" ht="15" x14ac:dyDescent="0.25">
      <c r="A22" s="107" t="s">
        <v>21</v>
      </c>
      <c r="B22" s="136">
        <v>1088.08</v>
      </c>
    </row>
    <row r="23" spans="1:2" ht="15" x14ac:dyDescent="0.25">
      <c r="A23" s="107" t="s">
        <v>14</v>
      </c>
      <c r="B23" s="136">
        <v>1055.47</v>
      </c>
    </row>
    <row r="24" spans="1:2" ht="15" x14ac:dyDescent="0.25">
      <c r="A24" s="123" t="s">
        <v>7</v>
      </c>
      <c r="B24" s="138">
        <v>844.36</v>
      </c>
    </row>
    <row r="26" spans="1:2" ht="15" x14ac:dyDescent="0.25">
      <c r="A26" s="135" t="s">
        <v>281</v>
      </c>
    </row>
    <row r="27" spans="1:2" ht="13.8" x14ac:dyDescent="0.25">
      <c r="A27" s="243" t="s">
        <v>282</v>
      </c>
    </row>
  </sheetData>
  <sortState xmlns:xlrd2="http://schemas.microsoft.com/office/spreadsheetml/2017/richdata2" ref="A6:B24">
    <sortCondition descending="1" ref="B6:B24"/>
  </sortState>
  <hyperlinks>
    <hyperlink ref="A2" location="Contents!A1" display="Back to contents" xr:uid="{E5473816-7B8D-44F3-B07F-D932521B8474}"/>
    <hyperlink ref="A3" location="Notes!A1" display="Go to specific notes" xr:uid="{543C0AF6-0E37-473F-8E35-5300B729351F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P27"/>
  <sheetViews>
    <sheetView zoomScaleNormal="100" workbookViewId="0"/>
  </sheetViews>
  <sheetFormatPr defaultColWidth="8.88671875" defaultRowHeight="13.2" x14ac:dyDescent="0.25"/>
  <cols>
    <col min="1" max="1" width="28.5546875" style="1" customWidth="1"/>
    <col min="2" max="4" width="9" style="1" customWidth="1"/>
    <col min="5" max="6" width="12.109375" style="1" customWidth="1"/>
    <col min="7" max="7" width="16.44140625" style="1" customWidth="1"/>
    <col min="8" max="8" width="12.21875" style="1" customWidth="1"/>
    <col min="9" max="15" width="8.88671875" style="1"/>
    <col min="16" max="16" width="4.5546875" style="1" customWidth="1"/>
    <col min="17" max="18" width="8.88671875" style="1"/>
    <col min="19" max="19" width="10.5546875" style="1" customWidth="1"/>
    <col min="20" max="16384" width="8.88671875" style="1"/>
  </cols>
  <sheetData>
    <row r="1" spans="1:16" ht="19.2" x14ac:dyDescent="0.35">
      <c r="A1" s="95" t="s">
        <v>284</v>
      </c>
    </row>
    <row r="2" spans="1:16" ht="15" x14ac:dyDescent="0.25">
      <c r="A2" s="106" t="s">
        <v>195</v>
      </c>
    </row>
    <row r="3" spans="1:16" ht="15" x14ac:dyDescent="0.25">
      <c r="A3" s="106" t="s">
        <v>196</v>
      </c>
    </row>
    <row r="4" spans="1:16" ht="15" x14ac:dyDescent="0.25">
      <c r="A4" s="132" t="s">
        <v>197</v>
      </c>
    </row>
    <row r="5" spans="1:16" ht="47.4" thickBot="1" x14ac:dyDescent="0.3">
      <c r="A5" s="129"/>
      <c r="B5" s="130">
        <v>2010</v>
      </c>
      <c r="C5" s="130">
        <v>2022</v>
      </c>
      <c r="D5" s="130">
        <v>2023</v>
      </c>
      <c r="E5" s="131" t="s">
        <v>251</v>
      </c>
      <c r="F5" s="131" t="s">
        <v>252</v>
      </c>
      <c r="G5" s="131" t="s">
        <v>253</v>
      </c>
      <c r="H5" s="131" t="s">
        <v>268</v>
      </c>
      <c r="I5" s="239"/>
      <c r="J5" s="239"/>
      <c r="K5" s="239"/>
      <c r="L5" s="239"/>
      <c r="M5" s="239"/>
      <c r="N5" s="239"/>
      <c r="O5" s="239"/>
      <c r="P5" s="239"/>
    </row>
    <row r="6" spans="1:16" ht="15" x14ac:dyDescent="0.25">
      <c r="A6" s="107" t="s">
        <v>12</v>
      </c>
      <c r="B6" s="108">
        <v>275.63</v>
      </c>
      <c r="C6" s="109">
        <v>426.94</v>
      </c>
      <c r="D6" s="110">
        <v>501</v>
      </c>
      <c r="E6" s="111">
        <v>0.81765410151289775</v>
      </c>
      <c r="F6" s="111">
        <v>0.1734669977045955</v>
      </c>
      <c r="G6" s="111">
        <v>0.45700000000000002</v>
      </c>
      <c r="H6" s="111">
        <v>0.09</v>
      </c>
    </row>
    <row r="7" spans="1:16" ht="15" x14ac:dyDescent="0.25">
      <c r="A7" s="107" t="s">
        <v>11</v>
      </c>
      <c r="B7" s="114">
        <v>270.66000000000003</v>
      </c>
      <c r="C7" s="115">
        <v>392.29</v>
      </c>
      <c r="D7" s="116">
        <v>471.8</v>
      </c>
      <c r="E7" s="111">
        <v>0.74314638291583535</v>
      </c>
      <c r="F7" s="111">
        <v>0.2026816895663921</v>
      </c>
      <c r="G7" s="111">
        <v>0.45700000000000002</v>
      </c>
      <c r="H7" s="111">
        <v>0.09</v>
      </c>
    </row>
    <row r="8" spans="1:16" s="32" customFormat="1" ht="15" x14ac:dyDescent="0.25">
      <c r="A8" s="107" t="s">
        <v>13</v>
      </c>
      <c r="B8" s="114">
        <v>313.10000000000002</v>
      </c>
      <c r="C8" s="115">
        <v>428.4</v>
      </c>
      <c r="D8" s="116">
        <v>544.32000000000005</v>
      </c>
      <c r="E8" s="111">
        <v>0.73848610667518377</v>
      </c>
      <c r="F8" s="111">
        <v>0.2705882352941178</v>
      </c>
      <c r="G8" s="111">
        <v>0.45700000000000002</v>
      </c>
      <c r="H8" s="111">
        <v>0.09</v>
      </c>
    </row>
    <row r="9" spans="1:16" ht="15" x14ac:dyDescent="0.25">
      <c r="A9" s="107" t="s">
        <v>22</v>
      </c>
      <c r="B9" s="114">
        <v>278.75</v>
      </c>
      <c r="C9" s="115">
        <v>386.61</v>
      </c>
      <c r="D9" s="116">
        <v>479.86</v>
      </c>
      <c r="E9" s="111">
        <v>0.72147085201793737</v>
      </c>
      <c r="F9" s="111">
        <v>0.24119914125345954</v>
      </c>
      <c r="G9" s="111">
        <v>0.45700000000000002</v>
      </c>
      <c r="H9" s="111">
        <v>0.09</v>
      </c>
    </row>
    <row r="10" spans="1:16" ht="15" x14ac:dyDescent="0.25">
      <c r="A10" s="107" t="s">
        <v>15</v>
      </c>
      <c r="B10" s="114">
        <v>319.85000000000002</v>
      </c>
      <c r="C10" s="115">
        <v>493.39</v>
      </c>
      <c r="D10" s="116">
        <v>528.95000000000005</v>
      </c>
      <c r="E10" s="111">
        <v>0.65374394247303425</v>
      </c>
      <c r="F10" s="111">
        <v>7.2072802448367446E-2</v>
      </c>
      <c r="G10" s="111">
        <v>0.45700000000000002</v>
      </c>
      <c r="H10" s="111">
        <v>0.09</v>
      </c>
    </row>
    <row r="11" spans="1:16" ht="15.6" x14ac:dyDescent="0.3">
      <c r="A11" s="117" t="s">
        <v>0</v>
      </c>
      <c r="B11" s="118">
        <v>305.4297302217243</v>
      </c>
      <c r="C11" s="119">
        <v>425.91462511424936</v>
      </c>
      <c r="D11" s="120">
        <v>490.07958442753784</v>
      </c>
      <c r="E11" s="121">
        <v>0.60455756573457475</v>
      </c>
      <c r="F11" s="121">
        <v>0.15065216249870872</v>
      </c>
      <c r="G11" s="121">
        <v>0.45700000000000002</v>
      </c>
      <c r="H11" s="121">
        <v>0.09</v>
      </c>
    </row>
    <row r="12" spans="1:16" ht="15" x14ac:dyDescent="0.25">
      <c r="A12" s="107" t="s">
        <v>17</v>
      </c>
      <c r="B12" s="114">
        <v>261.86</v>
      </c>
      <c r="C12" s="115">
        <v>385.29</v>
      </c>
      <c r="D12" s="116">
        <v>414.89</v>
      </c>
      <c r="E12" s="111">
        <v>0.58439624226686004</v>
      </c>
      <c r="F12" s="111">
        <v>7.6825248514106104E-2</v>
      </c>
      <c r="G12" s="111">
        <v>0.45700000000000002</v>
      </c>
      <c r="H12" s="111">
        <v>0.09</v>
      </c>
    </row>
    <row r="13" spans="1:16" ht="15" x14ac:dyDescent="0.25">
      <c r="A13" s="107" t="s">
        <v>10</v>
      </c>
      <c r="B13" s="114">
        <v>300.36</v>
      </c>
      <c r="C13" s="115">
        <v>420</v>
      </c>
      <c r="D13" s="116">
        <v>473.73</v>
      </c>
      <c r="E13" s="111">
        <v>0.57720735117858579</v>
      </c>
      <c r="F13" s="111">
        <v>0.12792857142857139</v>
      </c>
      <c r="G13" s="111">
        <v>0.45700000000000002</v>
      </c>
      <c r="H13" s="111">
        <v>0.09</v>
      </c>
    </row>
    <row r="14" spans="1:16" ht="15" x14ac:dyDescent="0.25">
      <c r="A14" s="107" t="s">
        <v>14</v>
      </c>
      <c r="B14" s="114">
        <v>287.37</v>
      </c>
      <c r="C14" s="115">
        <v>416.58</v>
      </c>
      <c r="D14" s="116">
        <v>448.16</v>
      </c>
      <c r="E14" s="111">
        <v>0.5595225667258239</v>
      </c>
      <c r="F14" s="111">
        <v>7.5807768015747401E-2</v>
      </c>
      <c r="G14" s="111">
        <v>0.45700000000000002</v>
      </c>
      <c r="H14" s="111">
        <v>0.09</v>
      </c>
    </row>
    <row r="15" spans="1:16" s="32" customFormat="1" ht="15" x14ac:dyDescent="0.25">
      <c r="A15" s="107" t="s">
        <v>9</v>
      </c>
      <c r="B15" s="114">
        <v>262.86</v>
      </c>
      <c r="C15" s="115">
        <v>358.98</v>
      </c>
      <c r="D15" s="116">
        <v>407.38</v>
      </c>
      <c r="E15" s="111">
        <v>0.54979837175682866</v>
      </c>
      <c r="F15" s="111">
        <v>0.13482645272717142</v>
      </c>
      <c r="G15" s="111">
        <v>0.45700000000000002</v>
      </c>
      <c r="H15" s="111">
        <v>0.09</v>
      </c>
    </row>
    <row r="16" spans="1:16" ht="15" x14ac:dyDescent="0.25">
      <c r="A16" s="107" t="s">
        <v>21</v>
      </c>
      <c r="B16" s="114">
        <v>288.89</v>
      </c>
      <c r="C16" s="115">
        <v>382.62</v>
      </c>
      <c r="D16" s="116">
        <v>436.63</v>
      </c>
      <c r="E16" s="111">
        <v>0.51140572536259477</v>
      </c>
      <c r="F16" s="111">
        <v>0.14115832941299455</v>
      </c>
      <c r="G16" s="111">
        <v>0.45700000000000002</v>
      </c>
      <c r="H16" s="111">
        <v>0.09</v>
      </c>
    </row>
    <row r="17" spans="1:8" ht="15" x14ac:dyDescent="0.25">
      <c r="A17" s="107" t="s">
        <v>19</v>
      </c>
      <c r="B17" s="114">
        <v>255.63</v>
      </c>
      <c r="C17" s="115">
        <v>357.44</v>
      </c>
      <c r="D17" s="116">
        <v>382.36</v>
      </c>
      <c r="E17" s="111">
        <v>0.49575558424285115</v>
      </c>
      <c r="F17" s="111">
        <v>6.9717994628469171E-2</v>
      </c>
      <c r="G17" s="111">
        <v>0.45700000000000002</v>
      </c>
      <c r="H17" s="111">
        <v>0.09</v>
      </c>
    </row>
    <row r="18" spans="1:8" ht="15" x14ac:dyDescent="0.25">
      <c r="A18" s="107" t="s">
        <v>20</v>
      </c>
      <c r="B18" s="114">
        <v>309.07</v>
      </c>
      <c r="C18" s="115">
        <v>412.82</v>
      </c>
      <c r="D18" s="116">
        <v>461.51</v>
      </c>
      <c r="E18" s="111">
        <v>0.49322160028472517</v>
      </c>
      <c r="F18" s="111">
        <v>0.11794486701225715</v>
      </c>
      <c r="G18" s="111">
        <v>0.45700000000000002</v>
      </c>
      <c r="H18" s="111">
        <v>0.09</v>
      </c>
    </row>
    <row r="19" spans="1:8" ht="15" x14ac:dyDescent="0.25">
      <c r="A19" s="107" t="s">
        <v>7</v>
      </c>
      <c r="B19" s="114">
        <v>277.88</v>
      </c>
      <c r="C19" s="115">
        <v>334.33</v>
      </c>
      <c r="D19" s="116">
        <v>398.33</v>
      </c>
      <c r="E19" s="111">
        <v>0.43346048654095282</v>
      </c>
      <c r="F19" s="111">
        <v>0.19142763138216723</v>
      </c>
      <c r="G19" s="111">
        <v>0.45700000000000002</v>
      </c>
      <c r="H19" s="111">
        <v>0.09</v>
      </c>
    </row>
    <row r="20" spans="1:8" ht="15" x14ac:dyDescent="0.25">
      <c r="A20" s="107" t="s">
        <v>16</v>
      </c>
      <c r="B20" s="114">
        <v>296.88</v>
      </c>
      <c r="C20" s="115">
        <v>376.52</v>
      </c>
      <c r="D20" s="116">
        <v>421.38</v>
      </c>
      <c r="E20" s="111">
        <v>0.41936135812449482</v>
      </c>
      <c r="F20" s="111">
        <v>0.11914373738446837</v>
      </c>
      <c r="G20" s="111">
        <v>0.45700000000000002</v>
      </c>
      <c r="H20" s="111">
        <v>0.09</v>
      </c>
    </row>
    <row r="21" spans="1:8" ht="15" x14ac:dyDescent="0.25">
      <c r="A21" s="107" t="s">
        <v>5</v>
      </c>
      <c r="B21" s="114">
        <v>301.7</v>
      </c>
      <c r="C21" s="115">
        <v>399.59</v>
      </c>
      <c r="D21" s="116">
        <v>423.34</v>
      </c>
      <c r="E21" s="111">
        <v>0.40318196884322166</v>
      </c>
      <c r="F21" s="111">
        <v>5.9435921819865456E-2</v>
      </c>
      <c r="G21" s="111">
        <v>0.45700000000000002</v>
      </c>
      <c r="H21" s="111">
        <v>0.09</v>
      </c>
    </row>
    <row r="22" spans="1:8" ht="15" x14ac:dyDescent="0.25">
      <c r="A22" s="107" t="s">
        <v>18</v>
      </c>
      <c r="B22" s="114">
        <v>296.26</v>
      </c>
      <c r="C22" s="115">
        <v>370.45</v>
      </c>
      <c r="D22" s="116">
        <v>415.65</v>
      </c>
      <c r="E22" s="111">
        <v>0.40299061635050282</v>
      </c>
      <c r="F22" s="111">
        <v>0.12201376704008626</v>
      </c>
      <c r="G22" s="111">
        <v>0.45700000000000002</v>
      </c>
      <c r="H22" s="111">
        <v>0.09</v>
      </c>
    </row>
    <row r="23" spans="1:8" ht="15" x14ac:dyDescent="0.25">
      <c r="A23" s="107" t="s">
        <v>3</v>
      </c>
      <c r="B23" s="114">
        <v>315.60000000000002</v>
      </c>
      <c r="C23" s="115">
        <v>389.39</v>
      </c>
      <c r="D23" s="116">
        <v>418.84</v>
      </c>
      <c r="E23" s="111">
        <v>0.32712294043092505</v>
      </c>
      <c r="F23" s="111">
        <v>7.5631115334240606E-2</v>
      </c>
      <c r="G23" s="111">
        <v>0.45700000000000002</v>
      </c>
      <c r="H23" s="111">
        <v>0.09</v>
      </c>
    </row>
    <row r="24" spans="1:8" ht="15" x14ac:dyDescent="0.25">
      <c r="A24" s="123" t="s">
        <v>1</v>
      </c>
      <c r="B24" s="124">
        <v>328.42</v>
      </c>
      <c r="C24" s="125">
        <v>361.05</v>
      </c>
      <c r="D24" s="126">
        <v>384.81</v>
      </c>
      <c r="E24" s="127">
        <v>0.17170087083612451</v>
      </c>
      <c r="F24" s="127">
        <v>6.5808059825508858E-2</v>
      </c>
      <c r="G24" s="127">
        <v>0.45700000000000002</v>
      </c>
      <c r="H24" s="127">
        <v>0.09</v>
      </c>
    </row>
    <row r="26" spans="1:8" ht="15" x14ac:dyDescent="0.25">
      <c r="A26" s="135" t="s">
        <v>285</v>
      </c>
    </row>
    <row r="27" spans="1:8" ht="13.8" x14ac:dyDescent="0.25">
      <c r="A27" s="242" t="s">
        <v>283</v>
      </c>
    </row>
  </sheetData>
  <sortState xmlns:xlrd2="http://schemas.microsoft.com/office/spreadsheetml/2017/richdata2" ref="A6:H24">
    <sortCondition descending="1" ref="E6:E24"/>
  </sortState>
  <phoneticPr fontId="14" type="noConversion"/>
  <conditionalFormatting sqref="C5:D5">
    <cfRule type="cellIs" priority="1" operator="between">
      <formula>0</formula>
      <formula>$F$10</formula>
    </cfRule>
  </conditionalFormatting>
  <hyperlinks>
    <hyperlink ref="A2" location="Contents!A1" display="Back to contents" xr:uid="{4B68220C-C73F-49ED-A06B-F1D15D60668F}"/>
    <hyperlink ref="A3" location="Notes!A1" display="Go to specific notes" xr:uid="{31B5EFC2-2C1B-4F70-B22F-AD0F9DBD0711}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B27"/>
  <sheetViews>
    <sheetView workbookViewId="0"/>
  </sheetViews>
  <sheetFormatPr defaultColWidth="8.88671875" defaultRowHeight="13.2" x14ac:dyDescent="0.25"/>
  <cols>
    <col min="1" max="1" width="37.6640625" style="1" customWidth="1"/>
    <col min="2" max="2" width="12.109375" style="1" customWidth="1"/>
    <col min="3" max="16384" width="8.88671875" style="1"/>
  </cols>
  <sheetData>
    <row r="1" spans="1:2" ht="19.2" x14ac:dyDescent="0.35">
      <c r="A1" s="95" t="s">
        <v>286</v>
      </c>
    </row>
    <row r="2" spans="1:2" ht="15" x14ac:dyDescent="0.25">
      <c r="A2" s="106" t="s">
        <v>195</v>
      </c>
    </row>
    <row r="3" spans="1:2" ht="15" x14ac:dyDescent="0.25">
      <c r="A3" s="106" t="s">
        <v>196</v>
      </c>
    </row>
    <row r="4" spans="1:2" ht="15" x14ac:dyDescent="0.25">
      <c r="A4" s="132" t="s">
        <v>197</v>
      </c>
    </row>
    <row r="5" spans="1:2" ht="16.2" thickBot="1" x14ac:dyDescent="0.3">
      <c r="A5" s="129" t="s">
        <v>23</v>
      </c>
      <c r="B5" s="130" t="s">
        <v>59</v>
      </c>
    </row>
    <row r="6" spans="1:2" ht="15" x14ac:dyDescent="0.25">
      <c r="A6" s="107" t="s">
        <v>13</v>
      </c>
      <c r="B6" s="136">
        <v>544.32000000000005</v>
      </c>
    </row>
    <row r="7" spans="1:2" ht="15" x14ac:dyDescent="0.25">
      <c r="A7" s="107" t="s">
        <v>15</v>
      </c>
      <c r="B7" s="136">
        <v>528.95000000000005</v>
      </c>
    </row>
    <row r="8" spans="1:2" ht="15" x14ac:dyDescent="0.25">
      <c r="A8" s="107" t="s">
        <v>12</v>
      </c>
      <c r="B8" s="136">
        <v>501</v>
      </c>
    </row>
    <row r="9" spans="1:2" ht="15.6" x14ac:dyDescent="0.3">
      <c r="A9" s="117" t="s">
        <v>0</v>
      </c>
      <c r="B9" s="137">
        <v>490.07958442753784</v>
      </c>
    </row>
    <row r="10" spans="1:2" s="32" customFormat="1" ht="15" x14ac:dyDescent="0.25">
      <c r="A10" s="107" t="s">
        <v>22</v>
      </c>
      <c r="B10" s="136">
        <v>479.86</v>
      </c>
    </row>
    <row r="11" spans="1:2" ht="15" x14ac:dyDescent="0.25">
      <c r="A11" s="107" t="s">
        <v>10</v>
      </c>
      <c r="B11" s="136">
        <v>473.73</v>
      </c>
    </row>
    <row r="12" spans="1:2" ht="15" x14ac:dyDescent="0.25">
      <c r="A12" s="107" t="s">
        <v>11</v>
      </c>
      <c r="B12" s="136">
        <v>471.8</v>
      </c>
    </row>
    <row r="13" spans="1:2" ht="15" x14ac:dyDescent="0.25">
      <c r="A13" s="107" t="s">
        <v>20</v>
      </c>
      <c r="B13" s="136">
        <v>461.51</v>
      </c>
    </row>
    <row r="14" spans="1:2" ht="15" x14ac:dyDescent="0.25">
      <c r="A14" s="107" t="s">
        <v>14</v>
      </c>
      <c r="B14" s="136">
        <v>448.16</v>
      </c>
    </row>
    <row r="15" spans="1:2" ht="15" x14ac:dyDescent="0.25">
      <c r="A15" s="107" t="s">
        <v>21</v>
      </c>
      <c r="B15" s="136">
        <v>436.63</v>
      </c>
    </row>
    <row r="16" spans="1:2" ht="15" x14ac:dyDescent="0.25">
      <c r="A16" s="107" t="s">
        <v>5</v>
      </c>
      <c r="B16" s="136">
        <v>423.34</v>
      </c>
    </row>
    <row r="17" spans="1:2" ht="15" x14ac:dyDescent="0.25">
      <c r="A17" s="107" t="s">
        <v>16</v>
      </c>
      <c r="B17" s="136">
        <v>421.38</v>
      </c>
    </row>
    <row r="18" spans="1:2" ht="15" x14ac:dyDescent="0.25">
      <c r="A18" s="107" t="s">
        <v>3</v>
      </c>
      <c r="B18" s="136">
        <v>418.84</v>
      </c>
    </row>
    <row r="19" spans="1:2" ht="15" x14ac:dyDescent="0.25">
      <c r="A19" s="107" t="s">
        <v>18</v>
      </c>
      <c r="B19" s="136">
        <v>415.65</v>
      </c>
    </row>
    <row r="20" spans="1:2" ht="15" x14ac:dyDescent="0.25">
      <c r="A20" s="107" t="s">
        <v>17</v>
      </c>
      <c r="B20" s="136">
        <v>414.89</v>
      </c>
    </row>
    <row r="21" spans="1:2" ht="15" x14ac:dyDescent="0.25">
      <c r="A21" s="107" t="s">
        <v>9</v>
      </c>
      <c r="B21" s="136">
        <v>407.38</v>
      </c>
    </row>
    <row r="22" spans="1:2" ht="15" x14ac:dyDescent="0.25">
      <c r="A22" s="107" t="s">
        <v>7</v>
      </c>
      <c r="B22" s="136">
        <v>398.33</v>
      </c>
    </row>
    <row r="23" spans="1:2" ht="15" x14ac:dyDescent="0.25">
      <c r="A23" s="107" t="s">
        <v>1</v>
      </c>
      <c r="B23" s="136">
        <v>384.81</v>
      </c>
    </row>
    <row r="24" spans="1:2" ht="15" x14ac:dyDescent="0.25">
      <c r="A24" s="123" t="s">
        <v>19</v>
      </c>
      <c r="B24" s="138">
        <v>382.36</v>
      </c>
    </row>
    <row r="26" spans="1:2" ht="15" x14ac:dyDescent="0.25">
      <c r="A26" s="135" t="s">
        <v>294</v>
      </c>
    </row>
    <row r="27" spans="1:2" ht="13.8" x14ac:dyDescent="0.25">
      <c r="A27" s="242" t="s">
        <v>287</v>
      </c>
    </row>
  </sheetData>
  <sortState xmlns:xlrd2="http://schemas.microsoft.com/office/spreadsheetml/2017/richdata2" ref="A6:B24">
    <sortCondition descending="1" ref="B6:B24"/>
  </sortState>
  <hyperlinks>
    <hyperlink ref="A2" location="Contents!A1" display="Back to contents" xr:uid="{DF532F58-AF54-46BB-B855-F4FFF83164A5}"/>
    <hyperlink ref="A3" location="Notes!A1" display="Go to specific notes" xr:uid="{7E76828B-32D4-43C4-9E1A-7FAD10250CBA}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500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N6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525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ref="J7:N9" si="1">C7/B7-1</f>
        <v>#REF!</v>
      </c>
      <c r="K7" s="40" t="e">
        <f t="shared" si="1"/>
        <v>#REF!</v>
      </c>
      <c r="L7" s="40" t="e">
        <f t="shared" si="1"/>
        <v>#REF!</v>
      </c>
      <c r="M7" s="40" t="e">
        <f t="shared" si="1"/>
        <v>#REF!</v>
      </c>
      <c r="N7" s="40" t="e">
        <f t="shared" si="1"/>
        <v>#REF!</v>
      </c>
      <c r="O7" s="40" t="e">
        <f t="shared" ref="O7:O9" si="2">H7/G7-1</f>
        <v>#REF!</v>
      </c>
      <c r="P7" s="47" t="e">
        <f t="shared" ref="P7:P9" si="3">H7/B7-1</f>
        <v>#REF!</v>
      </c>
    </row>
    <row r="8" spans="1:16" x14ac:dyDescent="0.25">
      <c r="A8" s="21" t="s">
        <v>26</v>
      </c>
      <c r="B8" s="39">
        <f>VLOOKUP($A$2,'Table 7'!$A$7:$K$25,5,FALSE)</f>
        <v>528.64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1"/>
        <v>#REF!</v>
      </c>
      <c r="K8" s="40" t="e">
        <f t="shared" si="1"/>
        <v>#REF!</v>
      </c>
      <c r="L8" s="40" t="e">
        <f t="shared" si="1"/>
        <v>#REF!</v>
      </c>
      <c r="M8" s="40" t="e">
        <f t="shared" si="1"/>
        <v>#REF!</v>
      </c>
      <c r="N8" s="40" t="e">
        <f t="shared" si="1"/>
        <v>#REF!</v>
      </c>
      <c r="O8" s="40" t="e">
        <f t="shared" si="2"/>
        <v>#REF!</v>
      </c>
      <c r="P8" s="47" t="e">
        <f t="shared" si="3"/>
        <v>#REF!</v>
      </c>
    </row>
    <row r="9" spans="1:16" x14ac:dyDescent="0.25">
      <c r="A9" s="20" t="s">
        <v>27</v>
      </c>
      <c r="B9" s="39">
        <f>VLOOKUP($A$2,'Table 7'!$A$7:$K$25,6,FALSE)</f>
        <v>575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1"/>
        <v>#REF!</v>
      </c>
      <c r="K9" s="40" t="e">
        <f t="shared" si="1"/>
        <v>#REF!</v>
      </c>
      <c r="L9" s="40" t="e">
        <f t="shared" si="1"/>
        <v>#REF!</v>
      </c>
      <c r="M9" s="40" t="e">
        <f t="shared" si="1"/>
        <v>#REF!</v>
      </c>
      <c r="N9" s="40" t="e">
        <f t="shared" si="1"/>
        <v>#REF!</v>
      </c>
      <c r="O9" s="40" t="e">
        <f t="shared" si="2"/>
        <v>#REF!</v>
      </c>
      <c r="P9" s="47" t="e">
        <f t="shared" si="3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650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4">C28/B28-1</f>
        <v>#REF!</v>
      </c>
      <c r="K28" s="40" t="e">
        <f t="shared" si="4"/>
        <v>#REF!</v>
      </c>
      <c r="L28" s="40" t="e">
        <f t="shared" si="4"/>
        <v>#REF!</v>
      </c>
      <c r="M28" s="40" t="e">
        <f t="shared" si="4"/>
        <v>#REF!</v>
      </c>
      <c r="N28" s="40" t="e">
        <f t="shared" si="4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642.58000000000004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4"/>
        <v>#REF!</v>
      </c>
      <c r="K29" s="40" t="e">
        <f t="shared" si="4"/>
        <v>#REF!</v>
      </c>
      <c r="L29" s="40" t="e">
        <f t="shared" si="4"/>
        <v>#REF!</v>
      </c>
      <c r="M29" s="40" t="e">
        <f t="shared" si="4"/>
        <v>#REF!</v>
      </c>
      <c r="N29" s="40" t="e">
        <f t="shared" si="4"/>
        <v>#REF!</v>
      </c>
      <c r="O29" s="40" t="e">
        <f>H29/G29-1</f>
        <v>#REF!</v>
      </c>
      <c r="P29" s="47" t="e">
        <f t="shared" ref="P29:P31" si="5">H29/B29-1</f>
        <v>#REF!</v>
      </c>
    </row>
    <row r="30" spans="1:16" x14ac:dyDescent="0.25">
      <c r="A30" s="21" t="s">
        <v>26</v>
      </c>
      <c r="B30" s="39">
        <f>VLOOKUP($A$2,'Table 7'!$A$7:$K$25,11,FALSE)</f>
        <v>700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4"/>
        <v>#REF!</v>
      </c>
      <c r="K30" s="40" t="e">
        <f t="shared" si="4"/>
        <v>#REF!</v>
      </c>
      <c r="L30" s="40" t="e">
        <f t="shared" si="4"/>
        <v>#REF!</v>
      </c>
      <c r="M30" s="40" t="e">
        <f t="shared" si="4"/>
        <v>#REF!</v>
      </c>
      <c r="N30" s="40" t="e">
        <f t="shared" si="4"/>
        <v>#REF!</v>
      </c>
      <c r="O30" s="40" t="e">
        <f>H30/G30-1</f>
        <v>#REF!</v>
      </c>
      <c r="P30" s="47" t="e">
        <f t="shared" si="5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4"/>
        <v>#REF!</v>
      </c>
      <c r="K31" s="40" t="e">
        <f t="shared" si="4"/>
        <v>#REF!</v>
      </c>
      <c r="L31" s="40" t="e">
        <f t="shared" si="4"/>
        <v>#REF!</v>
      </c>
      <c r="M31" s="40" t="e">
        <f t="shared" si="4"/>
        <v>#REF!</v>
      </c>
      <c r="N31" s="40" t="e">
        <f t="shared" si="4"/>
        <v>#REF!</v>
      </c>
      <c r="O31" s="40" t="e">
        <f>H31/G31-1</f>
        <v>#REF!</v>
      </c>
      <c r="P31" s="47" t="e">
        <f t="shared" si="5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6">C50/B50-1</f>
        <v>#REF!</v>
      </c>
      <c r="K50" s="23" t="e">
        <f t="shared" si="6"/>
        <v>#REF!</v>
      </c>
      <c r="L50" s="23" t="e">
        <f t="shared" si="6"/>
        <v>#REF!</v>
      </c>
      <c r="M50" s="23" t="e">
        <f t="shared" si="6"/>
        <v>#REF!</v>
      </c>
      <c r="N50" s="23" t="e">
        <f t="shared" si="6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6"/>
        <v>#REF!</v>
      </c>
      <c r="K51" s="23" t="e">
        <f t="shared" si="6"/>
        <v>#REF!</v>
      </c>
      <c r="L51" s="23" t="e">
        <f t="shared" si="6"/>
        <v>#REF!</v>
      </c>
      <c r="M51" s="23" t="e">
        <f t="shared" si="6"/>
        <v>#REF!</v>
      </c>
      <c r="N51" s="23" t="e">
        <f t="shared" si="6"/>
        <v>#REF!</v>
      </c>
      <c r="O51" s="23" t="e">
        <f>H51/G51-1</f>
        <v>#REF!</v>
      </c>
      <c r="P51" s="31" t="e">
        <f t="shared" ref="P51:P53" si="7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6"/>
        <v>#REF!</v>
      </c>
      <c r="K52" s="23" t="e">
        <f t="shared" si="6"/>
        <v>#REF!</v>
      </c>
      <c r="L52" s="23" t="e">
        <f t="shared" si="6"/>
        <v>#REF!</v>
      </c>
      <c r="M52" s="23" t="e">
        <f t="shared" si="6"/>
        <v>#REF!</v>
      </c>
      <c r="N52" s="23" t="e">
        <f t="shared" si="6"/>
        <v>#REF!</v>
      </c>
      <c r="O52" s="23" t="e">
        <f>H52/G52-1</f>
        <v>#REF!</v>
      </c>
      <c r="P52" s="31" t="e">
        <f t="shared" si="7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6"/>
        <v>#REF!</v>
      </c>
      <c r="K53" s="23" t="e">
        <f t="shared" si="6"/>
        <v>#REF!</v>
      </c>
      <c r="L53" s="23" t="e">
        <f t="shared" si="6"/>
        <v>#REF!</v>
      </c>
      <c r="M53" s="23" t="e">
        <f t="shared" si="6"/>
        <v>#REF!</v>
      </c>
      <c r="N53" s="23" t="e">
        <f t="shared" si="6"/>
        <v>#REF!</v>
      </c>
      <c r="O53" s="23" t="e">
        <f>H53/G53-1</f>
        <v>#REF!</v>
      </c>
      <c r="P53" s="31" t="e">
        <f t="shared" si="7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N75" si="8">C72/B72-1</f>
        <v>#REF!</v>
      </c>
      <c r="K72" s="23" t="e">
        <f t="shared" si="8"/>
        <v>#REF!</v>
      </c>
      <c r="L72" s="23" t="e">
        <f t="shared" si="8"/>
        <v>#REF!</v>
      </c>
      <c r="M72" s="23" t="e">
        <f t="shared" si="8"/>
        <v>#REF!</v>
      </c>
      <c r="N72" s="23" t="e">
        <f t="shared" si="8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8"/>
        <v>#REF!</v>
      </c>
      <c r="K73" s="23" t="e">
        <f t="shared" si="8"/>
        <v>#REF!</v>
      </c>
      <c r="L73" s="23" t="e">
        <f t="shared" si="8"/>
        <v>#REF!</v>
      </c>
      <c r="M73" s="23" t="e">
        <f t="shared" si="8"/>
        <v>#REF!</v>
      </c>
      <c r="N73" s="23" t="e">
        <f t="shared" si="8"/>
        <v>#REF!</v>
      </c>
      <c r="O73" s="23" t="e">
        <f t="shared" ref="O73:O75" si="9">H73/G73-1</f>
        <v>#REF!</v>
      </c>
      <c r="P73" s="31" t="e">
        <f t="shared" ref="P73:P75" si="10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8"/>
        <v>#REF!</v>
      </c>
      <c r="K74" s="23" t="e">
        <f t="shared" si="8"/>
        <v>#REF!</v>
      </c>
      <c r="L74" s="23" t="e">
        <f t="shared" si="8"/>
        <v>#REF!</v>
      </c>
      <c r="M74" s="23" t="e">
        <f t="shared" si="8"/>
        <v>#REF!</v>
      </c>
      <c r="N74" s="23" t="e">
        <f t="shared" si="8"/>
        <v>#REF!</v>
      </c>
      <c r="O74" s="23" t="e">
        <f t="shared" si="9"/>
        <v>#REF!</v>
      </c>
      <c r="P74" s="31" t="e">
        <f t="shared" si="10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8"/>
        <v>#REF!</v>
      </c>
      <c r="K75" s="23" t="e">
        <f t="shared" si="8"/>
        <v>#REF!</v>
      </c>
      <c r="L75" s="23" t="e">
        <f t="shared" si="8"/>
        <v>#REF!</v>
      </c>
      <c r="M75" s="23" t="e">
        <f t="shared" si="8"/>
        <v>#REF!</v>
      </c>
      <c r="N75" s="23" t="e">
        <f t="shared" si="8"/>
        <v>#REF!</v>
      </c>
      <c r="O75" s="23" t="e">
        <f t="shared" si="9"/>
        <v>#REF!</v>
      </c>
      <c r="P75" s="31" t="e">
        <f t="shared" si="10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N97" si="11">C94/B94-1</f>
        <v>#REF!</v>
      </c>
      <c r="K94" s="23" t="e">
        <f t="shared" si="11"/>
        <v>#REF!</v>
      </c>
      <c r="L94" s="23" t="e">
        <f t="shared" si="11"/>
        <v>#REF!</v>
      </c>
      <c r="M94" s="23" t="e">
        <f t="shared" si="11"/>
        <v>#REF!</v>
      </c>
      <c r="N94" s="23" t="e">
        <f t="shared" si="11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11"/>
        <v>#REF!</v>
      </c>
      <c r="K95" s="23" t="e">
        <f t="shared" si="11"/>
        <v>#REF!</v>
      </c>
      <c r="L95" s="23" t="e">
        <f t="shared" si="11"/>
        <v>#REF!</v>
      </c>
      <c r="M95" s="23" t="e">
        <f t="shared" si="11"/>
        <v>#REF!</v>
      </c>
      <c r="N95" s="23" t="e">
        <f t="shared" si="11"/>
        <v>#REF!</v>
      </c>
      <c r="O95" s="23" t="e">
        <f t="shared" ref="O95:O97" si="12">H95/G95-1</f>
        <v>#REF!</v>
      </c>
      <c r="P95" s="31" t="e">
        <f t="shared" ref="P95:P97" si="13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11"/>
        <v>#REF!</v>
      </c>
      <c r="K96" s="23" t="e">
        <f t="shared" si="11"/>
        <v>#REF!</v>
      </c>
      <c r="L96" s="23" t="e">
        <f t="shared" si="11"/>
        <v>#REF!</v>
      </c>
      <c r="M96" s="23" t="e">
        <f t="shared" si="11"/>
        <v>#REF!</v>
      </c>
      <c r="N96" s="23" t="e">
        <f t="shared" si="11"/>
        <v>#REF!</v>
      </c>
      <c r="O96" s="23" t="e">
        <f t="shared" si="12"/>
        <v>#REF!</v>
      </c>
      <c r="P96" s="31" t="e">
        <f t="shared" si="13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11"/>
        <v>#REF!</v>
      </c>
      <c r="K97" s="23" t="e">
        <f t="shared" si="11"/>
        <v>#REF!</v>
      </c>
      <c r="L97" s="23" t="e">
        <f t="shared" si="11"/>
        <v>#REF!</v>
      </c>
      <c r="M97" s="23" t="e">
        <f t="shared" si="11"/>
        <v>#REF!</v>
      </c>
      <c r="N97" s="23" t="e">
        <f t="shared" si="11"/>
        <v>#REF!</v>
      </c>
      <c r="O97" s="23" t="e">
        <f t="shared" si="12"/>
        <v>#REF!</v>
      </c>
      <c r="P97" s="31" t="e">
        <f t="shared" si="13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G118" si="14">B96</f>
        <v>#REF!</v>
      </c>
      <c r="C118" s="16" t="e">
        <f t="shared" si="14"/>
        <v>#REF!</v>
      </c>
      <c r="D118" s="16" t="e">
        <f t="shared" si="14"/>
        <v>#REF!</v>
      </c>
      <c r="E118" s="16" t="e">
        <f t="shared" si="14"/>
        <v>#REF!</v>
      </c>
      <c r="F118" s="16" t="e">
        <f t="shared" si="14"/>
        <v>#REF!</v>
      </c>
      <c r="G118" s="16" t="e">
        <f t="shared" si="14"/>
        <v>#REF!</v>
      </c>
      <c r="H118" s="16" t="e">
        <f t="shared" ref="H118" si="15">H96</f>
        <v>#REF!</v>
      </c>
      <c r="I118" s="1" t="s">
        <v>52</v>
      </c>
      <c r="J118" s="16" t="e">
        <f t="shared" ref="J118:N118" si="16">B95</f>
        <v>#REF!</v>
      </c>
      <c r="K118" s="16" t="e">
        <f t="shared" si="16"/>
        <v>#REF!</v>
      </c>
      <c r="L118" s="16" t="e">
        <f t="shared" si="16"/>
        <v>#REF!</v>
      </c>
      <c r="M118" s="16" t="e">
        <f t="shared" si="16"/>
        <v>#REF!</v>
      </c>
      <c r="N118" s="16" t="e">
        <f t="shared" si="16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G119" si="17">B8</f>
        <v>528.64</v>
      </c>
      <c r="C119" s="16" t="e">
        <f t="shared" si="17"/>
        <v>#REF!</v>
      </c>
      <c r="D119" s="16" t="e">
        <f t="shared" si="17"/>
        <v>#REF!</v>
      </c>
      <c r="E119" s="16" t="e">
        <f t="shared" si="17"/>
        <v>#REF!</v>
      </c>
      <c r="F119" s="16" t="e">
        <f t="shared" si="17"/>
        <v>#REF!</v>
      </c>
      <c r="G119" s="16" t="e">
        <f t="shared" si="17"/>
        <v>#REF!</v>
      </c>
      <c r="H119" s="16" t="e">
        <f t="shared" ref="H119" si="18">H8</f>
        <v>#REF!</v>
      </c>
      <c r="I119" s="1" t="s">
        <v>48</v>
      </c>
      <c r="J119" s="16">
        <f t="shared" ref="J119:N119" si="19">B7</f>
        <v>525</v>
      </c>
      <c r="K119" s="16" t="e">
        <f t="shared" si="19"/>
        <v>#REF!</v>
      </c>
      <c r="L119" s="16" t="e">
        <f t="shared" si="19"/>
        <v>#REF!</v>
      </c>
      <c r="M119" s="16" t="e">
        <f t="shared" si="19"/>
        <v>#REF!</v>
      </c>
      <c r="N119" s="16" t="e">
        <f t="shared" si="19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G120" si="20">B30</f>
        <v>700</v>
      </c>
      <c r="C120" s="16" t="e">
        <f t="shared" si="20"/>
        <v>#REF!</v>
      </c>
      <c r="D120" s="16" t="e">
        <f t="shared" si="20"/>
        <v>#REF!</v>
      </c>
      <c r="E120" s="16" t="e">
        <f t="shared" si="20"/>
        <v>#REF!</v>
      </c>
      <c r="F120" s="16" t="e">
        <f t="shared" si="20"/>
        <v>#REF!</v>
      </c>
      <c r="G120" s="16" t="e">
        <f t="shared" si="20"/>
        <v>#REF!</v>
      </c>
      <c r="H120" s="16" t="e">
        <f t="shared" ref="H120" si="21">H30</f>
        <v>#REF!</v>
      </c>
      <c r="I120" s="1" t="s">
        <v>49</v>
      </c>
      <c r="J120" s="16">
        <f t="shared" ref="J120:N120" si="22">B29</f>
        <v>642.58000000000004</v>
      </c>
      <c r="K120" s="16" t="e">
        <f t="shared" si="22"/>
        <v>#REF!</v>
      </c>
      <c r="L120" s="16" t="e">
        <f t="shared" si="22"/>
        <v>#REF!</v>
      </c>
      <c r="M120" s="16" t="e">
        <f t="shared" si="22"/>
        <v>#REF!</v>
      </c>
      <c r="N120" s="16" t="e">
        <f t="shared" si="22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G121" si="23">B52</f>
        <v>#REF!</v>
      </c>
      <c r="C121" s="16" t="e">
        <f t="shared" si="23"/>
        <v>#REF!</v>
      </c>
      <c r="D121" s="16" t="e">
        <f t="shared" si="23"/>
        <v>#REF!</v>
      </c>
      <c r="E121" s="16" t="e">
        <f t="shared" si="23"/>
        <v>#REF!</v>
      </c>
      <c r="F121" s="16" t="e">
        <f t="shared" si="23"/>
        <v>#REF!</v>
      </c>
      <c r="G121" s="16" t="e">
        <f t="shared" si="23"/>
        <v>#REF!</v>
      </c>
      <c r="H121" s="16" t="e">
        <f t="shared" ref="H121" si="24">H52</f>
        <v>#REF!</v>
      </c>
      <c r="I121" s="1" t="s">
        <v>50</v>
      </c>
      <c r="J121" s="16" t="e">
        <f t="shared" ref="J121:N121" si="25">B51</f>
        <v>#REF!</v>
      </c>
      <c r="K121" s="16" t="e">
        <f t="shared" si="25"/>
        <v>#REF!</v>
      </c>
      <c r="L121" s="16" t="e">
        <f t="shared" si="25"/>
        <v>#REF!</v>
      </c>
      <c r="M121" s="16" t="e">
        <f t="shared" si="25"/>
        <v>#REF!</v>
      </c>
      <c r="N121" s="16" t="e">
        <f t="shared" si="25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G122" si="26">B74</f>
        <v>#REF!</v>
      </c>
      <c r="C122" s="16" t="e">
        <f t="shared" si="26"/>
        <v>#REF!</v>
      </c>
      <c r="D122" s="16" t="e">
        <f t="shared" si="26"/>
        <v>#REF!</v>
      </c>
      <c r="E122" s="16" t="e">
        <f t="shared" si="26"/>
        <v>#REF!</v>
      </c>
      <c r="F122" s="16" t="e">
        <f t="shared" si="26"/>
        <v>#REF!</v>
      </c>
      <c r="G122" s="16" t="e">
        <f t="shared" si="26"/>
        <v>#REF!</v>
      </c>
      <c r="H122" s="16" t="e">
        <f t="shared" ref="H122" si="27">H74</f>
        <v>#REF!</v>
      </c>
      <c r="I122" s="1" t="s">
        <v>51</v>
      </c>
      <c r="J122" s="16" t="e">
        <f t="shared" ref="J122:N122" si="28">B73</f>
        <v>#REF!</v>
      </c>
      <c r="K122" s="16" t="e">
        <f t="shared" si="28"/>
        <v>#REF!</v>
      </c>
      <c r="L122" s="16" t="e">
        <f t="shared" si="28"/>
        <v>#REF!</v>
      </c>
      <c r="M122" s="16" t="e">
        <f t="shared" si="28"/>
        <v>#REF!</v>
      </c>
      <c r="N122" s="16" t="e">
        <f t="shared" si="28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541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9">C142/SUM(C$142:C$146)</f>
        <v>#REF!</v>
      </c>
      <c r="L142" s="27" t="e">
        <f t="shared" si="29"/>
        <v>#REF!</v>
      </c>
      <c r="M142" s="27" t="e">
        <f t="shared" si="29"/>
        <v>#REF!</v>
      </c>
      <c r="N142" s="27" t="e">
        <f t="shared" si="29"/>
        <v>#REF!</v>
      </c>
      <c r="O142" s="27" t="e">
        <f t="shared" ref="O142:P146" si="30">G142/SUM(G$142:G$146)</f>
        <v>#REF!</v>
      </c>
      <c r="P142" s="51" t="e">
        <f t="shared" si="30"/>
        <v>#REF!</v>
      </c>
    </row>
    <row r="143" spans="1:16" x14ac:dyDescent="0.25">
      <c r="A143" s="5" t="s">
        <v>49</v>
      </c>
      <c r="B143" s="16">
        <f>VLOOKUP($A$2,'Table 7'!$A$7:$K$25,8,FALSE)</f>
        <v>590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9"/>
        <v>#REF!</v>
      </c>
      <c r="L143" s="27" t="e">
        <f t="shared" si="29"/>
        <v>#REF!</v>
      </c>
      <c r="M143" s="27" t="e">
        <f t="shared" si="29"/>
        <v>#REF!</v>
      </c>
      <c r="N143" s="27" t="e">
        <f t="shared" si="29"/>
        <v>#REF!</v>
      </c>
      <c r="O143" s="27" t="e">
        <f t="shared" si="30"/>
        <v>#REF!</v>
      </c>
      <c r="P143" s="51" t="e">
        <f t="shared" si="30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9"/>
        <v>#REF!</v>
      </c>
      <c r="L144" s="27" t="e">
        <f t="shared" si="29"/>
        <v>#REF!</v>
      </c>
      <c r="M144" s="27" t="e">
        <f t="shared" si="29"/>
        <v>#REF!</v>
      </c>
      <c r="N144" s="27" t="e">
        <f t="shared" si="29"/>
        <v>#REF!</v>
      </c>
      <c r="O144" s="27" t="e">
        <f t="shared" si="30"/>
        <v>#REF!</v>
      </c>
      <c r="P144" s="51" t="e">
        <f t="shared" si="30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9"/>
        <v>#REF!</v>
      </c>
      <c r="L145" s="27" t="e">
        <f t="shared" si="29"/>
        <v>#REF!</v>
      </c>
      <c r="M145" s="27" t="e">
        <f t="shared" si="29"/>
        <v>#REF!</v>
      </c>
      <c r="N145" s="27" t="e">
        <f t="shared" si="29"/>
        <v>#REF!</v>
      </c>
      <c r="O145" s="27" t="e">
        <f t="shared" si="30"/>
        <v>#REF!</v>
      </c>
      <c r="P145" s="51" t="e">
        <f t="shared" si="30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9"/>
        <v>#REF!</v>
      </c>
      <c r="L146" s="27" t="e">
        <f t="shared" si="29"/>
        <v>#REF!</v>
      </c>
      <c r="M146" s="27" t="e">
        <f t="shared" si="29"/>
        <v>#REF!</v>
      </c>
      <c r="N146" s="27" t="e">
        <f t="shared" si="29"/>
        <v>#REF!</v>
      </c>
      <c r="O146" s="27" t="e">
        <f t="shared" si="30"/>
        <v>#REF!</v>
      </c>
      <c r="P146" s="51" t="e">
        <f t="shared" si="30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0C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3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500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525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528.64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575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650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642.58000000000004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700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528.64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525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700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642.58000000000004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541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590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0D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6737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38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39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40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41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9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5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350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375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375.42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400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450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464.47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495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375.42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375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495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464.47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359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425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0E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4929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0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1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2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3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0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7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325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360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358.94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390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430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435.12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475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358.94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360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475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435.12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58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400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0F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5169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0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1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2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3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1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9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320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350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350.87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375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480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497.46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550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350.87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350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550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497.46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319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440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0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6193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4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5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6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7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9A34-7571-4DFD-90EA-5202C5DF8163}">
  <dimension ref="A1:C41"/>
  <sheetViews>
    <sheetView zoomScaleNormal="100" workbookViewId="0"/>
  </sheetViews>
  <sheetFormatPr defaultColWidth="9.109375" defaultRowHeight="13.2" x14ac:dyDescent="0.25"/>
  <cols>
    <col min="1" max="1" width="21.6640625" style="90" customWidth="1"/>
    <col min="2" max="16384" width="9.109375" style="90"/>
  </cols>
  <sheetData>
    <row r="1" spans="1:3" ht="19.2" x14ac:dyDescent="0.35">
      <c r="A1" s="83" t="s">
        <v>178</v>
      </c>
      <c r="B1" s="89"/>
    </row>
    <row r="2" spans="1:3" ht="15" x14ac:dyDescent="0.25">
      <c r="A2" s="89" t="s">
        <v>179</v>
      </c>
      <c r="B2" s="89"/>
    </row>
    <row r="3" spans="1:3" ht="15" x14ac:dyDescent="0.25">
      <c r="A3" s="89" t="s">
        <v>180</v>
      </c>
      <c r="B3" s="89"/>
    </row>
    <row r="4" spans="1:3" ht="15" x14ac:dyDescent="0.25">
      <c r="A4" s="89"/>
      <c r="B4" s="89"/>
    </row>
    <row r="5" spans="1:3" ht="15.6" x14ac:dyDescent="0.25">
      <c r="A5" s="92" t="s">
        <v>181</v>
      </c>
      <c r="B5" s="94" t="s">
        <v>182</v>
      </c>
      <c r="C5" s="91"/>
    </row>
    <row r="6" spans="1:3" ht="15" x14ac:dyDescent="0.25">
      <c r="A6" s="93" t="s">
        <v>183</v>
      </c>
      <c r="B6" s="91" t="s">
        <v>241</v>
      </c>
    </row>
    <row r="7" spans="1:3" ht="15" x14ac:dyDescent="0.25">
      <c r="A7" s="93" t="s">
        <v>200</v>
      </c>
      <c r="B7" s="91" t="s">
        <v>242</v>
      </c>
    </row>
    <row r="8" spans="1:3" ht="15" x14ac:dyDescent="0.25">
      <c r="A8" s="93" t="s">
        <v>184</v>
      </c>
      <c r="B8" s="91" t="s">
        <v>169</v>
      </c>
    </row>
    <row r="9" spans="1:3" ht="15" x14ac:dyDescent="0.25">
      <c r="A9" s="93" t="s">
        <v>199</v>
      </c>
      <c r="B9" s="91" t="s">
        <v>243</v>
      </c>
    </row>
    <row r="10" spans="1:3" ht="15" x14ac:dyDescent="0.25">
      <c r="A10" s="93" t="s">
        <v>185</v>
      </c>
      <c r="B10" s="91" t="s">
        <v>170</v>
      </c>
    </row>
    <row r="11" spans="1:3" ht="15" x14ac:dyDescent="0.25">
      <c r="A11" s="93" t="s">
        <v>201</v>
      </c>
      <c r="B11" s="91" t="s">
        <v>244</v>
      </c>
    </row>
    <row r="12" spans="1:3" ht="15" x14ac:dyDescent="0.25">
      <c r="A12" s="93" t="s">
        <v>202</v>
      </c>
      <c r="B12" s="91" t="s">
        <v>171</v>
      </c>
    </row>
    <row r="13" spans="1:3" ht="15" x14ac:dyDescent="0.25">
      <c r="A13" s="93" t="s">
        <v>203</v>
      </c>
      <c r="B13" s="91" t="s">
        <v>245</v>
      </c>
    </row>
    <row r="14" spans="1:3" ht="15" x14ac:dyDescent="0.25">
      <c r="A14" s="93" t="s">
        <v>186</v>
      </c>
      <c r="B14" s="91" t="s">
        <v>172</v>
      </c>
    </row>
    <row r="15" spans="1:3" ht="15" x14ac:dyDescent="0.25">
      <c r="A15" s="93" t="s">
        <v>204</v>
      </c>
      <c r="B15" s="91" t="s">
        <v>246</v>
      </c>
    </row>
    <row r="16" spans="1:3" ht="15" x14ac:dyDescent="0.25">
      <c r="A16" s="93" t="s">
        <v>187</v>
      </c>
      <c r="B16" s="91" t="s">
        <v>173</v>
      </c>
    </row>
    <row r="17" spans="1:2" ht="15" x14ac:dyDescent="0.25">
      <c r="A17" s="93" t="s">
        <v>208</v>
      </c>
      <c r="B17" s="91" t="s">
        <v>247</v>
      </c>
    </row>
    <row r="18" spans="1:2" ht="15" x14ac:dyDescent="0.25">
      <c r="A18" s="93" t="s">
        <v>218</v>
      </c>
      <c r="B18" s="91" t="s">
        <v>248</v>
      </c>
    </row>
    <row r="19" spans="1:2" ht="15" x14ac:dyDescent="0.25">
      <c r="A19" s="93" t="s">
        <v>219</v>
      </c>
      <c r="B19" s="91" t="s">
        <v>236</v>
      </c>
    </row>
    <row r="20" spans="1:2" ht="15" x14ac:dyDescent="0.25">
      <c r="A20" s="93" t="s">
        <v>220</v>
      </c>
      <c r="B20" s="91" t="s">
        <v>249</v>
      </c>
    </row>
    <row r="21" spans="1:2" ht="15" x14ac:dyDescent="0.25">
      <c r="A21" s="93" t="s">
        <v>222</v>
      </c>
      <c r="B21" s="91" t="s">
        <v>221</v>
      </c>
    </row>
    <row r="22" spans="1:2" ht="15" x14ac:dyDescent="0.25">
      <c r="A22" s="93" t="s">
        <v>224</v>
      </c>
      <c r="B22" s="91" t="s">
        <v>223</v>
      </c>
    </row>
    <row r="23" spans="1:2" ht="15" x14ac:dyDescent="0.25">
      <c r="A23" s="93" t="s">
        <v>226</v>
      </c>
      <c r="B23" s="91" t="s">
        <v>225</v>
      </c>
    </row>
    <row r="24" spans="1:2" ht="15" x14ac:dyDescent="0.25">
      <c r="A24" s="248" t="s">
        <v>336</v>
      </c>
      <c r="B24" s="91" t="s">
        <v>1</v>
      </c>
    </row>
    <row r="25" spans="1:2" ht="15" x14ac:dyDescent="0.25">
      <c r="A25" s="248" t="s">
        <v>340</v>
      </c>
      <c r="B25" s="91" t="s">
        <v>3</v>
      </c>
    </row>
    <row r="26" spans="1:2" ht="15" x14ac:dyDescent="0.25">
      <c r="A26" s="248" t="s">
        <v>341</v>
      </c>
      <c r="B26" s="91" t="s">
        <v>5</v>
      </c>
    </row>
    <row r="27" spans="1:2" ht="15" x14ac:dyDescent="0.25">
      <c r="A27" s="248" t="s">
        <v>337</v>
      </c>
      <c r="B27" s="91" t="s">
        <v>7</v>
      </c>
    </row>
    <row r="28" spans="1:2" ht="15" x14ac:dyDescent="0.25">
      <c r="A28" s="248" t="s">
        <v>342</v>
      </c>
      <c r="B28" s="91" t="s">
        <v>9</v>
      </c>
    </row>
    <row r="29" spans="1:2" ht="15" x14ac:dyDescent="0.25">
      <c r="A29" s="248" t="s">
        <v>343</v>
      </c>
      <c r="B29" s="91" t="s">
        <v>10</v>
      </c>
    </row>
    <row r="30" spans="1:2" ht="15" x14ac:dyDescent="0.25">
      <c r="A30" s="248" t="s">
        <v>338</v>
      </c>
      <c r="B30" s="91" t="s">
        <v>11</v>
      </c>
    </row>
    <row r="31" spans="1:2" ht="15" x14ac:dyDescent="0.25">
      <c r="A31" s="248" t="s">
        <v>344</v>
      </c>
      <c r="B31" s="91" t="s">
        <v>12</v>
      </c>
    </row>
    <row r="32" spans="1:2" ht="15" x14ac:dyDescent="0.25">
      <c r="A32" s="248" t="s">
        <v>345</v>
      </c>
      <c r="B32" s="91" t="s">
        <v>13</v>
      </c>
    </row>
    <row r="33" spans="1:2" ht="15" x14ac:dyDescent="0.25">
      <c r="A33" s="248" t="s">
        <v>346</v>
      </c>
      <c r="B33" s="91" t="s">
        <v>14</v>
      </c>
    </row>
    <row r="34" spans="1:2" ht="15" x14ac:dyDescent="0.25">
      <c r="A34" s="248" t="s">
        <v>347</v>
      </c>
      <c r="B34" s="91" t="s">
        <v>15</v>
      </c>
    </row>
    <row r="35" spans="1:2" ht="15" x14ac:dyDescent="0.25">
      <c r="A35" s="248" t="s">
        <v>339</v>
      </c>
      <c r="B35" s="91" t="s">
        <v>16</v>
      </c>
    </row>
    <row r="36" spans="1:2" ht="15" x14ac:dyDescent="0.25">
      <c r="A36" s="248" t="s">
        <v>348</v>
      </c>
      <c r="B36" s="91" t="s">
        <v>17</v>
      </c>
    </row>
    <row r="37" spans="1:2" ht="15" x14ac:dyDescent="0.25">
      <c r="A37" s="248" t="s">
        <v>349</v>
      </c>
      <c r="B37" s="91" t="s">
        <v>18</v>
      </c>
    </row>
    <row r="38" spans="1:2" ht="15" x14ac:dyDescent="0.25">
      <c r="A38" s="248" t="s">
        <v>350</v>
      </c>
      <c r="B38" s="91" t="s">
        <v>19</v>
      </c>
    </row>
    <row r="39" spans="1:2" ht="15" x14ac:dyDescent="0.25">
      <c r="A39" s="248" t="s">
        <v>351</v>
      </c>
      <c r="B39" s="91" t="s">
        <v>20</v>
      </c>
    </row>
    <row r="40" spans="1:2" ht="15" x14ac:dyDescent="0.25">
      <c r="A40" s="248" t="s">
        <v>352</v>
      </c>
      <c r="B40" s="91" t="s">
        <v>21</v>
      </c>
    </row>
    <row r="41" spans="1:2" ht="15" x14ac:dyDescent="0.25">
      <c r="A41" s="248" t="s">
        <v>353</v>
      </c>
      <c r="B41" s="91" t="s">
        <v>22</v>
      </c>
    </row>
  </sheetData>
  <hyperlinks>
    <hyperlink ref="A6" location="'Chart 1'!A1" display="'Chart 1'!A1" xr:uid="{66F0E866-6FF5-425A-975A-EA2E2242AF43}"/>
    <hyperlink ref="A7" location="'Table 1, Chart 2'!A1" display="Chart 2" xr:uid="{1FAD6A91-4624-4E51-8AA5-5108A42DC316}"/>
    <hyperlink ref="A8" location="'Chart 3'!A1" display="'Chart 3'!A1" xr:uid="{F913A7A2-1F39-461A-92AA-BC7536FB9BCE}"/>
    <hyperlink ref="A9" location="'Table 2, Chart 4'!A1" display="Table 2, Chart 4" xr:uid="{ED07932B-D337-48A3-899A-BEE4E4C583FE}"/>
    <hyperlink ref="A10" location="'Chart 5'!A1" display="Chart 5" xr:uid="{DD6C91FF-3B46-4A61-8FCF-52DF8C429F5B}"/>
    <hyperlink ref="A11" location="'Table 3, Chart 6'!A1" display="Table 3, Chart 6" xr:uid="{D1299D07-E505-47F8-A692-B61C1D62AB9F}"/>
    <hyperlink ref="A12" location="'Chart 7'!A1" display="Chart 7" xr:uid="{0EA727EB-1602-49F3-951B-B3CEBAF5A362}"/>
    <hyperlink ref="A13" location="'Table 4, Chart 8'!A1" display="Table 4, Chart 8" xr:uid="{19BF58A9-9218-4746-9B35-C02D78F2FFED}"/>
    <hyperlink ref="A14" location="'Chart 9'!A1" display="Chart 9" xr:uid="{64E7493A-BC4B-4C5A-910E-35C34A3BC89E}"/>
    <hyperlink ref="A15" location="'Table 5, Chart 10'!A1" display="Table 5, Chart 10" xr:uid="{C8D5E948-459E-425C-A9F1-93FD609D8731}"/>
    <hyperlink ref="A16" location="'Chart 11'!A1" display="Chart 11" xr:uid="{EC52A9C4-ABC1-485B-9141-05A59D39C9EB}"/>
    <hyperlink ref="A17" location="'Table 6, Chart 12'!A1" display="Table 6, Chart 12" xr:uid="{10CE17A8-1069-4EEC-B36D-6238EA82176C}"/>
    <hyperlink ref="A18" location="'Table 7'!A1" display="Table 7" xr:uid="{B62202C1-424C-4FA4-9BD0-B615FD893F55}"/>
    <hyperlink ref="A19" location="'Chart A1'!A1" display="Chart A1" xr:uid="{159C2F1C-B6B6-47A7-8184-128BCBCE1041}"/>
    <hyperlink ref="A20" location="'Table C1, Chart C1'!A1" display="Table C1, Chart C1" xr:uid="{1DCA3533-4CBB-478A-AD43-0C9815FF7718}"/>
    <hyperlink ref="A21" location="'Chart C2'!A1" display="Chart C2" xr:uid="{330EABCE-BCA0-4DE2-B21E-94D7857AEA79}"/>
    <hyperlink ref="A22" location="'Table C3, Chart C3'!A1" display="Chart 12c" xr:uid="{ECC1A63B-5E8F-4CF7-B6A1-1C3DD58F827E}"/>
    <hyperlink ref="A23" location="'Table C4. Chart C4'!A1" display="Table C4, Chart C4" xr:uid="{32468C44-C8D8-4773-B7FD-10F2C59C0A26}"/>
    <hyperlink ref="A24" location="'BRMA Profile - A'!A1" display="BRMA Profile - A" xr:uid="{06945258-DAB9-4FD7-A806-57F50D271A01}"/>
    <hyperlink ref="A25" location="'BRMA Profile - B'!A1" display="BRMA Profile - B" xr:uid="{AF45DEED-223D-4C89-86F3-7B7DF225FDFB}"/>
    <hyperlink ref="A26" location="'BRMA Profile - C'!A1" display="BRMA Profile - C" xr:uid="{E126279F-CC00-46F1-9C82-6AB2E3260FE2}"/>
    <hyperlink ref="A27" location="'BRMA Profile - D'!A1" display="BRMA Profile - D" xr:uid="{DFBFDA40-094C-404A-9D9B-79DB96569D18}"/>
    <hyperlink ref="A28" location="'BRMA Profile - E'!A1" display="BRMA Profile - E" xr:uid="{969012C6-0EDA-4D9D-B1EA-ABAAC78DB79E}"/>
    <hyperlink ref="A29" location="'BRMA Profile - F'!A1" display="BRMA Profile - F" xr:uid="{83F837C1-CDD4-442D-B0F7-2EED66DF88F2}"/>
    <hyperlink ref="A30" location="'BRMA Profile - G'!A1" display="BRMA Profile - G" xr:uid="{3D48AD59-780A-49B6-A20D-12F35BACC1BC}"/>
    <hyperlink ref="A31" location="'BRMA Profile - H'!A1" display="BRMA Profile - H" xr:uid="{4502E705-E9EB-4546-A2B4-0BE50E5F344C}"/>
    <hyperlink ref="A32" location="'BRMA Profile - I'!A1" display="BRMA Profile - I" xr:uid="{F23D21F4-6E1B-4799-A180-2AB61ADDB807}"/>
    <hyperlink ref="A33" location="'BRMA Profile - J'!A1" display="BRMA Profile - J" xr:uid="{4E3F35E0-536C-4BBA-95C4-1E479D0ADE4B}"/>
    <hyperlink ref="A34" location="'BRMA Profile - K'!A1" display="BRMA Profile - K" xr:uid="{23B3EFEE-BBA4-449F-B0FA-DB7987067935}"/>
    <hyperlink ref="A35" location="'BRMA Profile - L'!A1" display="BRMA Profile - L" xr:uid="{18DBAB2C-AB88-4231-A7C6-9E57E9E5F321}"/>
    <hyperlink ref="A36" location="'BRMA Profile - M'!A1" display="BRMA Profile - M" xr:uid="{C43D16B2-96EF-4F22-B882-9661D89E4C51}"/>
    <hyperlink ref="A37" location="'BRMA Profile - N'!A1" display="BRMA Profile - N" xr:uid="{36560372-FDE5-4C2D-9140-763BA4F460BA}"/>
    <hyperlink ref="A38" location="'BRMA Profile - O'!A1" display="BRMA Profile - O" xr:uid="{B0A231F7-C3BA-4F7D-9919-80E9141080D6}"/>
    <hyperlink ref="A39" location="'BRMA Profile - P'!A1" display="BRMA Profile - P" xr:uid="{4F7E926A-666E-4641-906A-EB593D5ACB22}"/>
    <hyperlink ref="A40" location="'BRMA Profile - Q'!A1" display="BRMA Profile - Q" xr:uid="{1B44612E-0121-42D0-9C56-1CFD4B1E8F25}"/>
    <hyperlink ref="A41" location="'BRMA Profile - R'!A1" display="BRMA Profile - R" xr:uid="{40971526-5520-4C81-A7D6-9EFD81EC627B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2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10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400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425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449.59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475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575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581.12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625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449.59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425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625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581.12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75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525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1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7217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18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19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20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21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3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11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350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370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378.99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395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450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463.99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495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378.99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370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495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463.99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202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420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2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8241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2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3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4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5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12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350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375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386.8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417.5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482.5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492.41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550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386.8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375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550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492.41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260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435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3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9265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66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67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68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69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5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13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380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425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437.14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485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550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563.64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600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437.14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425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600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563.64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868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495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4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0289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90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91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92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93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36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14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375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420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415.01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450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500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503.41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550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415.01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420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550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503.41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175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450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5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1313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14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15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16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17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38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15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465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500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520.36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550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650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664.51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715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520.36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500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715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664.51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1221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580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6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2337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38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39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40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41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16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350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375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373.16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400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450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454.65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495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373.16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375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495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454.65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153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425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7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61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2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3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4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5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0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17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350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380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377.44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400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500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506.44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550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377.44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380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550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506.44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176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450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8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4385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86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87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88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89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1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18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350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375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374.39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395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450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472.96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525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374.39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375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525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472.96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346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425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9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5409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10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11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12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13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2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19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300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335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336.19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370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427.5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441.58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490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336.19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335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490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441.58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95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395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A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2577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78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79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80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81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D547-F2CD-4D19-BE07-DEEA478B1249}">
  <dimension ref="A1:C7"/>
  <sheetViews>
    <sheetView showGridLines="0" workbookViewId="0"/>
  </sheetViews>
  <sheetFormatPr defaultColWidth="8.88671875" defaultRowHeight="13.2" x14ac:dyDescent="0.25"/>
  <cols>
    <col min="1" max="1" width="17.109375" style="98" customWidth="1"/>
    <col min="2" max="2" width="107.88671875" style="98" customWidth="1"/>
    <col min="3" max="16384" width="8.88671875" style="98"/>
  </cols>
  <sheetData>
    <row r="1" spans="1:3" ht="19.2" x14ac:dyDescent="0.35">
      <c r="A1" s="95" t="s">
        <v>188</v>
      </c>
      <c r="B1" s="96"/>
      <c r="C1" s="97"/>
    </row>
    <row r="2" spans="1:3" ht="15" x14ac:dyDescent="0.25">
      <c r="A2" s="99" t="s">
        <v>189</v>
      </c>
      <c r="B2" s="96"/>
      <c r="C2" s="97"/>
    </row>
    <row r="3" spans="1:3" ht="13.8" x14ac:dyDescent="0.25">
      <c r="A3" s="100"/>
      <c r="B3" s="101"/>
      <c r="C3" s="97"/>
    </row>
    <row r="4" spans="1:3" ht="16.2" thickBot="1" x14ac:dyDescent="0.3">
      <c r="A4" s="102" t="s">
        <v>190</v>
      </c>
      <c r="B4" s="103" t="s">
        <v>191</v>
      </c>
    </row>
    <row r="5" spans="1:3" ht="31.8" customHeight="1" x14ac:dyDescent="0.25">
      <c r="A5" s="104" t="s">
        <v>192</v>
      </c>
      <c r="B5" s="105" t="s">
        <v>334</v>
      </c>
    </row>
    <row r="6" spans="1:3" ht="30" x14ac:dyDescent="0.25">
      <c r="A6" s="104" t="s">
        <v>193</v>
      </c>
      <c r="B6" s="105" t="s">
        <v>205</v>
      </c>
    </row>
    <row r="7" spans="1:3" ht="30" x14ac:dyDescent="0.25">
      <c r="A7" s="104" t="s">
        <v>194</v>
      </c>
      <c r="B7" s="105" t="s"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3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20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350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375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382.47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395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460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480.55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525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382.47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375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525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480.55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302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425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B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01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02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03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04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05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4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21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370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395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396.84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425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495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492.17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550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396.84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395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550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492.17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74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450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C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41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42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43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44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45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7">
    <pageSetUpPr fitToPage="1"/>
  </sheetPr>
  <dimension ref="A1:W162"/>
  <sheetViews>
    <sheetView workbookViewId="0"/>
  </sheetViews>
  <sheetFormatPr defaultRowHeight="13.2" x14ac:dyDescent="0.25"/>
  <cols>
    <col min="1" max="1" width="16.109375" customWidth="1"/>
    <col min="2" max="2" width="9.5546875" customWidth="1"/>
    <col min="7" max="7" width="7.88671875" customWidth="1"/>
    <col min="8" max="8" width="8.33203125" customWidth="1"/>
    <col min="9" max="9" width="16.33203125" customWidth="1"/>
    <col min="16" max="16" width="10.109375" customWidth="1"/>
  </cols>
  <sheetData>
    <row r="1" spans="1:16" x14ac:dyDescent="0.25">
      <c r="A1" s="52" t="s">
        <v>34</v>
      </c>
      <c r="B1" s="53"/>
      <c r="C1" s="54"/>
      <c r="D1" s="4"/>
      <c r="E1" s="4"/>
      <c r="F1" s="4"/>
      <c r="G1" s="4"/>
      <c r="H1" s="4"/>
      <c r="I1" s="55"/>
      <c r="J1" s="55"/>
      <c r="K1" s="4"/>
      <c r="L1" s="4"/>
      <c r="M1" s="4"/>
      <c r="N1" s="4"/>
      <c r="O1" s="4"/>
      <c r="P1" s="15"/>
    </row>
    <row r="2" spans="1:16" ht="16.2" thickBot="1" x14ac:dyDescent="0.35">
      <c r="A2" s="250" t="s">
        <v>22</v>
      </c>
      <c r="B2" s="251"/>
      <c r="C2" s="252"/>
      <c r="D2" s="56"/>
      <c r="E2" s="1"/>
      <c r="F2" s="1"/>
      <c r="G2" s="1"/>
      <c r="H2" s="1"/>
      <c r="I2" s="58" t="e">
        <f>ROUND(MIN(J6:P9,J28:P31,J50:P53,J72:P75,J94:P97)-0.01,2)</f>
        <v>#REF!</v>
      </c>
      <c r="J2" s="59" t="e">
        <f>ROUND(MAX(J6:P9,J28:P31,J50:P53,J72:P75,J94:P97)+0.01,2)</f>
        <v>#REF!</v>
      </c>
      <c r="K2" s="1"/>
      <c r="L2" s="1"/>
      <c r="M2" s="1"/>
      <c r="N2" s="1"/>
      <c r="O2" s="1"/>
      <c r="P2" s="19"/>
    </row>
    <row r="3" spans="1:16" x14ac:dyDescent="0.25">
      <c r="A3" s="5"/>
      <c r="B3" s="1"/>
      <c r="C3" s="1"/>
      <c r="D3" s="1"/>
      <c r="E3" s="1"/>
      <c r="F3" s="1"/>
      <c r="G3" s="1"/>
      <c r="H3" s="1"/>
      <c r="I3" s="57"/>
      <c r="J3" s="57"/>
      <c r="K3" s="1"/>
      <c r="L3" s="1"/>
      <c r="M3" s="1"/>
      <c r="N3" s="1"/>
      <c r="O3" s="1"/>
      <c r="P3" s="19"/>
    </row>
    <row r="4" spans="1:16" x14ac:dyDescent="0.25">
      <c r="A4" s="34" t="s">
        <v>57</v>
      </c>
      <c r="B4" s="35"/>
      <c r="C4" s="35"/>
      <c r="D4" s="35"/>
      <c r="E4" s="35"/>
      <c r="F4" s="35"/>
      <c r="G4" s="35"/>
      <c r="H4" s="36"/>
      <c r="I4" s="34" t="s">
        <v>133</v>
      </c>
      <c r="J4" s="35"/>
      <c r="K4" s="35"/>
      <c r="L4" s="35"/>
      <c r="M4" s="35"/>
      <c r="N4" s="35"/>
      <c r="O4" s="35"/>
      <c r="P4" s="36"/>
    </row>
    <row r="5" spans="1:16" s="25" customFormat="1" ht="26.4" x14ac:dyDescent="0.25">
      <c r="A5" s="20" t="s">
        <v>37</v>
      </c>
      <c r="B5" s="37">
        <v>2010</v>
      </c>
      <c r="C5" s="37">
        <v>2011</v>
      </c>
      <c r="D5" s="37">
        <v>2012</v>
      </c>
      <c r="E5" s="37">
        <v>2013</v>
      </c>
      <c r="F5" s="37">
        <v>2014</v>
      </c>
      <c r="G5" s="37">
        <v>2015</v>
      </c>
      <c r="H5" s="38">
        <v>2016</v>
      </c>
      <c r="I5" s="20" t="s">
        <v>37</v>
      </c>
      <c r="J5" s="37" t="s">
        <v>45</v>
      </c>
      <c r="K5" s="37" t="s">
        <v>46</v>
      </c>
      <c r="L5" s="37" t="s">
        <v>44</v>
      </c>
      <c r="M5" s="37" t="s">
        <v>47</v>
      </c>
      <c r="N5" s="37" t="s">
        <v>60</v>
      </c>
      <c r="O5" s="37" t="s">
        <v>131</v>
      </c>
      <c r="P5" s="38" t="s">
        <v>130</v>
      </c>
    </row>
    <row r="6" spans="1:16" x14ac:dyDescent="0.25">
      <c r="A6" s="20" t="s">
        <v>24</v>
      </c>
      <c r="B6" s="39">
        <f>VLOOKUP($A$2,'Table 7'!$A$7:$K$25,3,FALSE)</f>
        <v>400</v>
      </c>
      <c r="C6" s="39" t="e">
        <f>VLOOKUP($A$2,#REF!,3,FALSE)</f>
        <v>#REF!</v>
      </c>
      <c r="D6" s="39" t="e">
        <f>VLOOKUP($A$2,#REF!,3,FALSE)</f>
        <v>#REF!</v>
      </c>
      <c r="E6" s="39" t="e">
        <f>VLOOKUP($A$2,#REF!,3,FALSE)</f>
        <v>#REF!</v>
      </c>
      <c r="F6" s="39" t="e">
        <f>VLOOKUP($A$2,#REF!,3,FALSE)</f>
        <v>#REF!</v>
      </c>
      <c r="G6" s="39" t="e">
        <f>VLOOKUP($A$2,#REF!,3,FALSE)</f>
        <v>#REF!</v>
      </c>
      <c r="H6" s="39" t="e">
        <f>VLOOKUP($A$2,#REF!,3,FALSE)</f>
        <v>#REF!</v>
      </c>
      <c r="I6" s="20" t="s">
        <v>24</v>
      </c>
      <c r="J6" s="40" t="e">
        <f t="shared" ref="J6:O9" si="0">C6/B6-1</f>
        <v>#REF!</v>
      </c>
      <c r="K6" s="40" t="e">
        <f t="shared" si="0"/>
        <v>#REF!</v>
      </c>
      <c r="L6" s="40" t="e">
        <f t="shared" si="0"/>
        <v>#REF!</v>
      </c>
      <c r="M6" s="40" t="e">
        <f t="shared" si="0"/>
        <v>#REF!</v>
      </c>
      <c r="N6" s="40" t="e">
        <f t="shared" si="0"/>
        <v>#REF!</v>
      </c>
      <c r="O6" s="40" t="e">
        <f>H6/G6-1</f>
        <v>#REF!</v>
      </c>
      <c r="P6" s="47" t="e">
        <f>H6/B6-1</f>
        <v>#REF!</v>
      </c>
    </row>
    <row r="7" spans="1:16" x14ac:dyDescent="0.25">
      <c r="A7" s="20" t="s">
        <v>25</v>
      </c>
      <c r="B7" s="39">
        <f>VLOOKUP($A$2,'Table 7'!$A$7:$K$25,4,FALSE)</f>
        <v>425</v>
      </c>
      <c r="C7" s="39" t="e">
        <f>VLOOKUP($A$2,#REF!,4,FALSE)</f>
        <v>#REF!</v>
      </c>
      <c r="D7" s="39" t="e">
        <f>VLOOKUP($A$2,#REF!,4,FALSE)</f>
        <v>#REF!</v>
      </c>
      <c r="E7" s="39" t="e">
        <f>VLOOKUP($A$2,#REF!,4,FALSE)</f>
        <v>#REF!</v>
      </c>
      <c r="F7" s="39" t="e">
        <f>VLOOKUP($A$2,#REF!,4,FALSE)</f>
        <v>#REF!</v>
      </c>
      <c r="G7" s="39" t="e">
        <f>VLOOKUP($A$2,#REF!,4,FALSE)</f>
        <v>#REF!</v>
      </c>
      <c r="H7" s="39" t="e">
        <f>VLOOKUP($A$2,#REF!,4,FALSE)</f>
        <v>#REF!</v>
      </c>
      <c r="I7" s="20" t="s">
        <v>25</v>
      </c>
      <c r="J7" s="40" t="e">
        <f t="shared" si="0"/>
        <v>#REF!</v>
      </c>
      <c r="K7" s="40" t="e">
        <f t="shared" si="0"/>
        <v>#REF!</v>
      </c>
      <c r="L7" s="40" t="e">
        <f t="shared" si="0"/>
        <v>#REF!</v>
      </c>
      <c r="M7" s="40" t="e">
        <f t="shared" si="0"/>
        <v>#REF!</v>
      </c>
      <c r="N7" s="40" t="e">
        <f t="shared" si="0"/>
        <v>#REF!</v>
      </c>
      <c r="O7" s="40" t="e">
        <f t="shared" si="0"/>
        <v>#REF!</v>
      </c>
      <c r="P7" s="47" t="e">
        <f t="shared" ref="P7:P9" si="1">H7/B7-1</f>
        <v>#REF!</v>
      </c>
    </row>
    <row r="8" spans="1:16" x14ac:dyDescent="0.25">
      <c r="A8" s="21" t="s">
        <v>26</v>
      </c>
      <c r="B8" s="39">
        <f>VLOOKUP($A$2,'Table 7'!$A$7:$K$25,5,FALSE)</f>
        <v>428.18</v>
      </c>
      <c r="C8" s="39" t="e">
        <f>VLOOKUP($A$2,#REF!,5,FALSE)</f>
        <v>#REF!</v>
      </c>
      <c r="D8" s="39" t="e">
        <f>VLOOKUP($A$2,#REF!,5,FALSE)</f>
        <v>#REF!</v>
      </c>
      <c r="E8" s="39" t="e">
        <f>VLOOKUP($A$2,#REF!,5,FALSE)</f>
        <v>#REF!</v>
      </c>
      <c r="F8" s="39" t="e">
        <f>VLOOKUP($A$2,#REF!,5,FALSE)</f>
        <v>#REF!</v>
      </c>
      <c r="G8" s="39" t="e">
        <f>VLOOKUP($A$2,#REF!,5,FALSE)</f>
        <v>#REF!</v>
      </c>
      <c r="H8" s="39" t="e">
        <f>VLOOKUP($A$2,#REF!,5,FALSE)</f>
        <v>#REF!</v>
      </c>
      <c r="I8" s="21" t="s">
        <v>26</v>
      </c>
      <c r="J8" s="40" t="e">
        <f t="shared" si="0"/>
        <v>#REF!</v>
      </c>
      <c r="K8" s="40" t="e">
        <f t="shared" si="0"/>
        <v>#REF!</v>
      </c>
      <c r="L8" s="40" t="e">
        <f t="shared" si="0"/>
        <v>#REF!</v>
      </c>
      <c r="M8" s="40" t="e">
        <f t="shared" si="0"/>
        <v>#REF!</v>
      </c>
      <c r="N8" s="40" t="e">
        <f t="shared" si="0"/>
        <v>#REF!</v>
      </c>
      <c r="O8" s="40" t="e">
        <f t="shared" si="0"/>
        <v>#REF!</v>
      </c>
      <c r="P8" s="47" t="e">
        <f t="shared" si="1"/>
        <v>#REF!</v>
      </c>
    </row>
    <row r="9" spans="1:16" x14ac:dyDescent="0.25">
      <c r="A9" s="20" t="s">
        <v>27</v>
      </c>
      <c r="B9" s="39">
        <f>VLOOKUP($A$2,'Table 7'!$A$7:$K$25,6,FALSE)</f>
        <v>450</v>
      </c>
      <c r="C9" s="39" t="e">
        <f>VLOOKUP($A$2,#REF!,6,FALSE)</f>
        <v>#REF!</v>
      </c>
      <c r="D9" s="39" t="e">
        <f>VLOOKUP($A$2,#REF!,6,FALSE)</f>
        <v>#REF!</v>
      </c>
      <c r="E9" s="39" t="e">
        <f>VLOOKUP($A$2,#REF!,6,FALSE)</f>
        <v>#REF!</v>
      </c>
      <c r="F9" s="39" t="e">
        <f>VLOOKUP($A$2,#REF!,6,FALSE)</f>
        <v>#REF!</v>
      </c>
      <c r="G9" s="39" t="e">
        <f>VLOOKUP($A$2,#REF!,6,FALSE)</f>
        <v>#REF!</v>
      </c>
      <c r="H9" s="39" t="e">
        <f>VLOOKUP($A$2,#REF!,6,FALSE)</f>
        <v>#REF!</v>
      </c>
      <c r="I9" s="20" t="s">
        <v>27</v>
      </c>
      <c r="J9" s="40" t="e">
        <f t="shared" si="0"/>
        <v>#REF!</v>
      </c>
      <c r="K9" s="40" t="e">
        <f t="shared" si="0"/>
        <v>#REF!</v>
      </c>
      <c r="L9" s="40" t="e">
        <f t="shared" si="0"/>
        <v>#REF!</v>
      </c>
      <c r="M9" s="40" t="e">
        <f t="shared" si="0"/>
        <v>#REF!</v>
      </c>
      <c r="N9" s="40" t="e">
        <f t="shared" si="0"/>
        <v>#REF!</v>
      </c>
      <c r="O9" s="40" t="e">
        <f t="shared" si="0"/>
        <v>#REF!</v>
      </c>
      <c r="P9" s="47" t="e">
        <f t="shared" si="1"/>
        <v>#REF!</v>
      </c>
    </row>
    <row r="10" spans="1:16" x14ac:dyDescent="0.25">
      <c r="A10" s="42"/>
      <c r="B10" s="43"/>
      <c r="C10" s="43"/>
      <c r="D10" s="43"/>
      <c r="E10" s="43"/>
      <c r="F10" s="43"/>
      <c r="G10" s="43"/>
      <c r="H10" s="41"/>
      <c r="I10" s="42"/>
      <c r="J10" s="43"/>
      <c r="K10" s="43"/>
      <c r="L10" s="43"/>
      <c r="M10" s="43"/>
      <c r="N10" s="43"/>
      <c r="O10" s="43"/>
      <c r="P10" s="41"/>
    </row>
    <row r="11" spans="1:16" x14ac:dyDescent="0.25">
      <c r="A11" s="42"/>
      <c r="B11" s="43"/>
      <c r="C11" s="43"/>
      <c r="D11" s="43"/>
      <c r="E11" s="43"/>
      <c r="F11" s="43"/>
      <c r="G11" s="43"/>
      <c r="H11" s="41"/>
      <c r="I11" s="42"/>
      <c r="J11" s="43"/>
      <c r="K11" s="43"/>
      <c r="L11" s="43"/>
      <c r="M11" s="43"/>
      <c r="N11" s="43"/>
      <c r="O11" s="43"/>
      <c r="P11" s="41"/>
    </row>
    <row r="12" spans="1:16" x14ac:dyDescent="0.25">
      <c r="A12" s="42"/>
      <c r="B12" s="43"/>
      <c r="C12" s="43"/>
      <c r="D12" s="43"/>
      <c r="E12" s="43"/>
      <c r="F12" s="43"/>
      <c r="G12" s="43"/>
      <c r="H12" s="41"/>
      <c r="I12" s="42"/>
      <c r="J12" s="43"/>
      <c r="K12" s="43"/>
      <c r="L12" s="43"/>
      <c r="M12" s="43"/>
      <c r="N12" s="43"/>
      <c r="O12" s="43"/>
      <c r="P12" s="41"/>
    </row>
    <row r="13" spans="1:16" x14ac:dyDescent="0.25">
      <c r="A13" s="42"/>
      <c r="B13" s="43"/>
      <c r="C13" s="43"/>
      <c r="D13" s="43"/>
      <c r="E13" s="43"/>
      <c r="F13" s="43"/>
      <c r="G13" s="43"/>
      <c r="H13" s="41"/>
      <c r="I13" s="42"/>
      <c r="J13" s="43"/>
      <c r="K13" s="43"/>
      <c r="L13" s="43"/>
      <c r="M13" s="43"/>
      <c r="N13" s="43"/>
      <c r="O13" s="43"/>
      <c r="P13" s="41"/>
    </row>
    <row r="14" spans="1:16" x14ac:dyDescent="0.25">
      <c r="A14" s="42"/>
      <c r="B14" s="43"/>
      <c r="C14" s="43"/>
      <c r="D14" s="43"/>
      <c r="E14" s="43"/>
      <c r="F14" s="43"/>
      <c r="G14" s="43"/>
      <c r="H14" s="41"/>
      <c r="I14" s="42"/>
      <c r="J14" s="43"/>
      <c r="K14" s="43"/>
      <c r="L14" s="43"/>
      <c r="M14" s="43"/>
      <c r="N14" s="43"/>
      <c r="O14" s="43"/>
      <c r="P14" s="41"/>
    </row>
    <row r="15" spans="1:16" x14ac:dyDescent="0.25">
      <c r="A15" s="42"/>
      <c r="B15" s="43"/>
      <c r="C15" s="43"/>
      <c r="D15" s="43"/>
      <c r="E15" s="43"/>
      <c r="F15" s="43"/>
      <c r="G15" s="43"/>
      <c r="H15" s="41"/>
      <c r="I15" s="42"/>
      <c r="J15" s="43"/>
      <c r="K15" s="43"/>
      <c r="L15" s="43"/>
      <c r="M15" s="43"/>
      <c r="N15" s="43"/>
      <c r="O15" s="43"/>
      <c r="P15" s="41"/>
    </row>
    <row r="16" spans="1:16" x14ac:dyDescent="0.25">
      <c r="A16" s="42"/>
      <c r="B16" s="43"/>
      <c r="C16" s="43"/>
      <c r="D16" s="43"/>
      <c r="E16" s="43"/>
      <c r="F16" s="43"/>
      <c r="G16" s="43"/>
      <c r="H16" s="41"/>
      <c r="I16" s="42"/>
      <c r="J16" s="43"/>
      <c r="K16" s="43"/>
      <c r="L16" s="43"/>
      <c r="M16" s="43"/>
      <c r="N16" s="43"/>
      <c r="O16" s="43"/>
      <c r="P16" s="41"/>
    </row>
    <row r="17" spans="1:16" x14ac:dyDescent="0.25">
      <c r="A17" s="42"/>
      <c r="B17" s="43"/>
      <c r="C17" s="43"/>
      <c r="D17" s="43"/>
      <c r="E17" s="43"/>
      <c r="F17" s="43"/>
      <c r="G17" s="43"/>
      <c r="H17" s="41"/>
      <c r="I17" s="42"/>
      <c r="J17" s="43"/>
      <c r="K17" s="43"/>
      <c r="L17" s="43"/>
      <c r="M17" s="43"/>
      <c r="N17" s="43"/>
      <c r="O17" s="43"/>
      <c r="P17" s="41"/>
    </row>
    <row r="18" spans="1:16" x14ac:dyDescent="0.25">
      <c r="A18" s="42"/>
      <c r="B18" s="43"/>
      <c r="C18" s="43"/>
      <c r="D18" s="43"/>
      <c r="E18" s="43"/>
      <c r="F18" s="43"/>
      <c r="G18" s="43"/>
      <c r="H18" s="41"/>
      <c r="I18" s="42"/>
      <c r="J18" s="43"/>
      <c r="K18" s="43"/>
      <c r="L18" s="43"/>
      <c r="M18" s="43"/>
      <c r="N18" s="43"/>
      <c r="O18" s="43"/>
      <c r="P18" s="41"/>
    </row>
    <row r="19" spans="1:16" x14ac:dyDescent="0.25">
      <c r="A19" s="42"/>
      <c r="B19" s="43"/>
      <c r="C19" s="43"/>
      <c r="D19" s="43"/>
      <c r="E19" s="43"/>
      <c r="F19" s="43"/>
      <c r="G19" s="43"/>
      <c r="H19" s="41"/>
      <c r="I19" s="42"/>
      <c r="J19" s="43"/>
      <c r="K19" s="43"/>
      <c r="L19" s="43"/>
      <c r="M19" s="43"/>
      <c r="N19" s="43"/>
      <c r="O19" s="43"/>
      <c r="P19" s="41"/>
    </row>
    <row r="20" spans="1:16" x14ac:dyDescent="0.25">
      <c r="A20" s="42"/>
      <c r="B20" s="43"/>
      <c r="C20" s="43"/>
      <c r="D20" s="43"/>
      <c r="E20" s="43"/>
      <c r="F20" s="43"/>
      <c r="G20" s="43"/>
      <c r="H20" s="41"/>
      <c r="I20" s="42"/>
      <c r="J20" s="43"/>
      <c r="K20" s="43"/>
      <c r="L20" s="43"/>
      <c r="M20" s="43"/>
      <c r="N20" s="43"/>
      <c r="O20" s="43"/>
      <c r="P20" s="41"/>
    </row>
    <row r="21" spans="1:16" x14ac:dyDescent="0.25">
      <c r="A21" s="42"/>
      <c r="B21" s="43"/>
      <c r="C21" s="43"/>
      <c r="D21" s="43"/>
      <c r="E21" s="43"/>
      <c r="F21" s="43"/>
      <c r="G21" s="43"/>
      <c r="H21" s="41"/>
      <c r="I21" s="42"/>
      <c r="J21" s="43"/>
      <c r="K21" s="43"/>
      <c r="L21" s="43"/>
      <c r="M21" s="43"/>
      <c r="N21" s="43"/>
      <c r="O21" s="43"/>
      <c r="P21" s="41"/>
    </row>
    <row r="22" spans="1:16" x14ac:dyDescent="0.25">
      <c r="A22" s="42"/>
      <c r="B22" s="43"/>
      <c r="C22" s="43"/>
      <c r="D22" s="43"/>
      <c r="E22" s="43"/>
      <c r="F22" s="43"/>
      <c r="G22" s="43"/>
      <c r="H22" s="41"/>
      <c r="I22" s="42"/>
      <c r="J22" s="43"/>
      <c r="K22" s="43"/>
      <c r="L22" s="43"/>
      <c r="M22" s="43"/>
      <c r="N22" s="43"/>
      <c r="O22" s="43"/>
      <c r="P22" s="41"/>
    </row>
    <row r="23" spans="1:16" x14ac:dyDescent="0.25">
      <c r="A23" s="42"/>
      <c r="B23" s="43"/>
      <c r="C23" s="43"/>
      <c r="D23" s="43"/>
      <c r="E23" s="43"/>
      <c r="F23" s="43"/>
      <c r="G23" s="43"/>
      <c r="H23" s="41"/>
      <c r="I23" s="42"/>
      <c r="J23" s="43"/>
      <c r="K23" s="43"/>
      <c r="L23" s="43"/>
      <c r="M23" s="43"/>
      <c r="N23" s="43"/>
      <c r="O23" s="43"/>
      <c r="P23" s="41"/>
    </row>
    <row r="24" spans="1:16" x14ac:dyDescent="0.25">
      <c r="A24" s="42"/>
      <c r="B24" s="43"/>
      <c r="C24" s="43"/>
      <c r="D24" s="43"/>
      <c r="E24" s="43"/>
      <c r="F24" s="43"/>
      <c r="G24" s="43"/>
      <c r="H24" s="41"/>
      <c r="I24" s="42"/>
      <c r="J24" s="43"/>
      <c r="K24" s="43"/>
      <c r="L24" s="43"/>
      <c r="M24" s="43"/>
      <c r="N24" s="43"/>
      <c r="O24" s="43"/>
      <c r="P24" s="41"/>
    </row>
    <row r="25" spans="1:16" ht="6" customHeight="1" x14ac:dyDescent="0.25">
      <c r="A25" s="42"/>
      <c r="B25" s="43"/>
      <c r="C25" s="43"/>
      <c r="D25" s="43"/>
      <c r="E25" s="43"/>
      <c r="F25" s="43"/>
      <c r="G25" s="43"/>
      <c r="H25" s="41"/>
      <c r="I25" s="44"/>
      <c r="J25" s="45"/>
      <c r="K25" s="45"/>
      <c r="L25" s="45"/>
      <c r="M25" s="45"/>
      <c r="N25" s="45"/>
      <c r="O25" s="45"/>
      <c r="P25" s="46"/>
    </row>
    <row r="26" spans="1:16" x14ac:dyDescent="0.25">
      <c r="A26" s="34" t="s">
        <v>35</v>
      </c>
      <c r="B26" s="35"/>
      <c r="C26" s="35"/>
      <c r="D26" s="35"/>
      <c r="E26" s="35"/>
      <c r="F26" s="35"/>
      <c r="G26" s="35"/>
      <c r="H26" s="36"/>
      <c r="I26" s="48" t="s">
        <v>134</v>
      </c>
      <c r="J26" s="35"/>
      <c r="K26" s="35"/>
      <c r="L26" s="35"/>
      <c r="M26" s="35"/>
      <c r="N26" s="35"/>
      <c r="O26" s="35"/>
      <c r="P26" s="36"/>
    </row>
    <row r="27" spans="1:16" s="30" customFormat="1" ht="26.4" x14ac:dyDescent="0.25">
      <c r="A27" s="20"/>
      <c r="B27" s="37">
        <v>2010</v>
      </c>
      <c r="C27" s="37">
        <v>2011</v>
      </c>
      <c r="D27" s="37">
        <v>2012</v>
      </c>
      <c r="E27" s="37">
        <v>2013</v>
      </c>
      <c r="F27" s="37">
        <v>2014</v>
      </c>
      <c r="G27" s="43">
        <v>2015</v>
      </c>
      <c r="H27" s="41">
        <v>2016</v>
      </c>
      <c r="I27" s="37" t="s">
        <v>37</v>
      </c>
      <c r="J27" s="37" t="s">
        <v>45</v>
      </c>
      <c r="K27" s="37" t="s">
        <v>46</v>
      </c>
      <c r="L27" s="37" t="s">
        <v>44</v>
      </c>
      <c r="M27" s="37" t="s">
        <v>47</v>
      </c>
      <c r="N27" s="37" t="s">
        <v>60</v>
      </c>
      <c r="O27" s="37" t="s">
        <v>131</v>
      </c>
      <c r="P27" s="38" t="s">
        <v>130</v>
      </c>
    </row>
    <row r="28" spans="1:16" x14ac:dyDescent="0.25">
      <c r="A28" s="20" t="s">
        <v>24</v>
      </c>
      <c r="B28" s="39">
        <f>VLOOKUP($A$2,'Table 7'!$A$7:$K$25,9,FALSE)</f>
        <v>525</v>
      </c>
      <c r="C28" s="39" t="e">
        <f>VLOOKUP($A$2,#REF!,9,FALSE)</f>
        <v>#REF!</v>
      </c>
      <c r="D28" s="39" t="e">
        <f>VLOOKUP($A$2,#REF!,9,FALSE)</f>
        <v>#REF!</v>
      </c>
      <c r="E28" s="39" t="e">
        <f>VLOOKUP($A$2,#REF!,9,FALSE)</f>
        <v>#REF!</v>
      </c>
      <c r="F28" s="39" t="e">
        <f>VLOOKUP($A$2,#REF!,9,FALSE)</f>
        <v>#REF!</v>
      </c>
      <c r="G28" s="37" t="e">
        <f>VLOOKUP($A$2,#REF!,9,FALSE)</f>
        <v>#REF!</v>
      </c>
      <c r="H28" s="38" t="e">
        <f>VLOOKUP($A$2,#REF!,9,FALSE)</f>
        <v>#REF!</v>
      </c>
      <c r="I28" s="37" t="s">
        <v>24</v>
      </c>
      <c r="J28" s="40" t="e">
        <f t="shared" ref="J28:N31" si="2">C28/B28-1</f>
        <v>#REF!</v>
      </c>
      <c r="K28" s="40" t="e">
        <f t="shared" si="2"/>
        <v>#REF!</v>
      </c>
      <c r="L28" s="40" t="e">
        <f t="shared" si="2"/>
        <v>#REF!</v>
      </c>
      <c r="M28" s="40" t="e">
        <f t="shared" si="2"/>
        <v>#REF!</v>
      </c>
      <c r="N28" s="40" t="e">
        <f t="shared" si="2"/>
        <v>#REF!</v>
      </c>
      <c r="O28" s="40" t="e">
        <f>H28/G28-1</f>
        <v>#REF!</v>
      </c>
      <c r="P28" s="47" t="e">
        <f>H28/B28-1</f>
        <v>#REF!</v>
      </c>
    </row>
    <row r="29" spans="1:16" x14ac:dyDescent="0.25">
      <c r="A29" s="20" t="s">
        <v>25</v>
      </c>
      <c r="B29" s="39">
        <f>VLOOKUP($A$2,'Table 7'!$A$7:$K$25,10,FALSE)</f>
        <v>527.37</v>
      </c>
      <c r="C29" s="39" t="e">
        <f>VLOOKUP($A$2,#REF!,10,FALSE)</f>
        <v>#REF!</v>
      </c>
      <c r="D29" s="39" t="e">
        <f>VLOOKUP($A$2,#REF!,10,FALSE)</f>
        <v>#REF!</v>
      </c>
      <c r="E29" s="39" t="e">
        <f>VLOOKUP($A$2,#REF!,10,FALSE)</f>
        <v>#REF!</v>
      </c>
      <c r="F29" s="39" t="e">
        <f>VLOOKUP($A$2,#REF!,10,FALSE)</f>
        <v>#REF!</v>
      </c>
      <c r="G29" s="39" t="e">
        <f>VLOOKUP($A$2,#REF!,10,FALSE)</f>
        <v>#REF!</v>
      </c>
      <c r="H29" s="50" t="e">
        <f>VLOOKUP($A$2,#REF!,10,FALSE)</f>
        <v>#REF!</v>
      </c>
      <c r="I29" s="37" t="s">
        <v>25</v>
      </c>
      <c r="J29" s="40" t="e">
        <f t="shared" si="2"/>
        <v>#REF!</v>
      </c>
      <c r="K29" s="40" t="e">
        <f t="shared" si="2"/>
        <v>#REF!</v>
      </c>
      <c r="L29" s="40" t="e">
        <f t="shared" si="2"/>
        <v>#REF!</v>
      </c>
      <c r="M29" s="40" t="e">
        <f t="shared" si="2"/>
        <v>#REF!</v>
      </c>
      <c r="N29" s="40" t="e">
        <f t="shared" si="2"/>
        <v>#REF!</v>
      </c>
      <c r="O29" s="40" t="e">
        <f>H29/G29-1</f>
        <v>#REF!</v>
      </c>
      <c r="P29" s="47" t="e">
        <f t="shared" ref="P29:P31" si="3">H29/B29-1</f>
        <v>#REF!</v>
      </c>
    </row>
    <row r="30" spans="1:16" x14ac:dyDescent="0.25">
      <c r="A30" s="21" t="s">
        <v>26</v>
      </c>
      <c r="B30" s="39">
        <f>VLOOKUP($A$2,'Table 7'!$A$7:$K$25,11,FALSE)</f>
        <v>550</v>
      </c>
      <c r="C30" s="39" t="e">
        <f>VLOOKUP($A$2,#REF!,11,FALSE)</f>
        <v>#REF!</v>
      </c>
      <c r="D30" s="39" t="e">
        <f>VLOOKUP($A$2,#REF!,11,FALSE)</f>
        <v>#REF!</v>
      </c>
      <c r="E30" s="39" t="e">
        <f>VLOOKUP($A$2,#REF!,11,FALSE)</f>
        <v>#REF!</v>
      </c>
      <c r="F30" s="39" t="e">
        <f>VLOOKUP($A$2,#REF!,11,FALSE)</f>
        <v>#REF!</v>
      </c>
      <c r="G30" s="39" t="e">
        <f>VLOOKUP($A$2,#REF!,11,FALSE)</f>
        <v>#REF!</v>
      </c>
      <c r="H30" s="50" t="e">
        <f>VLOOKUP($A$2,#REF!,11,FALSE)</f>
        <v>#REF!</v>
      </c>
      <c r="I30" s="49" t="s">
        <v>26</v>
      </c>
      <c r="J30" s="40" t="e">
        <f t="shared" si="2"/>
        <v>#REF!</v>
      </c>
      <c r="K30" s="40" t="e">
        <f t="shared" si="2"/>
        <v>#REF!</v>
      </c>
      <c r="L30" s="40" t="e">
        <f t="shared" si="2"/>
        <v>#REF!</v>
      </c>
      <c r="M30" s="40" t="e">
        <f t="shared" si="2"/>
        <v>#REF!</v>
      </c>
      <c r="N30" s="40" t="e">
        <f t="shared" si="2"/>
        <v>#REF!</v>
      </c>
      <c r="O30" s="40" t="e">
        <f>H30/G30-1</f>
        <v>#REF!</v>
      </c>
      <c r="P30" s="47" t="e">
        <f t="shared" si="3"/>
        <v>#REF!</v>
      </c>
    </row>
    <row r="31" spans="1:16" x14ac:dyDescent="0.25">
      <c r="A31" s="20" t="s">
        <v>27</v>
      </c>
      <c r="B31" s="39" t="e">
        <f>VLOOKUP($A$2,'Table 7'!$A$7:$K$25,12,FALSE)</f>
        <v>#REF!</v>
      </c>
      <c r="C31" s="39" t="e">
        <f>VLOOKUP($A$2,#REF!,12,FALSE)</f>
        <v>#REF!</v>
      </c>
      <c r="D31" s="39" t="e">
        <f>VLOOKUP($A$2,#REF!,12,FALSE)</f>
        <v>#REF!</v>
      </c>
      <c r="E31" s="39" t="e">
        <f>VLOOKUP($A$2,#REF!,12,FALSE)</f>
        <v>#REF!</v>
      </c>
      <c r="F31" s="39" t="e">
        <f>VLOOKUP($A$2,#REF!,12,FALSE)</f>
        <v>#REF!</v>
      </c>
      <c r="G31" s="39" t="e">
        <f>VLOOKUP($A$2,#REF!,12,FALSE)</f>
        <v>#REF!</v>
      </c>
      <c r="H31" s="50" t="e">
        <f>VLOOKUP($A$2,#REF!,12,FALSE)</f>
        <v>#REF!</v>
      </c>
      <c r="I31" s="37" t="s">
        <v>27</v>
      </c>
      <c r="J31" s="40" t="e">
        <f t="shared" si="2"/>
        <v>#REF!</v>
      </c>
      <c r="K31" s="40" t="e">
        <f t="shared" si="2"/>
        <v>#REF!</v>
      </c>
      <c r="L31" s="40" t="e">
        <f t="shared" si="2"/>
        <v>#REF!</v>
      </c>
      <c r="M31" s="40" t="e">
        <f t="shared" si="2"/>
        <v>#REF!</v>
      </c>
      <c r="N31" s="40" t="e">
        <f t="shared" si="2"/>
        <v>#REF!</v>
      </c>
      <c r="O31" s="40" t="e">
        <f>H31/G31-1</f>
        <v>#REF!</v>
      </c>
      <c r="P31" s="47" t="e">
        <f t="shared" si="3"/>
        <v>#REF!</v>
      </c>
    </row>
    <row r="32" spans="1:16" x14ac:dyDescent="0.25">
      <c r="A32" s="42"/>
      <c r="B32" s="43"/>
      <c r="C32" s="43"/>
      <c r="D32" s="43"/>
      <c r="E32" s="43"/>
      <c r="F32" s="43"/>
      <c r="G32" s="39"/>
      <c r="H32" s="50"/>
      <c r="I32" s="43"/>
      <c r="J32" s="43"/>
      <c r="K32" s="43"/>
      <c r="L32" s="43"/>
      <c r="M32" s="43"/>
      <c r="N32" s="43"/>
      <c r="O32" s="43"/>
      <c r="P32" s="41"/>
    </row>
    <row r="33" spans="1:16" x14ac:dyDescent="0.25">
      <c r="A33" s="42"/>
      <c r="B33" s="43"/>
      <c r="C33" s="43"/>
      <c r="D33" s="43"/>
      <c r="E33" s="43"/>
      <c r="F33" s="43"/>
      <c r="G33" s="43"/>
      <c r="H33" s="41"/>
      <c r="I33" s="43"/>
      <c r="J33" s="43"/>
      <c r="K33" s="43"/>
      <c r="L33" s="43"/>
      <c r="M33" s="43"/>
      <c r="N33" s="43"/>
      <c r="O33" s="43"/>
      <c r="P33" s="41"/>
    </row>
    <row r="34" spans="1:16" x14ac:dyDescent="0.25">
      <c r="A34" s="42"/>
      <c r="B34" s="43"/>
      <c r="C34" s="43"/>
      <c r="D34" s="43"/>
      <c r="E34" s="43"/>
      <c r="F34" s="43"/>
      <c r="G34" s="43"/>
      <c r="H34" s="41"/>
      <c r="I34" s="43"/>
      <c r="J34" s="43"/>
      <c r="K34" s="43"/>
      <c r="L34" s="43"/>
      <c r="M34" s="43"/>
      <c r="N34" s="43"/>
      <c r="O34" s="43"/>
      <c r="P34" s="41"/>
    </row>
    <row r="35" spans="1:16" x14ac:dyDescent="0.25">
      <c r="A35" s="42"/>
      <c r="B35" s="43"/>
      <c r="C35" s="43"/>
      <c r="D35" s="43"/>
      <c r="E35" s="43"/>
      <c r="F35" s="43"/>
      <c r="G35" s="43"/>
      <c r="H35" s="41"/>
      <c r="I35" s="43"/>
      <c r="J35" s="43"/>
      <c r="K35" s="43"/>
      <c r="L35" s="43"/>
      <c r="M35" s="43"/>
      <c r="N35" s="43"/>
      <c r="O35" s="43"/>
      <c r="P35" s="41"/>
    </row>
    <row r="36" spans="1:16" x14ac:dyDescent="0.25">
      <c r="A36" s="42"/>
      <c r="B36" s="43"/>
      <c r="C36" s="43"/>
      <c r="D36" s="43"/>
      <c r="E36" s="43"/>
      <c r="F36" s="43"/>
      <c r="G36" s="43"/>
      <c r="H36" s="41"/>
      <c r="I36" s="43"/>
      <c r="J36" s="43"/>
      <c r="K36" s="43"/>
      <c r="L36" s="43"/>
      <c r="M36" s="43"/>
      <c r="N36" s="43"/>
      <c r="O36" s="43"/>
      <c r="P36" s="41"/>
    </row>
    <row r="37" spans="1:16" x14ac:dyDescent="0.25">
      <c r="A37" s="42"/>
      <c r="B37" s="43"/>
      <c r="C37" s="43"/>
      <c r="D37" s="43"/>
      <c r="E37" s="43"/>
      <c r="F37" s="43"/>
      <c r="G37" s="43"/>
      <c r="H37" s="41"/>
      <c r="I37" s="43"/>
      <c r="J37" s="43"/>
      <c r="K37" s="43"/>
      <c r="L37" s="43"/>
      <c r="M37" s="43"/>
      <c r="N37" s="43"/>
      <c r="O37" s="43"/>
      <c r="P37" s="41"/>
    </row>
    <row r="38" spans="1:16" x14ac:dyDescent="0.25">
      <c r="A38" s="42"/>
      <c r="B38" s="43"/>
      <c r="C38" s="43"/>
      <c r="D38" s="43"/>
      <c r="E38" s="43"/>
      <c r="F38" s="43"/>
      <c r="G38" s="43"/>
      <c r="H38" s="41"/>
      <c r="I38" s="43"/>
      <c r="J38" s="43"/>
      <c r="K38" s="43"/>
      <c r="L38" s="43"/>
      <c r="M38" s="43"/>
      <c r="N38" s="43"/>
      <c r="O38" s="43"/>
      <c r="P38" s="41"/>
    </row>
    <row r="39" spans="1:16" x14ac:dyDescent="0.25">
      <c r="A39" s="42"/>
      <c r="B39" s="43"/>
      <c r="C39" s="43"/>
      <c r="D39" s="43"/>
      <c r="E39" s="43"/>
      <c r="F39" s="43"/>
      <c r="G39" s="43"/>
      <c r="H39" s="41"/>
      <c r="I39" s="43"/>
      <c r="J39" s="43"/>
      <c r="K39" s="43"/>
      <c r="L39" s="43"/>
      <c r="M39" s="43"/>
      <c r="N39" s="43"/>
      <c r="O39" s="43"/>
      <c r="P39" s="41"/>
    </row>
    <row r="40" spans="1:16" x14ac:dyDescent="0.25">
      <c r="A40" s="42"/>
      <c r="B40" s="43"/>
      <c r="C40" s="43"/>
      <c r="D40" s="43"/>
      <c r="E40" s="43"/>
      <c r="F40" s="43"/>
      <c r="G40" s="43"/>
      <c r="H40" s="41"/>
      <c r="I40" s="43"/>
      <c r="J40" s="43"/>
      <c r="K40" s="43"/>
      <c r="L40" s="43"/>
      <c r="M40" s="43"/>
      <c r="N40" s="43"/>
      <c r="O40" s="43"/>
      <c r="P40" s="41"/>
    </row>
    <row r="41" spans="1:16" x14ac:dyDescent="0.25">
      <c r="A41" s="42"/>
      <c r="B41" s="43"/>
      <c r="C41" s="43"/>
      <c r="D41" s="43"/>
      <c r="E41" s="43"/>
      <c r="F41" s="43"/>
      <c r="G41" s="43"/>
      <c r="H41" s="41"/>
      <c r="I41" s="43"/>
      <c r="J41" s="43"/>
      <c r="K41" s="43"/>
      <c r="L41" s="43"/>
      <c r="M41" s="43"/>
      <c r="N41" s="43"/>
      <c r="O41" s="43"/>
      <c r="P41" s="41"/>
    </row>
    <row r="42" spans="1:16" x14ac:dyDescent="0.25">
      <c r="A42" s="42"/>
      <c r="B42" s="43"/>
      <c r="C42" s="43"/>
      <c r="D42" s="43"/>
      <c r="E42" s="43"/>
      <c r="F42" s="43"/>
      <c r="G42" s="43"/>
      <c r="H42" s="41"/>
      <c r="I42" s="43"/>
      <c r="J42" s="43"/>
      <c r="K42" s="43"/>
      <c r="L42" s="43"/>
      <c r="M42" s="43"/>
      <c r="N42" s="43"/>
      <c r="O42" s="43"/>
      <c r="P42" s="41"/>
    </row>
    <row r="43" spans="1:16" x14ac:dyDescent="0.25">
      <c r="A43" s="42"/>
      <c r="B43" s="43"/>
      <c r="C43" s="43"/>
      <c r="D43" s="43"/>
      <c r="E43" s="43"/>
      <c r="F43" s="43"/>
      <c r="G43" s="43"/>
      <c r="H43" s="41"/>
      <c r="I43" s="43"/>
      <c r="J43" s="43"/>
      <c r="K43" s="43"/>
      <c r="L43" s="43"/>
      <c r="M43" s="43"/>
      <c r="N43" s="43"/>
      <c r="O43" s="43"/>
      <c r="P43" s="41"/>
    </row>
    <row r="44" spans="1:16" x14ac:dyDescent="0.25">
      <c r="A44" s="42"/>
      <c r="B44" s="43"/>
      <c r="C44" s="43"/>
      <c r="D44" s="43"/>
      <c r="E44" s="43"/>
      <c r="F44" s="43"/>
      <c r="G44" s="43"/>
      <c r="H44" s="41"/>
      <c r="I44" s="43"/>
      <c r="J44" s="43"/>
      <c r="K44" s="43"/>
      <c r="L44" s="43"/>
      <c r="M44" s="43"/>
      <c r="N44" s="43"/>
      <c r="O44" s="43"/>
      <c r="P44" s="41"/>
    </row>
    <row r="45" spans="1:16" x14ac:dyDescent="0.25">
      <c r="A45" s="42"/>
      <c r="B45" s="43"/>
      <c r="C45" s="43"/>
      <c r="D45" s="43"/>
      <c r="E45" s="43"/>
      <c r="F45" s="43"/>
      <c r="G45" s="43"/>
      <c r="H45" s="41"/>
      <c r="I45" s="43"/>
      <c r="J45" s="43"/>
      <c r="K45" s="43"/>
      <c r="L45" s="43"/>
      <c r="M45" s="43"/>
      <c r="N45" s="43"/>
      <c r="O45" s="43"/>
      <c r="P45" s="41"/>
    </row>
    <row r="46" spans="1:16" x14ac:dyDescent="0.25">
      <c r="A46" s="42"/>
      <c r="B46" s="43"/>
      <c r="C46" s="43"/>
      <c r="D46" s="43"/>
      <c r="E46" s="43"/>
      <c r="F46" s="43"/>
      <c r="G46" s="43"/>
      <c r="H46" s="41"/>
      <c r="I46" s="43"/>
      <c r="J46" s="43"/>
      <c r="K46" s="43"/>
      <c r="L46" s="43"/>
      <c r="M46" s="43"/>
      <c r="N46" s="43"/>
      <c r="O46" s="43"/>
      <c r="P46" s="41"/>
    </row>
    <row r="47" spans="1:16" ht="8.1" customHeight="1" x14ac:dyDescent="0.25">
      <c r="A47" s="44"/>
      <c r="B47" s="45"/>
      <c r="C47" s="45"/>
      <c r="D47" s="45"/>
      <c r="E47" s="45"/>
      <c r="F47" s="45"/>
      <c r="G47" s="45"/>
      <c r="H47" s="46"/>
      <c r="I47" s="45"/>
      <c r="J47" s="45"/>
      <c r="K47" s="45"/>
      <c r="L47" s="45"/>
      <c r="M47" s="45"/>
      <c r="N47" s="45"/>
      <c r="O47" s="45"/>
      <c r="P47" s="46"/>
    </row>
    <row r="48" spans="1:16" x14ac:dyDescent="0.25">
      <c r="A48" s="13" t="s">
        <v>38</v>
      </c>
      <c r="B48" s="4"/>
      <c r="C48" s="4"/>
      <c r="D48" s="4"/>
      <c r="E48" s="4"/>
      <c r="F48" s="4"/>
      <c r="G48" s="35"/>
      <c r="H48" s="36"/>
      <c r="I48" s="14" t="s">
        <v>135</v>
      </c>
      <c r="J48" s="4"/>
      <c r="K48" s="4"/>
      <c r="L48" s="4"/>
      <c r="M48" s="4"/>
      <c r="N48" s="4"/>
      <c r="O48" s="4"/>
      <c r="P48" s="15"/>
    </row>
    <row r="49" spans="1:16" s="30" customFormat="1" ht="26.4" x14ac:dyDescent="0.25">
      <c r="A49" s="18"/>
      <c r="B49" s="28">
        <v>2010</v>
      </c>
      <c r="C49" s="28">
        <v>2011</v>
      </c>
      <c r="D49" s="28">
        <v>2012</v>
      </c>
      <c r="E49" s="28">
        <v>2013</v>
      </c>
      <c r="F49" s="28">
        <v>2014</v>
      </c>
      <c r="G49" s="28">
        <v>2015</v>
      </c>
      <c r="H49" s="29">
        <v>2016</v>
      </c>
      <c r="I49" s="28" t="s">
        <v>37</v>
      </c>
      <c r="J49" s="28" t="s">
        <v>45</v>
      </c>
      <c r="K49" s="28" t="s">
        <v>46</v>
      </c>
      <c r="L49" s="28" t="s">
        <v>44</v>
      </c>
      <c r="M49" s="28" t="s">
        <v>47</v>
      </c>
      <c r="N49" s="28" t="s">
        <v>60</v>
      </c>
      <c r="O49" s="37" t="s">
        <v>131</v>
      </c>
      <c r="P49" s="38" t="s">
        <v>130</v>
      </c>
    </row>
    <row r="50" spans="1:16" x14ac:dyDescent="0.25">
      <c r="A50" s="20" t="s">
        <v>24</v>
      </c>
      <c r="B50" s="16" t="e">
        <f>VLOOKUP($A$2,'Table 7'!#REF!,3,FALSE)</f>
        <v>#REF!</v>
      </c>
      <c r="C50" s="16" t="e">
        <f>VLOOKUP($A$2,#REF!,3,FALSE)</f>
        <v>#REF!</v>
      </c>
      <c r="D50" s="16" t="e">
        <f>VLOOKUP($A$2,#REF!,3,FALSE)</f>
        <v>#REF!</v>
      </c>
      <c r="E50" s="16" t="e">
        <f>VLOOKUP($A$2,#REF!,3,FALSE)</f>
        <v>#REF!</v>
      </c>
      <c r="F50" s="16" t="e">
        <f>VLOOKUP($A$2,#REF!,3,FALSE)</f>
        <v>#REF!</v>
      </c>
      <c r="G50" s="16" t="e">
        <f>VLOOKUP($A$2,#REF!,3,FALSE)</f>
        <v>#REF!</v>
      </c>
      <c r="H50" s="17" t="e">
        <f>VLOOKUP($A$2,#REF!,3,FALSE)</f>
        <v>#REF!</v>
      </c>
      <c r="I50" s="37" t="s">
        <v>24</v>
      </c>
      <c r="J50" s="23" t="e">
        <f t="shared" ref="J50:N53" si="4">C50/B50-1</f>
        <v>#REF!</v>
      </c>
      <c r="K50" s="23" t="e">
        <f t="shared" si="4"/>
        <v>#REF!</v>
      </c>
      <c r="L50" s="23" t="e">
        <f t="shared" si="4"/>
        <v>#REF!</v>
      </c>
      <c r="M50" s="23" t="e">
        <f t="shared" si="4"/>
        <v>#REF!</v>
      </c>
      <c r="N50" s="23" t="e">
        <f t="shared" si="4"/>
        <v>#REF!</v>
      </c>
      <c r="O50" s="23" t="e">
        <f>H50/G50-1</f>
        <v>#REF!</v>
      </c>
      <c r="P50" s="31" t="e">
        <f>H50/B50-1</f>
        <v>#REF!</v>
      </c>
    </row>
    <row r="51" spans="1:16" x14ac:dyDescent="0.25">
      <c r="A51" s="20" t="s">
        <v>25</v>
      </c>
      <c r="B51" s="16" t="e">
        <f>VLOOKUP($A$2,'Table 7'!#REF!,4,FALSE)</f>
        <v>#REF!</v>
      </c>
      <c r="C51" s="16" t="e">
        <f>VLOOKUP($A$2,#REF!,4,FALSE)</f>
        <v>#REF!</v>
      </c>
      <c r="D51" s="16" t="e">
        <f>VLOOKUP($A$2,#REF!,4,FALSE)</f>
        <v>#REF!</v>
      </c>
      <c r="E51" s="16" t="e">
        <f>VLOOKUP($A$2,#REF!,4,FALSE)</f>
        <v>#REF!</v>
      </c>
      <c r="F51" s="16" t="e">
        <f>VLOOKUP($A$2,#REF!,4,FALSE)</f>
        <v>#REF!</v>
      </c>
      <c r="G51" s="16" t="e">
        <f>VLOOKUP($A$2,#REF!,4,FALSE)</f>
        <v>#REF!</v>
      </c>
      <c r="H51" s="17" t="e">
        <f>VLOOKUP($A$2,#REF!,4,FALSE)</f>
        <v>#REF!</v>
      </c>
      <c r="I51" s="37" t="s">
        <v>25</v>
      </c>
      <c r="J51" s="23" t="e">
        <f t="shared" si="4"/>
        <v>#REF!</v>
      </c>
      <c r="K51" s="23" t="e">
        <f t="shared" si="4"/>
        <v>#REF!</v>
      </c>
      <c r="L51" s="23" t="e">
        <f t="shared" si="4"/>
        <v>#REF!</v>
      </c>
      <c r="M51" s="23" t="e">
        <f t="shared" si="4"/>
        <v>#REF!</v>
      </c>
      <c r="N51" s="23" t="e">
        <f t="shared" si="4"/>
        <v>#REF!</v>
      </c>
      <c r="O51" s="23" t="e">
        <f>H51/G51-1</f>
        <v>#REF!</v>
      </c>
      <c r="P51" s="31" t="e">
        <f t="shared" ref="P51:P53" si="5">H51/B51-1</f>
        <v>#REF!</v>
      </c>
    </row>
    <row r="52" spans="1:16" x14ac:dyDescent="0.25">
      <c r="A52" s="21" t="s">
        <v>26</v>
      </c>
      <c r="B52" s="16" t="e">
        <f>VLOOKUP($A$2,'Table 7'!#REF!,5,FALSE)</f>
        <v>#REF!</v>
      </c>
      <c r="C52" s="16" t="e">
        <f>VLOOKUP($A$2,#REF!,5,FALSE)</f>
        <v>#REF!</v>
      </c>
      <c r="D52" s="16" t="e">
        <f>VLOOKUP($A$2,#REF!,5,FALSE)</f>
        <v>#REF!</v>
      </c>
      <c r="E52" s="16" t="e">
        <f>VLOOKUP($A$2,#REF!,5,FALSE)</f>
        <v>#REF!</v>
      </c>
      <c r="F52" s="16" t="e">
        <f>VLOOKUP($A$2,#REF!,5,FALSE)</f>
        <v>#REF!</v>
      </c>
      <c r="G52" s="16" t="e">
        <f>VLOOKUP($A$2,#REF!,5,FALSE)</f>
        <v>#REF!</v>
      </c>
      <c r="H52" s="17" t="e">
        <f>VLOOKUP($A$2,#REF!,5,FALSE)</f>
        <v>#REF!</v>
      </c>
      <c r="I52" s="49" t="s">
        <v>26</v>
      </c>
      <c r="J52" s="23" t="e">
        <f t="shared" si="4"/>
        <v>#REF!</v>
      </c>
      <c r="K52" s="23" t="e">
        <f t="shared" si="4"/>
        <v>#REF!</v>
      </c>
      <c r="L52" s="23" t="e">
        <f t="shared" si="4"/>
        <v>#REF!</v>
      </c>
      <c r="M52" s="23" t="e">
        <f t="shared" si="4"/>
        <v>#REF!</v>
      </c>
      <c r="N52" s="23" t="e">
        <f t="shared" si="4"/>
        <v>#REF!</v>
      </c>
      <c r="O52" s="23" t="e">
        <f>H52/G52-1</f>
        <v>#REF!</v>
      </c>
      <c r="P52" s="31" t="e">
        <f t="shared" si="5"/>
        <v>#REF!</v>
      </c>
    </row>
    <row r="53" spans="1:16" x14ac:dyDescent="0.25">
      <c r="A53" s="20" t="s">
        <v>27</v>
      </c>
      <c r="B53" s="16" t="e">
        <f>VLOOKUP($A$2,'Table 7'!#REF!,6,FALSE)</f>
        <v>#REF!</v>
      </c>
      <c r="C53" s="16" t="e">
        <f>VLOOKUP($A$2,#REF!,6,FALSE)</f>
        <v>#REF!</v>
      </c>
      <c r="D53" s="16" t="e">
        <f>VLOOKUP($A$2,#REF!,6,FALSE)</f>
        <v>#REF!</v>
      </c>
      <c r="E53" s="16" t="e">
        <f>VLOOKUP($A$2,#REF!,6,FALSE)</f>
        <v>#REF!</v>
      </c>
      <c r="F53" s="16" t="e">
        <f>VLOOKUP($A$2,#REF!,6,FALSE)</f>
        <v>#REF!</v>
      </c>
      <c r="G53" s="16" t="e">
        <f>VLOOKUP($A$2,#REF!,6,FALSE)</f>
        <v>#REF!</v>
      </c>
      <c r="H53" s="17" t="e">
        <f>VLOOKUP($A$2,#REF!,6,FALSE)</f>
        <v>#REF!</v>
      </c>
      <c r="I53" s="37" t="s">
        <v>27</v>
      </c>
      <c r="J53" s="23" t="e">
        <f t="shared" si="4"/>
        <v>#REF!</v>
      </c>
      <c r="K53" s="23" t="e">
        <f t="shared" si="4"/>
        <v>#REF!</v>
      </c>
      <c r="L53" s="23" t="e">
        <f t="shared" si="4"/>
        <v>#REF!</v>
      </c>
      <c r="M53" s="23" t="e">
        <f t="shared" si="4"/>
        <v>#REF!</v>
      </c>
      <c r="N53" s="23" t="e">
        <f t="shared" si="4"/>
        <v>#REF!</v>
      </c>
      <c r="O53" s="23" t="e">
        <f>H53/G53-1</f>
        <v>#REF!</v>
      </c>
      <c r="P53" s="31" t="e">
        <f t="shared" si="5"/>
        <v>#REF!</v>
      </c>
    </row>
    <row r="54" spans="1:16" x14ac:dyDescent="0.25">
      <c r="A54" s="5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9"/>
    </row>
    <row r="55" spans="1:16" x14ac:dyDescent="0.25">
      <c r="A55" s="5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9"/>
    </row>
    <row r="56" spans="1:16" x14ac:dyDescent="0.25">
      <c r="A56" s="5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9"/>
    </row>
    <row r="57" spans="1:16" x14ac:dyDescent="0.25">
      <c r="A57" s="5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9"/>
    </row>
    <row r="58" spans="1:16" x14ac:dyDescent="0.25">
      <c r="A58" s="5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9"/>
    </row>
    <row r="59" spans="1:16" x14ac:dyDescent="0.25">
      <c r="A59" s="5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9"/>
    </row>
    <row r="60" spans="1:16" x14ac:dyDescent="0.25">
      <c r="A60" s="5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9"/>
    </row>
    <row r="61" spans="1:16" x14ac:dyDescent="0.25">
      <c r="A61" s="5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9"/>
    </row>
    <row r="62" spans="1:16" x14ac:dyDescent="0.25">
      <c r="A62" s="5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9"/>
    </row>
    <row r="63" spans="1:16" x14ac:dyDescent="0.25">
      <c r="A63" s="5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9"/>
    </row>
    <row r="64" spans="1:16" x14ac:dyDescent="0.25">
      <c r="A64" s="5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9"/>
    </row>
    <row r="65" spans="1:23" x14ac:dyDescent="0.25">
      <c r="A65" s="5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9"/>
    </row>
    <row r="66" spans="1:23" x14ac:dyDescent="0.25">
      <c r="A66" s="5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9"/>
      <c r="U66" s="16"/>
    </row>
    <row r="67" spans="1:23" x14ac:dyDescent="0.25">
      <c r="A67" s="5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9"/>
    </row>
    <row r="68" spans="1:23" x14ac:dyDescent="0.25">
      <c r="A68" s="5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9"/>
    </row>
    <row r="69" spans="1:23" ht="8.4" customHeight="1" x14ac:dyDescent="0.25">
      <c r="A69" s="6"/>
      <c r="B69" s="12"/>
      <c r="C69" s="12"/>
      <c r="D69" s="12"/>
      <c r="E69" s="12"/>
      <c r="F69" s="12"/>
      <c r="G69" s="12"/>
      <c r="H69" s="22"/>
      <c r="I69" s="12"/>
      <c r="J69" s="12"/>
      <c r="K69" s="12"/>
      <c r="L69" s="12"/>
      <c r="M69" s="12"/>
      <c r="N69" s="12"/>
      <c r="O69" s="12"/>
      <c r="P69" s="22"/>
    </row>
    <row r="70" spans="1:23" x14ac:dyDescent="0.25">
      <c r="A70" s="26" t="s">
        <v>39</v>
      </c>
      <c r="B70" s="1"/>
      <c r="C70" s="1"/>
      <c r="D70" s="1"/>
      <c r="E70" s="1"/>
      <c r="F70" s="1"/>
      <c r="G70" s="1"/>
      <c r="H70" s="19"/>
      <c r="I70" s="14" t="s">
        <v>136</v>
      </c>
      <c r="J70" s="4"/>
      <c r="K70" s="4"/>
      <c r="L70" s="4"/>
      <c r="M70" s="4"/>
      <c r="N70" s="4"/>
      <c r="O70" s="4"/>
      <c r="P70" s="15"/>
    </row>
    <row r="71" spans="1:23" s="30" customFormat="1" ht="26.4" x14ac:dyDescent="0.25">
      <c r="A71" s="18"/>
      <c r="B71" s="28">
        <v>2010</v>
      </c>
      <c r="C71" s="28">
        <v>2011</v>
      </c>
      <c r="D71" s="28">
        <v>2012</v>
      </c>
      <c r="E71" s="28">
        <v>2013</v>
      </c>
      <c r="F71" s="28">
        <v>2014</v>
      </c>
      <c r="G71" s="28">
        <v>2015</v>
      </c>
      <c r="H71" s="29">
        <v>2016</v>
      </c>
      <c r="I71" s="28" t="s">
        <v>37</v>
      </c>
      <c r="J71" s="28" t="s">
        <v>45</v>
      </c>
      <c r="K71" s="28" t="s">
        <v>46</v>
      </c>
      <c r="L71" s="28" t="s">
        <v>44</v>
      </c>
      <c r="M71" s="28" t="s">
        <v>47</v>
      </c>
      <c r="N71" s="28" t="s">
        <v>60</v>
      </c>
      <c r="O71" s="28" t="s">
        <v>131</v>
      </c>
      <c r="P71" s="29" t="s">
        <v>130</v>
      </c>
    </row>
    <row r="72" spans="1:23" x14ac:dyDescent="0.25">
      <c r="A72" s="20" t="s">
        <v>24</v>
      </c>
      <c r="B72" s="16" t="e">
        <f>VLOOKUP($A$2,'Table 7'!#REF!,9,FALSE)</f>
        <v>#REF!</v>
      </c>
      <c r="C72" s="16" t="e">
        <f>VLOOKUP($A$2,#REF!,9,FALSE)</f>
        <v>#REF!</v>
      </c>
      <c r="D72" s="16" t="e">
        <f>VLOOKUP($A$2,#REF!,9,FALSE)</f>
        <v>#REF!</v>
      </c>
      <c r="E72" s="16" t="e">
        <f>VLOOKUP($A$2,#REF!,9,FALSE)</f>
        <v>#REF!</v>
      </c>
      <c r="F72" s="16" t="e">
        <f>VLOOKUP($A$2,#REF!,9,FALSE)</f>
        <v>#REF!</v>
      </c>
      <c r="G72" s="16" t="e">
        <f>VLOOKUP($A$2,#REF!,9,FALSE)</f>
        <v>#REF!</v>
      </c>
      <c r="H72" s="17" t="e">
        <f>VLOOKUP($A$2,#REF!,9,FALSE)</f>
        <v>#REF!</v>
      </c>
      <c r="I72" s="37" t="s">
        <v>24</v>
      </c>
      <c r="J72" s="23" t="e">
        <f t="shared" ref="J72:O75" si="6">C72/B72-1</f>
        <v>#REF!</v>
      </c>
      <c r="K72" s="23" t="e">
        <f t="shared" si="6"/>
        <v>#REF!</v>
      </c>
      <c r="L72" s="23" t="e">
        <f t="shared" si="6"/>
        <v>#REF!</v>
      </c>
      <c r="M72" s="23" t="e">
        <f t="shared" si="6"/>
        <v>#REF!</v>
      </c>
      <c r="N72" s="23" t="e">
        <f t="shared" si="6"/>
        <v>#REF!</v>
      </c>
      <c r="O72" s="23" t="e">
        <f>H72/G72-1</f>
        <v>#REF!</v>
      </c>
      <c r="P72" s="31" t="e">
        <f>H72/B72-1</f>
        <v>#REF!</v>
      </c>
    </row>
    <row r="73" spans="1:23" x14ac:dyDescent="0.25">
      <c r="A73" s="20" t="s">
        <v>25</v>
      </c>
      <c r="B73" s="16" t="e">
        <f>VLOOKUP($A$2,'Table 7'!#REF!,10,FALSE)</f>
        <v>#REF!</v>
      </c>
      <c r="C73" s="16" t="e">
        <f>VLOOKUP($A$2,#REF!,10,FALSE)</f>
        <v>#REF!</v>
      </c>
      <c r="D73" s="16" t="e">
        <f>VLOOKUP($A$2,#REF!,10,FALSE)</f>
        <v>#REF!</v>
      </c>
      <c r="E73" s="16" t="e">
        <f>VLOOKUP($A$2,#REF!,10,FALSE)</f>
        <v>#REF!</v>
      </c>
      <c r="F73" s="16" t="e">
        <f>VLOOKUP($A$2,#REF!,10,FALSE)</f>
        <v>#REF!</v>
      </c>
      <c r="G73" s="16" t="e">
        <f>VLOOKUP($A$2,#REF!,10,FALSE)</f>
        <v>#REF!</v>
      </c>
      <c r="H73" s="17" t="e">
        <f>VLOOKUP($A$2,#REF!,10,FALSE)</f>
        <v>#REF!</v>
      </c>
      <c r="I73" s="37" t="s">
        <v>25</v>
      </c>
      <c r="J73" s="23" t="e">
        <f t="shared" si="6"/>
        <v>#REF!</v>
      </c>
      <c r="K73" s="23" t="e">
        <f t="shared" si="6"/>
        <v>#REF!</v>
      </c>
      <c r="L73" s="23" t="e">
        <f t="shared" si="6"/>
        <v>#REF!</v>
      </c>
      <c r="M73" s="23" t="e">
        <f t="shared" si="6"/>
        <v>#REF!</v>
      </c>
      <c r="N73" s="23" t="e">
        <f t="shared" si="6"/>
        <v>#REF!</v>
      </c>
      <c r="O73" s="23" t="e">
        <f t="shared" si="6"/>
        <v>#REF!</v>
      </c>
      <c r="P73" s="31" t="e">
        <f t="shared" ref="P73:P75" si="7">H73/B73-1</f>
        <v>#REF!</v>
      </c>
      <c r="R73" s="33"/>
      <c r="S73" s="33"/>
      <c r="T73" s="33"/>
      <c r="U73" s="33"/>
      <c r="V73" s="33"/>
      <c r="W73" s="33"/>
    </row>
    <row r="74" spans="1:23" x14ac:dyDescent="0.25">
      <c r="A74" s="21" t="s">
        <v>26</v>
      </c>
      <c r="B74" s="16" t="e">
        <f>VLOOKUP($A$2,'Table 7'!#REF!,11,FALSE)</f>
        <v>#REF!</v>
      </c>
      <c r="C74" s="16" t="e">
        <f>VLOOKUP($A$2,#REF!,11,FALSE)</f>
        <v>#REF!</v>
      </c>
      <c r="D74" s="16" t="e">
        <f>VLOOKUP($A$2,#REF!,11,FALSE)</f>
        <v>#REF!</v>
      </c>
      <c r="E74" s="16" t="e">
        <f>VLOOKUP($A$2,#REF!,11,FALSE)</f>
        <v>#REF!</v>
      </c>
      <c r="F74" s="16" t="e">
        <f>VLOOKUP($A$2,#REF!,11,FALSE)</f>
        <v>#REF!</v>
      </c>
      <c r="G74" s="16" t="e">
        <f>VLOOKUP($A$2,#REF!,11,FALSE)</f>
        <v>#REF!</v>
      </c>
      <c r="H74" s="17" t="e">
        <f>VLOOKUP($A$2,#REF!,11,FALSE)</f>
        <v>#REF!</v>
      </c>
      <c r="I74" s="49" t="s">
        <v>26</v>
      </c>
      <c r="J74" s="23" t="e">
        <f t="shared" si="6"/>
        <v>#REF!</v>
      </c>
      <c r="K74" s="23" t="e">
        <f t="shared" si="6"/>
        <v>#REF!</v>
      </c>
      <c r="L74" s="23" t="e">
        <f t="shared" si="6"/>
        <v>#REF!</v>
      </c>
      <c r="M74" s="23" t="e">
        <f t="shared" si="6"/>
        <v>#REF!</v>
      </c>
      <c r="N74" s="23" t="e">
        <f t="shared" si="6"/>
        <v>#REF!</v>
      </c>
      <c r="O74" s="23" t="e">
        <f t="shared" si="6"/>
        <v>#REF!</v>
      </c>
      <c r="P74" s="31" t="e">
        <f t="shared" si="7"/>
        <v>#REF!</v>
      </c>
    </row>
    <row r="75" spans="1:23" x14ac:dyDescent="0.25">
      <c r="A75" s="20" t="s">
        <v>27</v>
      </c>
      <c r="B75" s="16" t="e">
        <f>VLOOKUP($A$2,'Table 7'!#REF!,12,FALSE)</f>
        <v>#REF!</v>
      </c>
      <c r="C75" s="16" t="e">
        <f>VLOOKUP($A$2,#REF!,12,FALSE)</f>
        <v>#REF!</v>
      </c>
      <c r="D75" s="16" t="e">
        <f>VLOOKUP($A$2,#REF!,12,FALSE)</f>
        <v>#REF!</v>
      </c>
      <c r="E75" s="16" t="e">
        <f>VLOOKUP($A$2,#REF!,12,FALSE)</f>
        <v>#REF!</v>
      </c>
      <c r="F75" s="16" t="e">
        <f>VLOOKUP($A$2,#REF!,12,FALSE)</f>
        <v>#REF!</v>
      </c>
      <c r="G75" s="16" t="e">
        <f>VLOOKUP($A$2,#REF!,12,FALSE)</f>
        <v>#REF!</v>
      </c>
      <c r="H75" s="17" t="e">
        <f>VLOOKUP($A$2,#REF!,12,FALSE)</f>
        <v>#REF!</v>
      </c>
      <c r="I75" s="37" t="s">
        <v>27</v>
      </c>
      <c r="J75" s="23" t="e">
        <f t="shared" si="6"/>
        <v>#REF!</v>
      </c>
      <c r="K75" s="23" t="e">
        <f t="shared" si="6"/>
        <v>#REF!</v>
      </c>
      <c r="L75" s="23" t="e">
        <f t="shared" si="6"/>
        <v>#REF!</v>
      </c>
      <c r="M75" s="23" t="e">
        <f t="shared" si="6"/>
        <v>#REF!</v>
      </c>
      <c r="N75" s="23" t="e">
        <f t="shared" si="6"/>
        <v>#REF!</v>
      </c>
      <c r="O75" s="23" t="e">
        <f t="shared" si="6"/>
        <v>#REF!</v>
      </c>
      <c r="P75" s="31" t="e">
        <f t="shared" si="7"/>
        <v>#REF!</v>
      </c>
    </row>
    <row r="76" spans="1:23" x14ac:dyDescent="0.25">
      <c r="A76" s="5"/>
      <c r="C76" s="1"/>
      <c r="D76" s="1"/>
      <c r="E76" s="1"/>
      <c r="F76" s="1"/>
      <c r="G76" s="16"/>
      <c r="H76" s="17"/>
      <c r="I76" s="1"/>
      <c r="J76" s="1"/>
      <c r="K76" s="1"/>
      <c r="L76" s="1"/>
      <c r="M76" s="1"/>
      <c r="N76" s="1"/>
      <c r="O76" s="1"/>
      <c r="P76" s="19"/>
    </row>
    <row r="77" spans="1:23" x14ac:dyDescent="0.25">
      <c r="A77" s="5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9"/>
    </row>
    <row r="78" spans="1:23" x14ac:dyDescent="0.25">
      <c r="A78" s="5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9"/>
    </row>
    <row r="79" spans="1:23" x14ac:dyDescent="0.25">
      <c r="A79" s="5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9"/>
    </row>
    <row r="80" spans="1:23" x14ac:dyDescent="0.25">
      <c r="A80" s="5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9"/>
    </row>
    <row r="81" spans="1:16" x14ac:dyDescent="0.25">
      <c r="A81" s="5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9"/>
    </row>
    <row r="82" spans="1:16" x14ac:dyDescent="0.25">
      <c r="A82" s="5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9"/>
    </row>
    <row r="83" spans="1:16" x14ac:dyDescent="0.25">
      <c r="A83" s="5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9"/>
    </row>
    <row r="84" spans="1:16" x14ac:dyDescent="0.25">
      <c r="A84" s="5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9"/>
    </row>
    <row r="85" spans="1:16" x14ac:dyDescent="0.25">
      <c r="A85" s="5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9"/>
    </row>
    <row r="86" spans="1:16" x14ac:dyDescent="0.25">
      <c r="A86" s="5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9"/>
    </row>
    <row r="87" spans="1:16" x14ac:dyDescent="0.25">
      <c r="A87" s="5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9"/>
    </row>
    <row r="88" spans="1:16" x14ac:dyDescent="0.25">
      <c r="A88" s="5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9"/>
    </row>
    <row r="89" spans="1:16" x14ac:dyDescent="0.25">
      <c r="A89" s="5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9"/>
    </row>
    <row r="90" spans="1:16" x14ac:dyDescent="0.25">
      <c r="A90" s="5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9"/>
    </row>
    <row r="91" spans="1:16" x14ac:dyDescent="0.25">
      <c r="A91" s="6"/>
      <c r="B91" s="12"/>
      <c r="C91" s="12"/>
      <c r="D91" s="12"/>
      <c r="E91" s="12"/>
      <c r="F91" s="12"/>
      <c r="G91" s="12"/>
      <c r="H91" s="22"/>
      <c r="I91" s="12"/>
      <c r="J91" s="12"/>
      <c r="K91" s="12"/>
      <c r="L91" s="12"/>
      <c r="M91" s="12"/>
      <c r="N91" s="12"/>
      <c r="O91" s="12"/>
      <c r="P91" s="22"/>
    </row>
    <row r="92" spans="1:16" x14ac:dyDescent="0.25">
      <c r="A92" s="26" t="s">
        <v>36</v>
      </c>
      <c r="B92" s="1"/>
      <c r="C92" s="1"/>
      <c r="D92" s="1"/>
      <c r="E92" s="1"/>
      <c r="F92" s="1"/>
      <c r="G92" s="1"/>
      <c r="H92" s="19"/>
      <c r="I92" s="14" t="s">
        <v>132</v>
      </c>
      <c r="J92" s="4"/>
      <c r="K92" s="4"/>
      <c r="L92" s="4"/>
      <c r="M92" s="4"/>
      <c r="N92" s="4"/>
      <c r="O92" s="4"/>
      <c r="P92" s="15"/>
    </row>
    <row r="93" spans="1:16" s="30" customFormat="1" ht="26.4" x14ac:dyDescent="0.25">
      <c r="A93" s="18"/>
      <c r="B93" s="28">
        <v>2010</v>
      </c>
      <c r="C93" s="28">
        <v>2011</v>
      </c>
      <c r="D93" s="28">
        <v>2012</v>
      </c>
      <c r="E93" s="28">
        <v>2013</v>
      </c>
      <c r="F93" s="28">
        <v>2014</v>
      </c>
      <c r="G93" s="28">
        <v>2015</v>
      </c>
      <c r="H93" s="29">
        <v>2016</v>
      </c>
      <c r="I93" s="28" t="s">
        <v>37</v>
      </c>
      <c r="J93" s="28" t="s">
        <v>45</v>
      </c>
      <c r="K93" s="28" t="s">
        <v>46</v>
      </c>
      <c r="L93" s="28" t="s">
        <v>44</v>
      </c>
      <c r="M93" s="28" t="s">
        <v>47</v>
      </c>
      <c r="N93" s="28" t="s">
        <v>60</v>
      </c>
      <c r="O93" s="28" t="s">
        <v>131</v>
      </c>
      <c r="P93" s="29" t="s">
        <v>130</v>
      </c>
    </row>
    <row r="94" spans="1:16" x14ac:dyDescent="0.25">
      <c r="A94" s="20" t="s">
        <v>24</v>
      </c>
      <c r="B94" s="16" t="e">
        <f>VLOOKUP($A$2,'Table 7'!#REF!,3,FALSE)</f>
        <v>#REF!</v>
      </c>
      <c r="C94" s="16" t="e">
        <f>VLOOKUP($A$2,#REF!,3,FALSE)</f>
        <v>#REF!</v>
      </c>
      <c r="D94" s="16" t="e">
        <f>VLOOKUP($A$2,#REF!,3,FALSE)</f>
        <v>#REF!</v>
      </c>
      <c r="E94" s="16" t="e">
        <f>VLOOKUP($A$2,#REF!,3,FALSE)</f>
        <v>#REF!</v>
      </c>
      <c r="F94" s="16" t="e">
        <f>VLOOKUP($A$2,#REF!,3,FALSE)</f>
        <v>#REF!</v>
      </c>
      <c r="G94" s="16" t="e">
        <f>VLOOKUP($A$2,#REF!,3,FALSE)</f>
        <v>#REF!</v>
      </c>
      <c r="H94" s="17" t="e">
        <f>VLOOKUP($A$2,#REF!,3,FALSE)</f>
        <v>#REF!</v>
      </c>
      <c r="I94" s="37" t="s">
        <v>24</v>
      </c>
      <c r="J94" s="23" t="e">
        <f t="shared" ref="J94:O97" si="8">C94/B94-1</f>
        <v>#REF!</v>
      </c>
      <c r="K94" s="23" t="e">
        <f t="shared" si="8"/>
        <v>#REF!</v>
      </c>
      <c r="L94" s="23" t="e">
        <f t="shared" si="8"/>
        <v>#REF!</v>
      </c>
      <c r="M94" s="23" t="e">
        <f t="shared" si="8"/>
        <v>#REF!</v>
      </c>
      <c r="N94" s="23" t="e">
        <f t="shared" si="8"/>
        <v>#REF!</v>
      </c>
      <c r="O94" s="23" t="e">
        <f>H94/G94-1</f>
        <v>#REF!</v>
      </c>
      <c r="P94" s="31" t="e">
        <f>H94/B94-1</f>
        <v>#REF!</v>
      </c>
    </row>
    <row r="95" spans="1:16" x14ac:dyDescent="0.25">
      <c r="A95" s="20" t="s">
        <v>25</v>
      </c>
      <c r="B95" s="16" t="e">
        <f>VLOOKUP($A$2,'Table 7'!#REF!,4,FALSE)</f>
        <v>#REF!</v>
      </c>
      <c r="C95" s="16" t="e">
        <f>VLOOKUP($A$2,#REF!,4,FALSE)</f>
        <v>#REF!</v>
      </c>
      <c r="D95" s="16" t="e">
        <f>VLOOKUP($A$2,#REF!,4,FALSE)</f>
        <v>#REF!</v>
      </c>
      <c r="E95" s="16" t="e">
        <f>VLOOKUP($A$2,#REF!,4,FALSE)</f>
        <v>#REF!</v>
      </c>
      <c r="F95" s="16" t="e">
        <f>VLOOKUP($A$2,#REF!,4,FALSE)</f>
        <v>#REF!</v>
      </c>
      <c r="G95" s="16" t="e">
        <f>VLOOKUP($A$2,#REF!,4,FALSE)</f>
        <v>#REF!</v>
      </c>
      <c r="H95" s="17" t="e">
        <f>VLOOKUP($A$2,#REF!,4,FALSE)</f>
        <v>#REF!</v>
      </c>
      <c r="I95" s="37" t="s">
        <v>25</v>
      </c>
      <c r="J95" s="23" t="e">
        <f t="shared" si="8"/>
        <v>#REF!</v>
      </c>
      <c r="K95" s="23" t="e">
        <f t="shared" si="8"/>
        <v>#REF!</v>
      </c>
      <c r="L95" s="23" t="e">
        <f t="shared" si="8"/>
        <v>#REF!</v>
      </c>
      <c r="M95" s="23" t="e">
        <f t="shared" si="8"/>
        <v>#REF!</v>
      </c>
      <c r="N95" s="23" t="e">
        <f t="shared" si="8"/>
        <v>#REF!</v>
      </c>
      <c r="O95" s="23" t="e">
        <f t="shared" si="8"/>
        <v>#REF!</v>
      </c>
      <c r="P95" s="31" t="e">
        <f t="shared" ref="P95:P97" si="9">H95/B95-1</f>
        <v>#REF!</v>
      </c>
    </row>
    <row r="96" spans="1:16" x14ac:dyDescent="0.25">
      <c r="A96" s="21" t="s">
        <v>26</v>
      </c>
      <c r="B96" s="16" t="e">
        <f>VLOOKUP($A$2,'Table 7'!#REF!,5,FALSE)</f>
        <v>#REF!</v>
      </c>
      <c r="C96" s="16" t="e">
        <f>VLOOKUP($A$2,#REF!,5,FALSE)</f>
        <v>#REF!</v>
      </c>
      <c r="D96" s="16" t="e">
        <f>VLOOKUP($A$2,#REF!,5,FALSE)</f>
        <v>#REF!</v>
      </c>
      <c r="E96" s="16" t="e">
        <f>VLOOKUP($A$2,#REF!,5,FALSE)</f>
        <v>#REF!</v>
      </c>
      <c r="F96" s="16" t="e">
        <f>VLOOKUP($A$2,#REF!,5,FALSE)</f>
        <v>#REF!</v>
      </c>
      <c r="G96" s="16" t="e">
        <f>VLOOKUP($A$2,#REF!,5,FALSE)</f>
        <v>#REF!</v>
      </c>
      <c r="H96" s="17" t="e">
        <f>VLOOKUP($A$2,#REF!,5,FALSE)</f>
        <v>#REF!</v>
      </c>
      <c r="I96" s="49" t="s">
        <v>26</v>
      </c>
      <c r="J96" s="23" t="e">
        <f t="shared" si="8"/>
        <v>#REF!</v>
      </c>
      <c r="K96" s="23" t="e">
        <f t="shared" si="8"/>
        <v>#REF!</v>
      </c>
      <c r="L96" s="23" t="e">
        <f t="shared" si="8"/>
        <v>#REF!</v>
      </c>
      <c r="M96" s="23" t="e">
        <f t="shared" si="8"/>
        <v>#REF!</v>
      </c>
      <c r="N96" s="23" t="e">
        <f t="shared" si="8"/>
        <v>#REF!</v>
      </c>
      <c r="O96" s="23" t="e">
        <f t="shared" si="8"/>
        <v>#REF!</v>
      </c>
      <c r="P96" s="31" t="e">
        <f t="shared" si="9"/>
        <v>#REF!</v>
      </c>
    </row>
    <row r="97" spans="1:16" x14ac:dyDescent="0.25">
      <c r="A97" s="20" t="s">
        <v>27</v>
      </c>
      <c r="B97" s="16" t="e">
        <f>VLOOKUP($A$2,'Table 7'!#REF!,6,FALSE)</f>
        <v>#REF!</v>
      </c>
      <c r="C97" s="16" t="e">
        <f>VLOOKUP($A$2,#REF!,6,FALSE)</f>
        <v>#REF!</v>
      </c>
      <c r="D97" s="16" t="e">
        <f>VLOOKUP($A$2,#REF!,6,FALSE)</f>
        <v>#REF!</v>
      </c>
      <c r="E97" s="16" t="e">
        <f>VLOOKUP($A$2,#REF!,6,FALSE)</f>
        <v>#REF!</v>
      </c>
      <c r="F97" s="16" t="e">
        <f>VLOOKUP($A$2,#REF!,6,FALSE)</f>
        <v>#REF!</v>
      </c>
      <c r="G97" s="16" t="e">
        <f>VLOOKUP($A$2,#REF!,6,FALSE)</f>
        <v>#REF!</v>
      </c>
      <c r="H97" s="17" t="e">
        <f>VLOOKUP($A$2,#REF!,6,FALSE)</f>
        <v>#REF!</v>
      </c>
      <c r="I97" s="37" t="s">
        <v>27</v>
      </c>
      <c r="J97" s="23" t="e">
        <f t="shared" si="8"/>
        <v>#REF!</v>
      </c>
      <c r="K97" s="23" t="e">
        <f t="shared" si="8"/>
        <v>#REF!</v>
      </c>
      <c r="L97" s="23" t="e">
        <f t="shared" si="8"/>
        <v>#REF!</v>
      </c>
      <c r="M97" s="23" t="e">
        <f t="shared" si="8"/>
        <v>#REF!</v>
      </c>
      <c r="N97" s="23" t="e">
        <f t="shared" si="8"/>
        <v>#REF!</v>
      </c>
      <c r="O97" s="23" t="e">
        <f t="shared" si="8"/>
        <v>#REF!</v>
      </c>
      <c r="P97" s="31" t="e">
        <f t="shared" si="9"/>
        <v>#REF!</v>
      </c>
    </row>
    <row r="98" spans="1:16" x14ac:dyDescent="0.25">
      <c r="A98" s="5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9"/>
    </row>
    <row r="99" spans="1:16" x14ac:dyDescent="0.25">
      <c r="A99" s="5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9"/>
    </row>
    <row r="100" spans="1:16" x14ac:dyDescent="0.25">
      <c r="A100" s="5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9"/>
    </row>
    <row r="101" spans="1:16" x14ac:dyDescent="0.25">
      <c r="A101" s="5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9"/>
    </row>
    <row r="102" spans="1:16" x14ac:dyDescent="0.25">
      <c r="A102" s="5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9"/>
    </row>
    <row r="103" spans="1:16" x14ac:dyDescent="0.25">
      <c r="A103" s="5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9"/>
    </row>
    <row r="104" spans="1:16" x14ac:dyDescent="0.25">
      <c r="A104" s="5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9"/>
    </row>
    <row r="105" spans="1:16" x14ac:dyDescent="0.25">
      <c r="A105" s="5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9"/>
    </row>
    <row r="106" spans="1:16" x14ac:dyDescent="0.25">
      <c r="A106" s="5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9"/>
    </row>
    <row r="107" spans="1:16" x14ac:dyDescent="0.25">
      <c r="A107" s="5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9"/>
    </row>
    <row r="108" spans="1:16" x14ac:dyDescent="0.25">
      <c r="A108" s="5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9"/>
    </row>
    <row r="109" spans="1:16" x14ac:dyDescent="0.25">
      <c r="A109" s="5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9"/>
    </row>
    <row r="110" spans="1:16" x14ac:dyDescent="0.25">
      <c r="A110" s="5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9"/>
    </row>
    <row r="111" spans="1:16" x14ac:dyDescent="0.25">
      <c r="A111" s="5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9"/>
    </row>
    <row r="112" spans="1:16" x14ac:dyDescent="0.25">
      <c r="A112" s="5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9"/>
    </row>
    <row r="113" spans="1:16" x14ac:dyDescent="0.25">
      <c r="A113" s="6"/>
      <c r="B113" s="12"/>
      <c r="C113" s="12"/>
      <c r="D113" s="12"/>
      <c r="E113" s="12"/>
      <c r="F113" s="12"/>
      <c r="G113" s="12"/>
      <c r="H113" s="22"/>
      <c r="I113" s="12"/>
      <c r="J113" s="12"/>
      <c r="K113" s="12"/>
      <c r="L113" s="12"/>
      <c r="M113" s="12"/>
      <c r="N113" s="12"/>
      <c r="O113" s="12"/>
      <c r="P113" s="22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8.25" customHeight="1" x14ac:dyDescent="0.25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</row>
    <row r="116" spans="1:16" x14ac:dyDescent="0.25">
      <c r="A116" s="26" t="s">
        <v>55</v>
      </c>
      <c r="B116" s="1"/>
      <c r="C116" s="1"/>
      <c r="D116" s="1"/>
      <c r="E116" s="1"/>
      <c r="F116" s="1"/>
      <c r="G116" s="1"/>
      <c r="H116" s="1"/>
      <c r="I116" s="7" t="s">
        <v>56</v>
      </c>
      <c r="J116" s="1"/>
      <c r="K116" s="1"/>
      <c r="L116" s="1"/>
      <c r="M116" s="1"/>
      <c r="N116" s="1"/>
      <c r="O116" s="1"/>
      <c r="P116" s="19"/>
    </row>
    <row r="117" spans="1:16" x14ac:dyDescent="0.25">
      <c r="A117" s="5"/>
      <c r="B117" s="1">
        <v>2010</v>
      </c>
      <c r="C117" s="1">
        <v>2011</v>
      </c>
      <c r="D117" s="1">
        <v>2012</v>
      </c>
      <c r="E117" s="1">
        <v>2013</v>
      </c>
      <c r="F117" s="1">
        <v>2014</v>
      </c>
      <c r="G117" s="1">
        <v>2015</v>
      </c>
      <c r="H117" s="1">
        <v>2016</v>
      </c>
      <c r="I117" s="1"/>
      <c r="J117" s="1">
        <v>2010</v>
      </c>
      <c r="K117" s="1">
        <v>2011</v>
      </c>
      <c r="L117" s="1">
        <v>2012</v>
      </c>
      <c r="M117" s="1">
        <v>2013</v>
      </c>
      <c r="N117" s="1">
        <v>2014</v>
      </c>
      <c r="O117" s="1">
        <v>2015</v>
      </c>
      <c r="P117" s="19">
        <v>2016</v>
      </c>
    </row>
    <row r="118" spans="1:16" x14ac:dyDescent="0.25">
      <c r="A118" s="5" t="s">
        <v>52</v>
      </c>
      <c r="B118" s="16" t="e">
        <f t="shared" ref="B118:H118" si="10">B96</f>
        <v>#REF!</v>
      </c>
      <c r="C118" s="16" t="e">
        <f t="shared" si="10"/>
        <v>#REF!</v>
      </c>
      <c r="D118" s="16" t="e">
        <f t="shared" si="10"/>
        <v>#REF!</v>
      </c>
      <c r="E118" s="16" t="e">
        <f t="shared" si="10"/>
        <v>#REF!</v>
      </c>
      <c r="F118" s="16" t="e">
        <f t="shared" si="10"/>
        <v>#REF!</v>
      </c>
      <c r="G118" s="16" t="e">
        <f t="shared" si="10"/>
        <v>#REF!</v>
      </c>
      <c r="H118" s="16" t="e">
        <f t="shared" si="10"/>
        <v>#REF!</v>
      </c>
      <c r="I118" s="1" t="s">
        <v>52</v>
      </c>
      <c r="J118" s="16" t="e">
        <f t="shared" ref="J118:N118" si="11">B95</f>
        <v>#REF!</v>
      </c>
      <c r="K118" s="16" t="e">
        <f t="shared" si="11"/>
        <v>#REF!</v>
      </c>
      <c r="L118" s="16" t="e">
        <f t="shared" si="11"/>
        <v>#REF!</v>
      </c>
      <c r="M118" s="16" t="e">
        <f t="shared" si="11"/>
        <v>#REF!</v>
      </c>
      <c r="N118" s="16" t="e">
        <f t="shared" si="11"/>
        <v>#REF!</v>
      </c>
      <c r="O118" s="16" t="e">
        <f>G95</f>
        <v>#REF!</v>
      </c>
      <c r="P118" s="17" t="e">
        <f>H95</f>
        <v>#REF!</v>
      </c>
    </row>
    <row r="119" spans="1:16" x14ac:dyDescent="0.25">
      <c r="A119" s="5" t="s">
        <v>48</v>
      </c>
      <c r="B119" s="16">
        <f t="shared" ref="B119:H119" si="12">B8</f>
        <v>428.18</v>
      </c>
      <c r="C119" s="16" t="e">
        <f t="shared" si="12"/>
        <v>#REF!</v>
      </c>
      <c r="D119" s="16" t="e">
        <f t="shared" si="12"/>
        <v>#REF!</v>
      </c>
      <c r="E119" s="16" t="e">
        <f t="shared" si="12"/>
        <v>#REF!</v>
      </c>
      <c r="F119" s="16" t="e">
        <f t="shared" si="12"/>
        <v>#REF!</v>
      </c>
      <c r="G119" s="16" t="e">
        <f t="shared" si="12"/>
        <v>#REF!</v>
      </c>
      <c r="H119" s="16" t="e">
        <f t="shared" si="12"/>
        <v>#REF!</v>
      </c>
      <c r="I119" s="1" t="s">
        <v>48</v>
      </c>
      <c r="J119" s="16">
        <f t="shared" ref="J119:N119" si="13">B7</f>
        <v>425</v>
      </c>
      <c r="K119" s="16" t="e">
        <f t="shared" si="13"/>
        <v>#REF!</v>
      </c>
      <c r="L119" s="16" t="e">
        <f t="shared" si="13"/>
        <v>#REF!</v>
      </c>
      <c r="M119" s="16" t="e">
        <f t="shared" si="13"/>
        <v>#REF!</v>
      </c>
      <c r="N119" s="16" t="e">
        <f t="shared" si="13"/>
        <v>#REF!</v>
      </c>
      <c r="O119" s="16" t="e">
        <f>G7</f>
        <v>#REF!</v>
      </c>
      <c r="P119" s="17" t="e">
        <f>H7</f>
        <v>#REF!</v>
      </c>
    </row>
    <row r="120" spans="1:16" x14ac:dyDescent="0.25">
      <c r="A120" s="5" t="s">
        <v>49</v>
      </c>
      <c r="B120" s="16">
        <f t="shared" ref="B120:H120" si="14">B30</f>
        <v>550</v>
      </c>
      <c r="C120" s="16" t="e">
        <f t="shared" si="14"/>
        <v>#REF!</v>
      </c>
      <c r="D120" s="16" t="e">
        <f t="shared" si="14"/>
        <v>#REF!</v>
      </c>
      <c r="E120" s="16" t="e">
        <f t="shared" si="14"/>
        <v>#REF!</v>
      </c>
      <c r="F120" s="16" t="e">
        <f t="shared" si="14"/>
        <v>#REF!</v>
      </c>
      <c r="G120" s="16" t="e">
        <f t="shared" si="14"/>
        <v>#REF!</v>
      </c>
      <c r="H120" s="16" t="e">
        <f t="shared" si="14"/>
        <v>#REF!</v>
      </c>
      <c r="I120" s="1" t="s">
        <v>49</v>
      </c>
      <c r="J120" s="16">
        <f t="shared" ref="J120:N120" si="15">B29</f>
        <v>527.37</v>
      </c>
      <c r="K120" s="16" t="e">
        <f t="shared" si="15"/>
        <v>#REF!</v>
      </c>
      <c r="L120" s="16" t="e">
        <f t="shared" si="15"/>
        <v>#REF!</v>
      </c>
      <c r="M120" s="16" t="e">
        <f t="shared" si="15"/>
        <v>#REF!</v>
      </c>
      <c r="N120" s="16" t="e">
        <f t="shared" si="15"/>
        <v>#REF!</v>
      </c>
      <c r="O120" s="16" t="e">
        <f>G29</f>
        <v>#REF!</v>
      </c>
      <c r="P120" s="17" t="e">
        <f>H29</f>
        <v>#REF!</v>
      </c>
    </row>
    <row r="121" spans="1:16" x14ac:dyDescent="0.25">
      <c r="A121" s="5" t="s">
        <v>50</v>
      </c>
      <c r="B121" s="16" t="e">
        <f t="shared" ref="B121:H121" si="16">B52</f>
        <v>#REF!</v>
      </c>
      <c r="C121" s="16" t="e">
        <f t="shared" si="16"/>
        <v>#REF!</v>
      </c>
      <c r="D121" s="16" t="e">
        <f t="shared" si="16"/>
        <v>#REF!</v>
      </c>
      <c r="E121" s="16" t="e">
        <f t="shared" si="16"/>
        <v>#REF!</v>
      </c>
      <c r="F121" s="16" t="e">
        <f t="shared" si="16"/>
        <v>#REF!</v>
      </c>
      <c r="G121" s="16" t="e">
        <f t="shared" si="16"/>
        <v>#REF!</v>
      </c>
      <c r="H121" s="16" t="e">
        <f t="shared" si="16"/>
        <v>#REF!</v>
      </c>
      <c r="I121" s="1" t="s">
        <v>50</v>
      </c>
      <c r="J121" s="16" t="e">
        <f t="shared" ref="J121:N121" si="17">B51</f>
        <v>#REF!</v>
      </c>
      <c r="K121" s="16" t="e">
        <f t="shared" si="17"/>
        <v>#REF!</v>
      </c>
      <c r="L121" s="16" t="e">
        <f t="shared" si="17"/>
        <v>#REF!</v>
      </c>
      <c r="M121" s="16" t="e">
        <f t="shared" si="17"/>
        <v>#REF!</v>
      </c>
      <c r="N121" s="16" t="e">
        <f t="shared" si="17"/>
        <v>#REF!</v>
      </c>
      <c r="O121" s="16" t="e">
        <f>G51</f>
        <v>#REF!</v>
      </c>
      <c r="P121" s="17" t="e">
        <f>H51</f>
        <v>#REF!</v>
      </c>
    </row>
    <row r="122" spans="1:16" x14ac:dyDescent="0.25">
      <c r="A122" s="5" t="s">
        <v>51</v>
      </c>
      <c r="B122" s="16" t="e">
        <f t="shared" ref="B122:H122" si="18">B74</f>
        <v>#REF!</v>
      </c>
      <c r="C122" s="16" t="e">
        <f t="shared" si="18"/>
        <v>#REF!</v>
      </c>
      <c r="D122" s="16" t="e">
        <f t="shared" si="18"/>
        <v>#REF!</v>
      </c>
      <c r="E122" s="16" t="e">
        <f t="shared" si="18"/>
        <v>#REF!</v>
      </c>
      <c r="F122" s="16" t="e">
        <f t="shared" si="18"/>
        <v>#REF!</v>
      </c>
      <c r="G122" s="16" t="e">
        <f t="shared" si="18"/>
        <v>#REF!</v>
      </c>
      <c r="H122" s="16" t="e">
        <f t="shared" si="18"/>
        <v>#REF!</v>
      </c>
      <c r="I122" s="1" t="s">
        <v>51</v>
      </c>
      <c r="J122" s="16" t="e">
        <f t="shared" ref="J122:N122" si="19">B73</f>
        <v>#REF!</v>
      </c>
      <c r="K122" s="16" t="e">
        <f t="shared" si="19"/>
        <v>#REF!</v>
      </c>
      <c r="L122" s="16" t="e">
        <f t="shared" si="19"/>
        <v>#REF!</v>
      </c>
      <c r="M122" s="16" t="e">
        <f t="shared" si="19"/>
        <v>#REF!</v>
      </c>
      <c r="N122" s="16" t="e">
        <f t="shared" si="19"/>
        <v>#REF!</v>
      </c>
      <c r="O122" s="16" t="e">
        <f>G73</f>
        <v>#REF!</v>
      </c>
      <c r="P122" s="17" t="e">
        <f>H73</f>
        <v>#REF!</v>
      </c>
    </row>
    <row r="123" spans="1:16" x14ac:dyDescent="0.2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9"/>
    </row>
    <row r="124" spans="1:16" x14ac:dyDescent="0.2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9"/>
    </row>
    <row r="125" spans="1:16" x14ac:dyDescent="0.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9"/>
    </row>
    <row r="126" spans="1:16" x14ac:dyDescent="0.2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9"/>
    </row>
    <row r="127" spans="1:16" x14ac:dyDescent="0.2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9"/>
    </row>
    <row r="128" spans="1:16" x14ac:dyDescent="0.2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9"/>
    </row>
    <row r="129" spans="1:16" x14ac:dyDescent="0.2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9"/>
    </row>
    <row r="130" spans="1:16" x14ac:dyDescent="0.2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9"/>
    </row>
    <row r="131" spans="1:16" x14ac:dyDescent="0.2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9"/>
    </row>
    <row r="132" spans="1:16" x14ac:dyDescent="0.2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9"/>
    </row>
    <row r="133" spans="1:16" x14ac:dyDescent="0.2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9"/>
    </row>
    <row r="134" spans="1:16" x14ac:dyDescent="0.2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9"/>
    </row>
    <row r="135" spans="1:16" x14ac:dyDescent="0.2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9"/>
    </row>
    <row r="136" spans="1:16" x14ac:dyDescent="0.2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9"/>
    </row>
    <row r="137" spans="1:16" x14ac:dyDescent="0.2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9"/>
    </row>
    <row r="138" spans="1:16" ht="7.5" customHeight="1" x14ac:dyDescent="0.25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22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3" t="s">
        <v>53</v>
      </c>
      <c r="B140" s="4"/>
      <c r="C140" s="4"/>
      <c r="D140" s="4"/>
      <c r="E140" s="4"/>
      <c r="F140" s="4"/>
      <c r="G140" s="4"/>
      <c r="H140" s="4"/>
      <c r="I140" s="14" t="s">
        <v>54</v>
      </c>
      <c r="J140" s="4"/>
      <c r="K140" s="4"/>
      <c r="L140" s="4"/>
      <c r="M140" s="4"/>
      <c r="N140" s="4"/>
      <c r="O140" s="4"/>
      <c r="P140" s="15"/>
    </row>
    <row r="141" spans="1:16" x14ac:dyDescent="0.25">
      <c r="A141" s="5"/>
      <c r="B141" s="1">
        <v>2010</v>
      </c>
      <c r="C141" s="1">
        <v>2011</v>
      </c>
      <c r="D141" s="1">
        <v>2012</v>
      </c>
      <c r="E141" s="1">
        <v>2013</v>
      </c>
      <c r="F141" s="1">
        <v>2014</v>
      </c>
      <c r="G141" s="1">
        <v>2015</v>
      </c>
      <c r="H141" s="1">
        <v>2016</v>
      </c>
      <c r="I141" s="1"/>
      <c r="J141" s="1">
        <v>2010</v>
      </c>
      <c r="K141" s="1">
        <v>2011</v>
      </c>
      <c r="L141" s="1">
        <v>2012</v>
      </c>
      <c r="M141" s="1">
        <v>2013</v>
      </c>
      <c r="N141" s="1">
        <v>2014</v>
      </c>
      <c r="O141" s="1">
        <v>2015</v>
      </c>
      <c r="P141" s="19">
        <v>2016</v>
      </c>
    </row>
    <row r="142" spans="1:16" x14ac:dyDescent="0.25">
      <c r="A142" s="5" t="s">
        <v>48</v>
      </c>
      <c r="B142" s="16">
        <f>VLOOKUP($A$2,'Table 7'!$A$7:$K$25,2,FALSE)</f>
        <v>107</v>
      </c>
      <c r="C142" s="16" t="e">
        <f>VLOOKUP($A$2,#REF!,2,FALSE)</f>
        <v>#REF!</v>
      </c>
      <c r="D142" s="16" t="e">
        <f>VLOOKUP($A$2,#REF!,2,FALSE)</f>
        <v>#REF!</v>
      </c>
      <c r="E142" s="16" t="e">
        <f>VLOOKUP($A$2,#REF!,2,FALSE)</f>
        <v>#REF!</v>
      </c>
      <c r="F142" s="16" t="e">
        <f>VLOOKUP($A$2,#REF!,2,FALSE)</f>
        <v>#REF!</v>
      </c>
      <c r="G142" s="16" t="e">
        <f>VLOOKUP($A$2,#REF!,2,FALSE)</f>
        <v>#REF!</v>
      </c>
      <c r="H142" s="16" t="e">
        <f>VLOOKUP($A$2,#REF!,2,FALSE)</f>
        <v>#REF!</v>
      </c>
      <c r="I142" s="1" t="s">
        <v>48</v>
      </c>
      <c r="J142" s="27" t="e">
        <f>B142/SUM(B$142:B$146)</f>
        <v>#REF!</v>
      </c>
      <c r="K142" s="27" t="e">
        <f t="shared" ref="K142:N146" si="20">C142/SUM(C$142:C$146)</f>
        <v>#REF!</v>
      </c>
      <c r="L142" s="27" t="e">
        <f t="shared" si="20"/>
        <v>#REF!</v>
      </c>
      <c r="M142" s="27" t="e">
        <f t="shared" si="20"/>
        <v>#REF!</v>
      </c>
      <c r="N142" s="27" t="e">
        <f t="shared" si="20"/>
        <v>#REF!</v>
      </c>
      <c r="O142" s="27" t="e">
        <f t="shared" ref="O142:P146" si="21">G142/SUM(G$142:G$146)</f>
        <v>#REF!</v>
      </c>
      <c r="P142" s="51" t="e">
        <f t="shared" si="21"/>
        <v>#REF!</v>
      </c>
    </row>
    <row r="143" spans="1:16" x14ac:dyDescent="0.25">
      <c r="A143" s="5" t="s">
        <v>49</v>
      </c>
      <c r="B143" s="16">
        <f>VLOOKUP($A$2,'Table 7'!$A$7:$K$25,8,FALSE)</f>
        <v>500</v>
      </c>
      <c r="C143" s="16" t="e">
        <f>VLOOKUP($A$2,#REF!,8,FALSE)</f>
        <v>#REF!</v>
      </c>
      <c r="D143" s="16" t="e">
        <f>VLOOKUP($A$2,#REF!,8,FALSE)</f>
        <v>#REF!</v>
      </c>
      <c r="E143" s="16" t="e">
        <f>VLOOKUP($A$2,#REF!,8,FALSE)</f>
        <v>#REF!</v>
      </c>
      <c r="F143" s="16" t="e">
        <f>VLOOKUP($A$2,#REF!,8,FALSE)</f>
        <v>#REF!</v>
      </c>
      <c r="G143" s="16" t="e">
        <f>VLOOKUP($A$2,#REF!,8,FALSE)</f>
        <v>#REF!</v>
      </c>
      <c r="H143" s="16" t="e">
        <f>VLOOKUP($A$2,#REF!,8,FALSE)</f>
        <v>#REF!</v>
      </c>
      <c r="I143" s="1" t="s">
        <v>49</v>
      </c>
      <c r="J143" s="27" t="e">
        <f>B143/SUM(B$142:B$146)</f>
        <v>#REF!</v>
      </c>
      <c r="K143" s="27" t="e">
        <f t="shared" si="20"/>
        <v>#REF!</v>
      </c>
      <c r="L143" s="27" t="e">
        <f t="shared" si="20"/>
        <v>#REF!</v>
      </c>
      <c r="M143" s="27" t="e">
        <f t="shared" si="20"/>
        <v>#REF!</v>
      </c>
      <c r="N143" s="27" t="e">
        <f t="shared" si="20"/>
        <v>#REF!</v>
      </c>
      <c r="O143" s="27" t="e">
        <f t="shared" si="21"/>
        <v>#REF!</v>
      </c>
      <c r="P143" s="51" t="e">
        <f t="shared" si="21"/>
        <v>#REF!</v>
      </c>
    </row>
    <row r="144" spans="1:16" x14ac:dyDescent="0.25">
      <c r="A144" s="5" t="s">
        <v>50</v>
      </c>
      <c r="B144" s="16" t="e">
        <f>VLOOKUP($A$2,'Table 7'!#REF!,2,FALSE)</f>
        <v>#REF!</v>
      </c>
      <c r="C144" s="16" t="e">
        <f>VLOOKUP($A$2,#REF!,2,FALSE)</f>
        <v>#REF!</v>
      </c>
      <c r="D144" s="16" t="e">
        <f>VLOOKUP($A$2,#REF!,2,FALSE)</f>
        <v>#REF!</v>
      </c>
      <c r="E144" s="16" t="e">
        <f>VLOOKUP($A$2,#REF!,2,FALSE)</f>
        <v>#REF!</v>
      </c>
      <c r="F144" s="16" t="e">
        <f>VLOOKUP($A$2,#REF!,2,FALSE)</f>
        <v>#REF!</v>
      </c>
      <c r="G144" s="16" t="e">
        <f>VLOOKUP($A$2,#REF!,2,FALSE)</f>
        <v>#REF!</v>
      </c>
      <c r="H144" s="16" t="e">
        <f>VLOOKUP($A$2,#REF!,2,FALSE)</f>
        <v>#REF!</v>
      </c>
      <c r="I144" s="1" t="s">
        <v>50</v>
      </c>
      <c r="J144" s="27" t="e">
        <f>B144/SUM(B$142:B$146)</f>
        <v>#REF!</v>
      </c>
      <c r="K144" s="27" t="e">
        <f t="shared" si="20"/>
        <v>#REF!</v>
      </c>
      <c r="L144" s="27" t="e">
        <f t="shared" si="20"/>
        <v>#REF!</v>
      </c>
      <c r="M144" s="27" t="e">
        <f t="shared" si="20"/>
        <v>#REF!</v>
      </c>
      <c r="N144" s="27" t="e">
        <f t="shared" si="20"/>
        <v>#REF!</v>
      </c>
      <c r="O144" s="27" t="e">
        <f t="shared" si="21"/>
        <v>#REF!</v>
      </c>
      <c r="P144" s="51" t="e">
        <f t="shared" si="21"/>
        <v>#REF!</v>
      </c>
    </row>
    <row r="145" spans="1:16" x14ac:dyDescent="0.25">
      <c r="A145" s="5" t="s">
        <v>51</v>
      </c>
      <c r="B145" s="16" t="e">
        <f>VLOOKUP($A$2,'Table 7'!#REF!,8,FALSE)</f>
        <v>#REF!</v>
      </c>
      <c r="C145" s="16" t="e">
        <f>VLOOKUP($A$2,#REF!,8,FALSE)</f>
        <v>#REF!</v>
      </c>
      <c r="D145" s="16" t="e">
        <f>VLOOKUP($A$2,#REF!,8,FALSE)</f>
        <v>#REF!</v>
      </c>
      <c r="E145" s="16" t="e">
        <f>VLOOKUP($A$2,#REF!,8,FALSE)</f>
        <v>#REF!</v>
      </c>
      <c r="F145" s="16" t="e">
        <f>VLOOKUP($A$2,#REF!,8,FALSE)</f>
        <v>#REF!</v>
      </c>
      <c r="G145" s="16" t="e">
        <f>VLOOKUP($A$2,#REF!,8,FALSE)</f>
        <v>#REF!</v>
      </c>
      <c r="H145" s="16" t="e">
        <f>VLOOKUP($A$2,#REF!,8,FALSE)</f>
        <v>#REF!</v>
      </c>
      <c r="I145" s="1" t="s">
        <v>51</v>
      </c>
      <c r="J145" s="27" t="e">
        <f>B145/SUM(B$142:B$146)</f>
        <v>#REF!</v>
      </c>
      <c r="K145" s="27" t="e">
        <f t="shared" si="20"/>
        <v>#REF!</v>
      </c>
      <c r="L145" s="27" t="e">
        <f t="shared" si="20"/>
        <v>#REF!</v>
      </c>
      <c r="M145" s="27" t="e">
        <f t="shared" si="20"/>
        <v>#REF!</v>
      </c>
      <c r="N145" s="27" t="e">
        <f t="shared" si="20"/>
        <v>#REF!</v>
      </c>
      <c r="O145" s="27" t="e">
        <f t="shared" si="21"/>
        <v>#REF!</v>
      </c>
      <c r="P145" s="51" t="e">
        <f t="shared" si="21"/>
        <v>#REF!</v>
      </c>
    </row>
    <row r="146" spans="1:16" x14ac:dyDescent="0.25">
      <c r="A146" s="5" t="s">
        <v>52</v>
      </c>
      <c r="B146" s="16" t="e">
        <f>VLOOKUP($A$2,'Table 7'!#REF!,2,FALSE)</f>
        <v>#REF!</v>
      </c>
      <c r="C146" s="16" t="e">
        <f>VLOOKUP($A$2,#REF!,2,FALSE)</f>
        <v>#REF!</v>
      </c>
      <c r="D146" s="16" t="e">
        <f>VLOOKUP($A$2,#REF!,2,FALSE)</f>
        <v>#REF!</v>
      </c>
      <c r="E146" s="16" t="e">
        <f>VLOOKUP($A$2,#REF!,2,FALSE)</f>
        <v>#REF!</v>
      </c>
      <c r="F146" s="16" t="e">
        <f>VLOOKUP($A$2,#REF!,2,FALSE)</f>
        <v>#REF!</v>
      </c>
      <c r="G146" s="16" t="e">
        <f>VLOOKUP($A$2,#REF!,2,FALSE)</f>
        <v>#REF!</v>
      </c>
      <c r="H146" s="16" t="e">
        <f>VLOOKUP($A$2,#REF!,2,FALSE)</f>
        <v>#REF!</v>
      </c>
      <c r="I146" s="1" t="s">
        <v>52</v>
      </c>
      <c r="J146" s="27" t="e">
        <f>B146/SUM(B$142:B$146)</f>
        <v>#REF!</v>
      </c>
      <c r="K146" s="27" t="e">
        <f t="shared" si="20"/>
        <v>#REF!</v>
      </c>
      <c r="L146" s="27" t="e">
        <f t="shared" si="20"/>
        <v>#REF!</v>
      </c>
      <c r="M146" s="27" t="e">
        <f t="shared" si="20"/>
        <v>#REF!</v>
      </c>
      <c r="N146" s="27" t="e">
        <f t="shared" si="20"/>
        <v>#REF!</v>
      </c>
      <c r="O146" s="27" t="e">
        <f t="shared" si="21"/>
        <v>#REF!</v>
      </c>
      <c r="P146" s="51" t="e">
        <f t="shared" si="21"/>
        <v>#REF!</v>
      </c>
    </row>
    <row r="147" spans="1:16" x14ac:dyDescent="0.2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9"/>
    </row>
    <row r="148" spans="1:16" x14ac:dyDescent="0.2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9"/>
    </row>
    <row r="149" spans="1:16" x14ac:dyDescent="0.2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9"/>
    </row>
    <row r="150" spans="1:16" x14ac:dyDescent="0.2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9"/>
    </row>
    <row r="151" spans="1:16" x14ac:dyDescent="0.2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9"/>
    </row>
    <row r="152" spans="1:16" x14ac:dyDescent="0.2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9"/>
    </row>
    <row r="153" spans="1:16" x14ac:dyDescent="0.2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9"/>
    </row>
    <row r="154" spans="1:16" x14ac:dyDescent="0.2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9"/>
    </row>
    <row r="155" spans="1:16" x14ac:dyDescent="0.2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9"/>
    </row>
    <row r="156" spans="1:16" x14ac:dyDescent="0.2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9"/>
    </row>
    <row r="157" spans="1:16" x14ac:dyDescent="0.2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9"/>
    </row>
    <row r="158" spans="1:16" x14ac:dyDescent="0.2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9"/>
    </row>
    <row r="159" spans="1:16" x14ac:dyDescent="0.2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9"/>
    </row>
    <row r="160" spans="1:16" x14ac:dyDescent="0.2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9"/>
    </row>
    <row r="161" spans="1:16" x14ac:dyDescent="0.2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9"/>
    </row>
    <row r="162" spans="1:16" x14ac:dyDescent="0.25">
      <c r="A162" s="6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22"/>
    </row>
  </sheetData>
  <mergeCells count="1">
    <mergeCell ref="A2:C2"/>
  </mergeCells>
  <dataValidations count="1">
    <dataValidation type="list" allowBlank="1" showInputMessage="1" showErrorMessage="1" sqref="A2:C2" xr:uid="{00000000-0002-0000-1D00-000000000000}">
      <formula1>BRMA</formula1>
    </dataValidation>
  </dataValidations>
  <pageMargins left="0.7" right="0.7" top="0.75" bottom="0.75" header="0.3" footer="0.3"/>
  <pageSetup paperSize="9" scale="62" fitToHeight="0" orientation="portrait" r:id="rId1"/>
  <rowBreaks count="1" manualBreakCount="1">
    <brk id="9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4865" r:id="rId4" name="Button 1">
              <controlPr defaultSize="0" print="0" autoFill="0" autoPict="0" macro="[0]!Sheet26.ScaleAxes" altText="Adjust scale">
                <anchor moveWithCells="1" sizeWithCells="1">
                  <from>
                    <xdr:col>17</xdr:col>
                    <xdr:colOff>76200</xdr:colOff>
                    <xdr:row>10</xdr:row>
                    <xdr:rowOff>68580</xdr:rowOff>
                  </from>
                  <to>
                    <xdr:col>18</xdr:col>
                    <xdr:colOff>495300</xdr:colOff>
                    <xdr:row>12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6" r:id="rId5" name="Button 2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33</xdr:row>
                    <xdr:rowOff>68580</xdr:rowOff>
                  </from>
                  <to>
                    <xdr:col>18</xdr:col>
                    <xdr:colOff>495300</xdr:colOff>
                    <xdr:row>35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7" r:id="rId6" name="Button 3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55</xdr:row>
                    <xdr:rowOff>68580</xdr:rowOff>
                  </from>
                  <to>
                    <xdr:col>18</xdr:col>
                    <xdr:colOff>495300</xdr:colOff>
                    <xdr:row>57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8" r:id="rId7" name="Button 4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76</xdr:row>
                    <xdr:rowOff>68580</xdr:rowOff>
                  </from>
                  <to>
                    <xdr:col>18</xdr:col>
                    <xdr:colOff>495300</xdr:colOff>
                    <xdr:row>78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9" r:id="rId8" name="Button 5">
              <controlPr defaultSize="0" print="0" autoFill="0" autoPict="0" macro="[0]!Sheet20.ScaleAxes" altText="Adjust scale">
                <anchor moveWithCells="1" sizeWithCells="1">
                  <from>
                    <xdr:col>17</xdr:col>
                    <xdr:colOff>76200</xdr:colOff>
                    <xdr:row>98</xdr:row>
                    <xdr:rowOff>68580</xdr:rowOff>
                  </from>
                  <to>
                    <xdr:col>18</xdr:col>
                    <xdr:colOff>495300</xdr:colOff>
                    <xdr:row>100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7">
    <pageSetUpPr fitToPage="1"/>
  </sheetPr>
  <dimension ref="A1:X56"/>
  <sheetViews>
    <sheetView zoomScaleNormal="100" workbookViewId="0">
      <selection activeCell="H6" sqref="H6"/>
    </sheetView>
  </sheetViews>
  <sheetFormatPr defaultColWidth="8.88671875" defaultRowHeight="13.2" x14ac:dyDescent="0.25"/>
  <cols>
    <col min="1" max="1" width="35.5546875" style="1" customWidth="1"/>
    <col min="2" max="15" width="9" style="1" customWidth="1"/>
    <col min="16" max="16384" width="8.88671875" style="1"/>
  </cols>
  <sheetData>
    <row r="1" spans="1:24" ht="19.2" x14ac:dyDescent="0.35">
      <c r="A1" s="95" t="s">
        <v>256</v>
      </c>
    </row>
    <row r="2" spans="1:24" ht="15" x14ac:dyDescent="0.25">
      <c r="A2" s="106" t="s">
        <v>195</v>
      </c>
    </row>
    <row r="3" spans="1:24" ht="15" x14ac:dyDescent="0.25">
      <c r="A3" s="106" t="s">
        <v>196</v>
      </c>
    </row>
    <row r="4" spans="1:24" ht="15" x14ac:dyDescent="0.25">
      <c r="A4" s="132" t="s">
        <v>206</v>
      </c>
    </row>
    <row r="5" spans="1:24" ht="12.75" customHeight="1" thickBot="1" x14ac:dyDescent="0.3">
      <c r="A5" s="129" t="s">
        <v>207</v>
      </c>
      <c r="B5" s="130">
        <v>2010</v>
      </c>
      <c r="C5" s="130">
        <v>2011</v>
      </c>
      <c r="D5" s="130">
        <v>2012</v>
      </c>
      <c r="E5" s="130">
        <v>2013</v>
      </c>
      <c r="F5" s="130">
        <v>2014</v>
      </c>
      <c r="G5" s="130">
        <v>2015</v>
      </c>
      <c r="H5" s="130">
        <v>2016</v>
      </c>
      <c r="I5" s="130">
        <v>2017</v>
      </c>
      <c r="J5" s="130">
        <v>2018</v>
      </c>
      <c r="K5" s="130">
        <v>2019</v>
      </c>
      <c r="L5" s="130">
        <v>2020</v>
      </c>
      <c r="M5" s="130">
        <v>2021</v>
      </c>
      <c r="N5" s="130">
        <v>2022</v>
      </c>
      <c r="O5" s="130">
        <v>2023</v>
      </c>
      <c r="P5" s="253"/>
      <c r="Q5" s="253"/>
      <c r="R5" s="253"/>
      <c r="S5" s="253"/>
      <c r="T5" s="253"/>
      <c r="U5" s="253"/>
      <c r="V5" s="253"/>
      <c r="W5" s="253"/>
      <c r="X5" s="253"/>
    </row>
    <row r="6" spans="1:24" ht="15" x14ac:dyDescent="0.25">
      <c r="A6" s="139" t="s">
        <v>40</v>
      </c>
      <c r="B6" s="140">
        <v>441.898821</v>
      </c>
      <c r="C6" s="141">
        <v>450.62602299999998</v>
      </c>
      <c r="D6" s="141">
        <v>448.76563499999997</v>
      </c>
      <c r="E6" s="141">
        <v>456.93574099999989</v>
      </c>
      <c r="F6" s="141">
        <v>479.53675600000003</v>
      </c>
      <c r="G6" s="141">
        <v>497.85932700000001</v>
      </c>
      <c r="H6" s="141">
        <v>503.24775600000009</v>
      </c>
      <c r="I6" s="141">
        <v>514.98702200000002</v>
      </c>
      <c r="J6" s="141">
        <v>520.13974000000007</v>
      </c>
      <c r="K6" s="141">
        <v>532.47670100000005</v>
      </c>
      <c r="L6" s="141">
        <v>542.18424599999992</v>
      </c>
      <c r="M6" s="141">
        <v>545.67143099999998</v>
      </c>
      <c r="N6" s="141">
        <v>579.94127900000001</v>
      </c>
      <c r="O6" s="241">
        <v>647.9565530000001</v>
      </c>
      <c r="P6" s="253"/>
      <c r="Q6" s="253"/>
      <c r="R6" s="253"/>
      <c r="S6" s="253"/>
      <c r="T6" s="253"/>
      <c r="U6" s="253"/>
      <c r="V6" s="253"/>
      <c r="W6" s="253"/>
      <c r="X6" s="253"/>
    </row>
    <row r="7" spans="1:24" ht="15" x14ac:dyDescent="0.25">
      <c r="A7" s="143" t="s">
        <v>41</v>
      </c>
      <c r="B7" s="140">
        <v>553.95611500000007</v>
      </c>
      <c r="C7" s="141">
        <v>569.97855400000003</v>
      </c>
      <c r="D7" s="141">
        <v>572.70327699999996</v>
      </c>
      <c r="E7" s="141">
        <v>593.71386099999995</v>
      </c>
      <c r="F7" s="141">
        <v>618.84069199999999</v>
      </c>
      <c r="G7" s="141">
        <v>635.75446399999998</v>
      </c>
      <c r="H7" s="141">
        <v>631.5711839999999</v>
      </c>
      <c r="I7" s="141">
        <v>648.9125469999999</v>
      </c>
      <c r="J7" s="141">
        <v>659.21573199999989</v>
      </c>
      <c r="K7" s="141">
        <v>681.15384099999994</v>
      </c>
      <c r="L7" s="141">
        <v>688.84485900000016</v>
      </c>
      <c r="M7" s="141">
        <v>693.17400600000008</v>
      </c>
      <c r="N7" s="141">
        <v>736.38911299999995</v>
      </c>
      <c r="O7" s="142">
        <v>841.34163999999987</v>
      </c>
      <c r="P7" s="253"/>
      <c r="Q7" s="253"/>
      <c r="R7" s="253"/>
      <c r="S7" s="253"/>
      <c r="T7" s="253"/>
      <c r="U7" s="253"/>
      <c r="V7" s="253"/>
      <c r="W7" s="253"/>
      <c r="X7" s="253"/>
    </row>
    <row r="8" spans="1:24" ht="15" x14ac:dyDescent="0.25">
      <c r="A8" s="143" t="s">
        <v>42</v>
      </c>
      <c r="B8" s="140">
        <v>673.58818900000017</v>
      </c>
      <c r="C8" s="141">
        <v>692.92808300000002</v>
      </c>
      <c r="D8" s="141">
        <v>703.61371999999983</v>
      </c>
      <c r="E8" s="141">
        <v>717.40994100000012</v>
      </c>
      <c r="F8" s="141">
        <v>737.10956699999986</v>
      </c>
      <c r="G8" s="141">
        <v>758.85745999999995</v>
      </c>
      <c r="H8" s="141">
        <v>776.40048899999999</v>
      </c>
      <c r="I8" s="141">
        <v>788.04668800000002</v>
      </c>
      <c r="J8" s="141">
        <v>826.91166400000009</v>
      </c>
      <c r="K8" s="141">
        <v>826.13093499999991</v>
      </c>
      <c r="L8" s="141">
        <v>843.9456990000001</v>
      </c>
      <c r="M8" s="141">
        <v>843.70395200000019</v>
      </c>
      <c r="N8" s="141">
        <v>905.80428700000004</v>
      </c>
      <c r="O8" s="142">
        <v>1026.4881930000001</v>
      </c>
    </row>
    <row r="9" spans="1:24" ht="15" x14ac:dyDescent="0.25">
      <c r="A9" s="143" t="s">
        <v>43</v>
      </c>
      <c r="B9" s="140">
        <v>938.54442400000005</v>
      </c>
      <c r="C9" s="141">
        <v>984.81766700000003</v>
      </c>
      <c r="D9" s="141">
        <v>1010.021989</v>
      </c>
      <c r="E9" s="141">
        <v>1091.8759869999999</v>
      </c>
      <c r="F9" s="141">
        <v>1095.691548</v>
      </c>
      <c r="G9" s="141">
        <v>1108.9220840000003</v>
      </c>
      <c r="H9" s="141">
        <v>1103.5527009999998</v>
      </c>
      <c r="I9" s="141">
        <v>1138.0679600000001</v>
      </c>
      <c r="J9" s="141">
        <v>1236.639915</v>
      </c>
      <c r="K9" s="141">
        <v>1315.8433730000002</v>
      </c>
      <c r="L9" s="141">
        <v>1342.3093550000003</v>
      </c>
      <c r="M9" s="141">
        <v>1358.3246680000002</v>
      </c>
      <c r="N9" s="141">
        <v>1460.3545640000002</v>
      </c>
      <c r="O9" s="142">
        <v>1656.2701930000001</v>
      </c>
    </row>
    <row r="10" spans="1:24" ht="15" x14ac:dyDescent="0.25">
      <c r="A10" s="144" t="s">
        <v>58</v>
      </c>
      <c r="B10" s="145">
        <v>305.4297302217243</v>
      </c>
      <c r="C10" s="146">
        <v>298.9779499979125</v>
      </c>
      <c r="D10" s="146">
        <v>305.91115143907308</v>
      </c>
      <c r="E10" s="146">
        <v>318.23116434991289</v>
      </c>
      <c r="F10" s="146">
        <v>329.84333394822391</v>
      </c>
      <c r="G10" s="146">
        <v>344.21613786375616</v>
      </c>
      <c r="H10" s="146">
        <v>356.40898685606948</v>
      </c>
      <c r="I10" s="146">
        <v>363.31287119653456</v>
      </c>
      <c r="J10" s="146">
        <v>375.67703426223511</v>
      </c>
      <c r="K10" s="146">
        <v>390.17451524020845</v>
      </c>
      <c r="L10" s="146">
        <v>400.10084859745234</v>
      </c>
      <c r="M10" s="146">
        <v>398.31926622750711</v>
      </c>
      <c r="N10" s="146">
        <v>425.91462511424936</v>
      </c>
      <c r="O10" s="147">
        <v>490.07958442753784</v>
      </c>
    </row>
    <row r="11" spans="1:24" x14ac:dyDescent="0.25">
      <c r="A11" s="67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24" ht="15" x14ac:dyDescent="0.25">
      <c r="A12" s="149" t="s">
        <v>153</v>
      </c>
    </row>
    <row r="13" spans="1:24" s="24" customFormat="1" ht="31.8" thickBot="1" x14ac:dyDescent="0.3">
      <c r="A13" s="129"/>
      <c r="B13" s="130" t="s">
        <v>45</v>
      </c>
      <c r="C13" s="130" t="s">
        <v>46</v>
      </c>
      <c r="D13" s="130" t="s">
        <v>44</v>
      </c>
      <c r="E13" s="130" t="s">
        <v>47</v>
      </c>
      <c r="F13" s="130" t="s">
        <v>60</v>
      </c>
      <c r="G13" s="130" t="s">
        <v>131</v>
      </c>
      <c r="H13" s="150" t="s">
        <v>137</v>
      </c>
      <c r="I13" s="130" t="s">
        <v>148</v>
      </c>
      <c r="J13" s="130" t="s">
        <v>149</v>
      </c>
      <c r="K13" s="130" t="s">
        <v>151</v>
      </c>
      <c r="L13" s="130" t="s">
        <v>168</v>
      </c>
      <c r="M13" s="130" t="s">
        <v>174</v>
      </c>
      <c r="N13" s="130" t="s">
        <v>254</v>
      </c>
      <c r="O13" s="151" t="s">
        <v>255</v>
      </c>
    </row>
    <row r="14" spans="1:24" ht="15" x14ac:dyDescent="0.25">
      <c r="A14" s="139" t="s">
        <v>40</v>
      </c>
      <c r="B14" s="152">
        <v>1.9749321757072558E-2</v>
      </c>
      <c r="C14" s="133">
        <v>-4.1284522088064213E-3</v>
      </c>
      <c r="D14" s="133">
        <v>1.8205730035455892E-2</v>
      </c>
      <c r="E14" s="133">
        <v>4.9462129949690459E-2</v>
      </c>
      <c r="F14" s="133">
        <v>3.8208898005724468E-2</v>
      </c>
      <c r="G14" s="133">
        <v>1.0823195846243694E-2</v>
      </c>
      <c r="H14" s="133">
        <v>2.3327011119349983E-2</v>
      </c>
      <c r="I14" s="153">
        <v>1.0005529809254288E-2</v>
      </c>
      <c r="J14" s="153">
        <v>2.3718551095518903E-2</v>
      </c>
      <c r="K14" s="153">
        <v>1.8230929131300755E-2</v>
      </c>
      <c r="L14" s="153">
        <v>6.431734278018908E-3</v>
      </c>
      <c r="M14" s="153">
        <v>6.2803082685118694E-2</v>
      </c>
      <c r="N14" s="154">
        <v>0.11727958754251744</v>
      </c>
      <c r="O14" s="154">
        <v>0.46630070551828906</v>
      </c>
    </row>
    <row r="15" spans="1:24" ht="15" x14ac:dyDescent="0.25">
      <c r="A15" s="143" t="s">
        <v>41</v>
      </c>
      <c r="B15" s="152">
        <v>2.8923661218181351E-2</v>
      </c>
      <c r="C15" s="133">
        <v>4.7803956497631805E-3</v>
      </c>
      <c r="D15" s="133">
        <v>3.6686683739719506E-2</v>
      </c>
      <c r="E15" s="133">
        <v>4.2321449187119553E-2</v>
      </c>
      <c r="F15" s="133">
        <v>2.7331383050033908E-2</v>
      </c>
      <c r="G15" s="133">
        <v>-6.5800245800555768E-3</v>
      </c>
      <c r="H15" s="133">
        <v>2.7457495590869074E-2</v>
      </c>
      <c r="I15" s="133">
        <v>1.5877617172965541E-2</v>
      </c>
      <c r="J15" s="133">
        <v>3.3279104146137106E-2</v>
      </c>
      <c r="K15" s="133">
        <v>1.1291161463185873E-2</v>
      </c>
      <c r="L15" s="133">
        <v>6.2846473243403089E-3</v>
      </c>
      <c r="M15" s="133">
        <v>6.2343807797085704E-2</v>
      </c>
      <c r="N15" s="111">
        <v>0.14252319208309627</v>
      </c>
      <c r="O15" s="111">
        <v>0.51878753066928374</v>
      </c>
    </row>
    <row r="16" spans="1:24" ht="15" x14ac:dyDescent="0.25">
      <c r="A16" s="143" t="s">
        <v>42</v>
      </c>
      <c r="B16" s="152">
        <v>2.8711747497698337E-2</v>
      </c>
      <c r="C16" s="133">
        <v>1.5420989944204377E-2</v>
      </c>
      <c r="D16" s="133">
        <v>1.9607663420776245E-2</v>
      </c>
      <c r="E16" s="133">
        <v>2.7459371377737574E-2</v>
      </c>
      <c r="F16" s="133">
        <v>2.950428806468075E-2</v>
      </c>
      <c r="G16" s="133">
        <v>2.3117686686509042E-2</v>
      </c>
      <c r="H16" s="133">
        <v>1.5000246863574596E-2</v>
      </c>
      <c r="I16" s="133">
        <v>4.9318113497356819E-2</v>
      </c>
      <c r="J16" s="133">
        <v>-9.4415042620588085E-4</v>
      </c>
      <c r="K16" s="133">
        <v>2.156409262171044E-2</v>
      </c>
      <c r="L16" s="133">
        <v>-2.8644852421944034E-4</v>
      </c>
      <c r="M16" s="133">
        <v>7.3604414027919507E-2</v>
      </c>
      <c r="N16" s="111">
        <v>0.13323397529912562</v>
      </c>
      <c r="O16" s="111">
        <v>0.5239106174410666</v>
      </c>
    </row>
    <row r="17" spans="1:15" ht="15" x14ac:dyDescent="0.25">
      <c r="A17" s="143" t="s">
        <v>43</v>
      </c>
      <c r="B17" s="152">
        <v>4.9303199525481345E-2</v>
      </c>
      <c r="C17" s="133">
        <v>2.5592881651665067E-2</v>
      </c>
      <c r="D17" s="133">
        <v>8.1041797991983966E-2</v>
      </c>
      <c r="E17" s="133">
        <v>3.4945003328479274E-3</v>
      </c>
      <c r="F17" s="133">
        <v>1.2075055269113344E-2</v>
      </c>
      <c r="G17" s="133">
        <v>-4.8419840108445689E-3</v>
      </c>
      <c r="H17" s="133">
        <v>3.1276493608981104E-2</v>
      </c>
      <c r="I17" s="133">
        <v>8.6613417181167218E-2</v>
      </c>
      <c r="J17" s="133">
        <v>6.4047308387260138E-2</v>
      </c>
      <c r="K17" s="133">
        <v>2.0113322408319867E-2</v>
      </c>
      <c r="L17" s="133">
        <v>1.1931163960337443E-2</v>
      </c>
      <c r="M17" s="133">
        <v>7.511451304954142E-2</v>
      </c>
      <c r="N17" s="111">
        <v>0.13415620687579799</v>
      </c>
      <c r="O17" s="111">
        <v>0.7647222130851421</v>
      </c>
    </row>
    <row r="18" spans="1:15" ht="15" x14ac:dyDescent="0.25">
      <c r="A18" s="144" t="s">
        <v>58</v>
      </c>
      <c r="B18" s="155">
        <v>-2.11236156320741E-2</v>
      </c>
      <c r="C18" s="156">
        <v>2.3189674827889473E-2</v>
      </c>
      <c r="D18" s="156">
        <v>4.0273173609016055E-2</v>
      </c>
      <c r="E18" s="156">
        <v>3.6489731048285456E-2</v>
      </c>
      <c r="F18" s="156">
        <v>4.3574638127409804E-2</v>
      </c>
      <c r="G18" s="156">
        <v>3.542207250358298E-2</v>
      </c>
      <c r="H18" s="156">
        <v>1.9370679738929031E-2</v>
      </c>
      <c r="I18" s="156">
        <v>3.4031723194888341E-2</v>
      </c>
      <c r="J18" s="156">
        <v>3.8590277434562559E-2</v>
      </c>
      <c r="K18" s="156">
        <v>2.5440752713264292E-2</v>
      </c>
      <c r="L18" s="156">
        <v>-4.4528332698882123E-3</v>
      </c>
      <c r="M18" s="156">
        <v>6.9279498197761358E-2</v>
      </c>
      <c r="N18" s="127">
        <v>0.15065216249870872</v>
      </c>
      <c r="O18" s="127">
        <v>0.60455756573457475</v>
      </c>
    </row>
    <row r="19" spans="1:15" x14ac:dyDescent="0.25">
      <c r="A19" s="67"/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1:15" ht="15" x14ac:dyDescent="0.25">
      <c r="A20" s="135" t="s">
        <v>288</v>
      </c>
    </row>
    <row r="21" spans="1:15" ht="13.8" x14ac:dyDescent="0.25">
      <c r="A21" s="242" t="s">
        <v>289</v>
      </c>
    </row>
    <row r="44" spans="2:14" x14ac:dyDescent="0.25"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</row>
    <row r="45" spans="2:14" x14ac:dyDescent="0.25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</row>
    <row r="46" spans="2:14" x14ac:dyDescent="0.25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</row>
    <row r="47" spans="2:14" x14ac:dyDescent="0.25"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</row>
    <row r="48" spans="2:14" x14ac:dyDescent="0.25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52" spans="2:14" x14ac:dyDescent="0.25"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</row>
    <row r="53" spans="2:14" x14ac:dyDescent="0.25"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</row>
    <row r="54" spans="2:14" x14ac:dyDescent="0.25"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</row>
    <row r="55" spans="2:14" x14ac:dyDescent="0.25"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</row>
    <row r="56" spans="2:14" x14ac:dyDescent="0.25"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</row>
  </sheetData>
  <mergeCells count="1">
    <mergeCell ref="P5:X7"/>
  </mergeCells>
  <phoneticPr fontId="14" type="noConversion"/>
  <conditionalFormatting sqref="C5:D5 J5:K5">
    <cfRule type="cellIs" priority="2" operator="between">
      <formula>0</formula>
      <formula>$F$10</formula>
    </cfRule>
  </conditionalFormatting>
  <conditionalFormatting sqref="C13:D13 J13:K13">
    <cfRule type="cellIs" priority="1" operator="between">
      <formula>0</formula>
      <formula>$F$10</formula>
    </cfRule>
  </conditionalFormatting>
  <hyperlinks>
    <hyperlink ref="A2" location="Contents!A1" display="Back to contents" xr:uid="{602AD116-373C-4CFE-8849-ACEFE6B22019}"/>
    <hyperlink ref="A3" location="Notes!A1" display="Go to specific notes" xr:uid="{14A8B3B6-43C7-4471-A1A2-F15D38CD2901}"/>
  </hyperlinks>
  <pageMargins left="0.7" right="0.7" top="0.75" bottom="0.75" header="0.3" footer="0.3"/>
  <pageSetup paperSize="9" scale="8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1">
    <pageSetUpPr fitToPage="1"/>
  </sheetPr>
  <dimension ref="A1:QI1108"/>
  <sheetViews>
    <sheetView zoomScaleNormal="100" workbookViewId="0"/>
  </sheetViews>
  <sheetFormatPr defaultColWidth="8.88671875" defaultRowHeight="13.2" x14ac:dyDescent="0.25"/>
  <cols>
    <col min="1" max="1" width="29.33203125" style="1" customWidth="1"/>
    <col min="2" max="26" width="12.77734375" style="1" customWidth="1"/>
    <col min="27" max="16384" width="8.88671875" style="1"/>
  </cols>
  <sheetData>
    <row r="1" spans="1:26" ht="19.2" x14ac:dyDescent="0.35">
      <c r="A1" s="95" t="s">
        <v>237</v>
      </c>
    </row>
    <row r="2" spans="1:26" ht="15" x14ac:dyDescent="0.25">
      <c r="A2" s="106" t="s">
        <v>195</v>
      </c>
    </row>
    <row r="3" spans="1:26" ht="15" x14ac:dyDescent="0.25">
      <c r="A3" s="106" t="s">
        <v>196</v>
      </c>
    </row>
    <row r="4" spans="1:26" ht="15" x14ac:dyDescent="0.25">
      <c r="A4" s="132" t="s">
        <v>238</v>
      </c>
    </row>
    <row r="5" spans="1:26" ht="15" x14ac:dyDescent="0.25">
      <c r="A5" s="132"/>
    </row>
    <row r="6" spans="1:26" ht="78.599999999999994" thickBot="1" x14ac:dyDescent="0.3">
      <c r="A6" s="129" t="s">
        <v>295</v>
      </c>
      <c r="B6" s="130" t="s">
        <v>309</v>
      </c>
      <c r="C6" s="130" t="s">
        <v>310</v>
      </c>
      <c r="D6" s="130" t="s">
        <v>311</v>
      </c>
      <c r="E6" s="130" t="s">
        <v>312</v>
      </c>
      <c r="F6" s="130" t="s">
        <v>313</v>
      </c>
      <c r="G6" s="130" t="s">
        <v>314</v>
      </c>
      <c r="H6" s="148" t="s">
        <v>315</v>
      </c>
      <c r="I6" s="130" t="s">
        <v>316</v>
      </c>
      <c r="J6" s="130" t="s">
        <v>317</v>
      </c>
      <c r="K6" s="130" t="s">
        <v>318</v>
      </c>
      <c r="L6" s="130" t="s">
        <v>319</v>
      </c>
      <c r="M6" s="130" t="s">
        <v>320</v>
      </c>
      <c r="N6" s="130" t="s">
        <v>321</v>
      </c>
      <c r="O6" s="247" t="s">
        <v>322</v>
      </c>
      <c r="P6" s="130" t="s">
        <v>323</v>
      </c>
      <c r="Q6" s="130" t="s">
        <v>324</v>
      </c>
      <c r="R6" s="130" t="s">
        <v>325</v>
      </c>
      <c r="S6" s="130" t="s">
        <v>326</v>
      </c>
      <c r="T6" s="130" t="s">
        <v>327</v>
      </c>
      <c r="U6" s="130" t="s">
        <v>328</v>
      </c>
      <c r="V6" s="148" t="s">
        <v>329</v>
      </c>
      <c r="W6" s="130" t="s">
        <v>330</v>
      </c>
      <c r="X6" s="130" t="s">
        <v>331</v>
      </c>
      <c r="Y6" s="130" t="s">
        <v>332</v>
      </c>
      <c r="Z6" s="130" t="s">
        <v>333</v>
      </c>
    </row>
    <row r="7" spans="1:26" ht="15" x14ac:dyDescent="0.25">
      <c r="A7" s="157" t="s">
        <v>0</v>
      </c>
      <c r="B7" s="158">
        <v>5411</v>
      </c>
      <c r="C7" s="159" t="s">
        <v>167</v>
      </c>
      <c r="D7" s="159" t="s">
        <v>167</v>
      </c>
      <c r="E7" s="159">
        <v>441.898821</v>
      </c>
      <c r="F7" s="160" t="s">
        <v>167</v>
      </c>
      <c r="G7" s="158">
        <v>10615</v>
      </c>
      <c r="H7" s="159" t="s">
        <v>167</v>
      </c>
      <c r="I7" s="159" t="s">
        <v>167</v>
      </c>
      <c r="J7" s="159">
        <v>553.95611500000007</v>
      </c>
      <c r="K7" s="160" t="s">
        <v>167</v>
      </c>
      <c r="L7" s="158">
        <v>4778</v>
      </c>
      <c r="M7" s="159" t="s">
        <v>167</v>
      </c>
      <c r="N7" s="159" t="s">
        <v>167</v>
      </c>
      <c r="O7" s="159">
        <v>673.58818900000017</v>
      </c>
      <c r="P7" s="160" t="s">
        <v>167</v>
      </c>
      <c r="Q7" s="158">
        <v>2049</v>
      </c>
      <c r="R7" s="159" t="s">
        <v>167</v>
      </c>
      <c r="S7" s="159" t="s">
        <v>167</v>
      </c>
      <c r="T7" s="159">
        <v>938.54442400000005</v>
      </c>
      <c r="U7" s="160" t="s">
        <v>167</v>
      </c>
      <c r="V7" s="158">
        <v>1235</v>
      </c>
      <c r="W7" s="159" t="s">
        <v>167</v>
      </c>
      <c r="X7" s="159" t="s">
        <v>167</v>
      </c>
      <c r="Y7" s="159">
        <v>305.4297302217243</v>
      </c>
      <c r="Z7" s="160" t="s">
        <v>167</v>
      </c>
    </row>
    <row r="8" spans="1:26" ht="15" x14ac:dyDescent="0.25">
      <c r="A8" s="107" t="s">
        <v>1</v>
      </c>
      <c r="B8" s="136">
        <v>541</v>
      </c>
      <c r="C8" s="115">
        <v>500</v>
      </c>
      <c r="D8" s="115">
        <v>525</v>
      </c>
      <c r="E8" s="115">
        <v>528.64</v>
      </c>
      <c r="F8" s="116">
        <v>575</v>
      </c>
      <c r="G8" s="136">
        <v>557</v>
      </c>
      <c r="H8" s="115">
        <v>590</v>
      </c>
      <c r="I8" s="115">
        <v>650</v>
      </c>
      <c r="J8" s="115">
        <v>642.58000000000004</v>
      </c>
      <c r="K8" s="116">
        <v>700</v>
      </c>
      <c r="L8" s="136">
        <v>226</v>
      </c>
      <c r="M8" s="115">
        <v>650</v>
      </c>
      <c r="N8" s="115">
        <v>750</v>
      </c>
      <c r="O8" s="115">
        <v>743.67</v>
      </c>
      <c r="P8" s="116">
        <v>850</v>
      </c>
      <c r="Q8" s="136">
        <v>123</v>
      </c>
      <c r="R8" s="115">
        <v>850</v>
      </c>
      <c r="S8" s="115">
        <v>950</v>
      </c>
      <c r="T8" s="115">
        <v>943.66</v>
      </c>
      <c r="U8" s="116">
        <v>1000</v>
      </c>
      <c r="V8" s="136">
        <v>134</v>
      </c>
      <c r="W8" s="115">
        <v>286</v>
      </c>
      <c r="X8" s="115">
        <v>335</v>
      </c>
      <c r="Y8" s="115">
        <v>328.42</v>
      </c>
      <c r="Z8" s="116">
        <v>360</v>
      </c>
    </row>
    <row r="9" spans="1:26" ht="15" x14ac:dyDescent="0.25">
      <c r="A9" s="107" t="s">
        <v>3</v>
      </c>
      <c r="B9" s="136">
        <v>80</v>
      </c>
      <c r="C9" s="115">
        <v>350</v>
      </c>
      <c r="D9" s="115">
        <v>395</v>
      </c>
      <c r="E9" s="115">
        <v>382.06</v>
      </c>
      <c r="F9" s="116">
        <v>425</v>
      </c>
      <c r="G9" s="136">
        <v>142</v>
      </c>
      <c r="H9" s="115">
        <v>450</v>
      </c>
      <c r="I9" s="115">
        <v>495</v>
      </c>
      <c r="J9" s="115">
        <v>503.03</v>
      </c>
      <c r="K9" s="116">
        <v>550</v>
      </c>
      <c r="L9" s="136">
        <v>69</v>
      </c>
      <c r="M9" s="115">
        <v>500</v>
      </c>
      <c r="N9" s="115">
        <v>575</v>
      </c>
      <c r="O9" s="115">
        <v>637.54</v>
      </c>
      <c r="P9" s="116">
        <v>750</v>
      </c>
      <c r="Q9" s="136">
        <v>32</v>
      </c>
      <c r="R9" s="115">
        <v>750</v>
      </c>
      <c r="S9" s="115">
        <v>850</v>
      </c>
      <c r="T9" s="115">
        <v>923.91</v>
      </c>
      <c r="U9" s="116">
        <v>1175</v>
      </c>
      <c r="V9" s="136">
        <v>10</v>
      </c>
      <c r="W9" s="115">
        <v>300</v>
      </c>
      <c r="X9" s="115">
        <v>320.33</v>
      </c>
      <c r="Y9" s="115">
        <v>315.60000000000002</v>
      </c>
      <c r="Z9" s="116">
        <v>333</v>
      </c>
    </row>
    <row r="10" spans="1:26" ht="15" x14ac:dyDescent="0.25">
      <c r="A10" s="107" t="s">
        <v>5</v>
      </c>
      <c r="B10" s="136">
        <v>359</v>
      </c>
      <c r="C10" s="115">
        <v>350</v>
      </c>
      <c r="D10" s="115">
        <v>375</v>
      </c>
      <c r="E10" s="115">
        <v>375.42</v>
      </c>
      <c r="F10" s="116">
        <v>400</v>
      </c>
      <c r="G10" s="136">
        <v>759</v>
      </c>
      <c r="H10" s="115">
        <v>425</v>
      </c>
      <c r="I10" s="115">
        <v>450</v>
      </c>
      <c r="J10" s="115">
        <v>464.47</v>
      </c>
      <c r="K10" s="116">
        <v>495</v>
      </c>
      <c r="L10" s="136">
        <v>390</v>
      </c>
      <c r="M10" s="115">
        <v>475</v>
      </c>
      <c r="N10" s="115">
        <v>545</v>
      </c>
      <c r="O10" s="115">
        <v>556.1</v>
      </c>
      <c r="P10" s="116">
        <v>600</v>
      </c>
      <c r="Q10" s="136">
        <v>119</v>
      </c>
      <c r="R10" s="115">
        <v>650</v>
      </c>
      <c r="S10" s="115">
        <v>725</v>
      </c>
      <c r="T10" s="115">
        <v>758.06</v>
      </c>
      <c r="U10" s="116">
        <v>850</v>
      </c>
      <c r="V10" s="136">
        <v>38</v>
      </c>
      <c r="W10" s="115">
        <v>280</v>
      </c>
      <c r="X10" s="115">
        <v>300</v>
      </c>
      <c r="Y10" s="115">
        <v>301.7</v>
      </c>
      <c r="Z10" s="116">
        <v>324</v>
      </c>
    </row>
    <row r="11" spans="1:26" ht="15" x14ac:dyDescent="0.25">
      <c r="A11" s="107" t="s">
        <v>7</v>
      </c>
      <c r="B11" s="136">
        <v>58</v>
      </c>
      <c r="C11" s="115">
        <v>325</v>
      </c>
      <c r="D11" s="115">
        <v>360</v>
      </c>
      <c r="E11" s="115">
        <v>358.94</v>
      </c>
      <c r="F11" s="116">
        <v>390</v>
      </c>
      <c r="G11" s="136">
        <v>180</v>
      </c>
      <c r="H11" s="115">
        <v>400</v>
      </c>
      <c r="I11" s="115">
        <v>430</v>
      </c>
      <c r="J11" s="115">
        <v>435.12</v>
      </c>
      <c r="K11" s="116">
        <v>475</v>
      </c>
      <c r="L11" s="136">
        <v>145</v>
      </c>
      <c r="M11" s="115">
        <v>440</v>
      </c>
      <c r="N11" s="115">
        <v>485</v>
      </c>
      <c r="O11" s="115">
        <v>499.63</v>
      </c>
      <c r="P11" s="116">
        <v>550</v>
      </c>
      <c r="Q11" s="136">
        <v>65</v>
      </c>
      <c r="R11" s="115">
        <v>500</v>
      </c>
      <c r="S11" s="115">
        <v>600</v>
      </c>
      <c r="T11" s="115">
        <v>620.08000000000004</v>
      </c>
      <c r="U11" s="116">
        <v>700</v>
      </c>
      <c r="V11" s="136">
        <v>50</v>
      </c>
      <c r="W11" s="115">
        <v>260</v>
      </c>
      <c r="X11" s="115">
        <v>285</v>
      </c>
      <c r="Y11" s="115">
        <v>277.88</v>
      </c>
      <c r="Z11" s="116">
        <v>299.99</v>
      </c>
    </row>
    <row r="12" spans="1:26" ht="15" x14ac:dyDescent="0.25">
      <c r="A12" s="107" t="s">
        <v>9</v>
      </c>
      <c r="B12" s="136">
        <v>319</v>
      </c>
      <c r="C12" s="115">
        <v>320</v>
      </c>
      <c r="D12" s="115">
        <v>350</v>
      </c>
      <c r="E12" s="115">
        <v>350.87</v>
      </c>
      <c r="F12" s="116">
        <v>375</v>
      </c>
      <c r="G12" s="136">
        <v>613</v>
      </c>
      <c r="H12" s="115">
        <v>440</v>
      </c>
      <c r="I12" s="115">
        <v>480</v>
      </c>
      <c r="J12" s="115">
        <v>497.46</v>
      </c>
      <c r="K12" s="116">
        <v>550</v>
      </c>
      <c r="L12" s="136">
        <v>198</v>
      </c>
      <c r="M12" s="115">
        <v>550</v>
      </c>
      <c r="N12" s="115">
        <v>650</v>
      </c>
      <c r="O12" s="115">
        <v>632.52</v>
      </c>
      <c r="P12" s="116">
        <v>700</v>
      </c>
      <c r="Q12" s="136">
        <v>71</v>
      </c>
      <c r="R12" s="115">
        <v>750</v>
      </c>
      <c r="S12" s="115">
        <v>825</v>
      </c>
      <c r="T12" s="115">
        <v>811.27</v>
      </c>
      <c r="U12" s="116">
        <v>890</v>
      </c>
      <c r="V12" s="136">
        <v>94</v>
      </c>
      <c r="W12" s="115">
        <v>225</v>
      </c>
      <c r="X12" s="115">
        <v>250</v>
      </c>
      <c r="Y12" s="115">
        <v>262.86</v>
      </c>
      <c r="Z12" s="116">
        <v>300</v>
      </c>
    </row>
    <row r="13" spans="1:26" ht="15" x14ac:dyDescent="0.25">
      <c r="A13" s="107" t="s">
        <v>10</v>
      </c>
      <c r="B13" s="136">
        <v>75</v>
      </c>
      <c r="C13" s="115">
        <v>400</v>
      </c>
      <c r="D13" s="115">
        <v>425</v>
      </c>
      <c r="E13" s="115">
        <v>449.59</v>
      </c>
      <c r="F13" s="116">
        <v>475</v>
      </c>
      <c r="G13" s="136">
        <v>172</v>
      </c>
      <c r="H13" s="115">
        <v>525</v>
      </c>
      <c r="I13" s="115">
        <v>575</v>
      </c>
      <c r="J13" s="115">
        <v>581.12</v>
      </c>
      <c r="K13" s="116">
        <v>625</v>
      </c>
      <c r="L13" s="136">
        <v>110</v>
      </c>
      <c r="M13" s="115">
        <v>650</v>
      </c>
      <c r="N13" s="115">
        <v>700</v>
      </c>
      <c r="O13" s="115">
        <v>750.02</v>
      </c>
      <c r="P13" s="116">
        <v>775</v>
      </c>
      <c r="Q13" s="136">
        <v>43</v>
      </c>
      <c r="R13" s="115">
        <v>900</v>
      </c>
      <c r="S13" s="115">
        <v>995</v>
      </c>
      <c r="T13" s="115">
        <v>1135.19</v>
      </c>
      <c r="U13" s="116">
        <v>1350</v>
      </c>
      <c r="V13" s="136">
        <v>22</v>
      </c>
      <c r="W13" s="115">
        <v>274</v>
      </c>
      <c r="X13" s="115">
        <v>300</v>
      </c>
      <c r="Y13" s="115">
        <v>300.36</v>
      </c>
      <c r="Z13" s="116">
        <v>324</v>
      </c>
    </row>
    <row r="14" spans="1:26" ht="15" x14ac:dyDescent="0.25">
      <c r="A14" s="107" t="s">
        <v>11</v>
      </c>
      <c r="B14" s="136">
        <v>202</v>
      </c>
      <c r="C14" s="115">
        <v>350</v>
      </c>
      <c r="D14" s="115">
        <v>370</v>
      </c>
      <c r="E14" s="115">
        <v>378.99</v>
      </c>
      <c r="F14" s="116">
        <v>395</v>
      </c>
      <c r="G14" s="136">
        <v>606</v>
      </c>
      <c r="H14" s="115">
        <v>420</v>
      </c>
      <c r="I14" s="115">
        <v>450</v>
      </c>
      <c r="J14" s="115">
        <v>463.99</v>
      </c>
      <c r="K14" s="116">
        <v>495</v>
      </c>
      <c r="L14" s="136">
        <v>272</v>
      </c>
      <c r="M14" s="115">
        <v>480</v>
      </c>
      <c r="N14" s="115">
        <v>525</v>
      </c>
      <c r="O14" s="115">
        <v>563.02</v>
      </c>
      <c r="P14" s="116">
        <v>627.5</v>
      </c>
      <c r="Q14" s="136">
        <v>106</v>
      </c>
      <c r="R14" s="115">
        <v>695</v>
      </c>
      <c r="S14" s="115">
        <v>790</v>
      </c>
      <c r="T14" s="115">
        <v>773.31</v>
      </c>
      <c r="U14" s="116">
        <v>850</v>
      </c>
      <c r="V14" s="136">
        <v>49</v>
      </c>
      <c r="W14" s="115">
        <v>238.33</v>
      </c>
      <c r="X14" s="115">
        <v>255.67</v>
      </c>
      <c r="Y14" s="115">
        <v>270.66000000000003</v>
      </c>
      <c r="Z14" s="116">
        <v>281.67</v>
      </c>
    </row>
    <row r="15" spans="1:26" ht="15" x14ac:dyDescent="0.25">
      <c r="A15" s="107" t="s">
        <v>12</v>
      </c>
      <c r="B15" s="136">
        <v>260</v>
      </c>
      <c r="C15" s="115">
        <v>350</v>
      </c>
      <c r="D15" s="115">
        <v>375</v>
      </c>
      <c r="E15" s="115">
        <v>386.8</v>
      </c>
      <c r="F15" s="116">
        <v>417.5</v>
      </c>
      <c r="G15" s="136">
        <v>660</v>
      </c>
      <c r="H15" s="115">
        <v>435</v>
      </c>
      <c r="I15" s="115">
        <v>482.5</v>
      </c>
      <c r="J15" s="115">
        <v>492.41</v>
      </c>
      <c r="K15" s="116">
        <v>550</v>
      </c>
      <c r="L15" s="136">
        <v>301</v>
      </c>
      <c r="M15" s="115">
        <v>525</v>
      </c>
      <c r="N15" s="115">
        <v>600</v>
      </c>
      <c r="O15" s="115">
        <v>642.74</v>
      </c>
      <c r="P15" s="116">
        <v>700</v>
      </c>
      <c r="Q15" s="136">
        <v>130</v>
      </c>
      <c r="R15" s="115">
        <v>750</v>
      </c>
      <c r="S15" s="115">
        <v>800</v>
      </c>
      <c r="T15" s="115">
        <v>857.08</v>
      </c>
      <c r="U15" s="116">
        <v>900</v>
      </c>
      <c r="V15" s="136">
        <v>37</v>
      </c>
      <c r="W15" s="115">
        <v>255</v>
      </c>
      <c r="X15" s="115">
        <v>285</v>
      </c>
      <c r="Y15" s="115">
        <v>275.63</v>
      </c>
      <c r="Z15" s="116">
        <v>300</v>
      </c>
    </row>
    <row r="16" spans="1:26" ht="15" x14ac:dyDescent="0.25">
      <c r="A16" s="107" t="s">
        <v>13</v>
      </c>
      <c r="B16" s="136">
        <v>868</v>
      </c>
      <c r="C16" s="115">
        <v>380</v>
      </c>
      <c r="D16" s="115">
        <v>425</v>
      </c>
      <c r="E16" s="115">
        <v>437.14</v>
      </c>
      <c r="F16" s="116">
        <v>485</v>
      </c>
      <c r="G16" s="136">
        <v>1486</v>
      </c>
      <c r="H16" s="115">
        <v>495</v>
      </c>
      <c r="I16" s="115">
        <v>550</v>
      </c>
      <c r="J16" s="115">
        <v>563.64</v>
      </c>
      <c r="K16" s="116">
        <v>600</v>
      </c>
      <c r="L16" s="136">
        <v>474</v>
      </c>
      <c r="M16" s="115">
        <v>575</v>
      </c>
      <c r="N16" s="115">
        <v>695</v>
      </c>
      <c r="O16" s="115">
        <v>728.19</v>
      </c>
      <c r="P16" s="116">
        <v>825</v>
      </c>
      <c r="Q16" s="136">
        <v>219</v>
      </c>
      <c r="R16" s="115">
        <v>845</v>
      </c>
      <c r="S16" s="115">
        <v>1000</v>
      </c>
      <c r="T16" s="115">
        <v>1067.19</v>
      </c>
      <c r="U16" s="116">
        <v>1250</v>
      </c>
      <c r="V16" s="136">
        <v>190</v>
      </c>
      <c r="W16" s="115">
        <v>284</v>
      </c>
      <c r="X16" s="115">
        <v>300</v>
      </c>
      <c r="Y16" s="115">
        <v>313.10000000000002</v>
      </c>
      <c r="Z16" s="116">
        <v>345</v>
      </c>
    </row>
    <row r="17" spans="1:26" ht="15" x14ac:dyDescent="0.25">
      <c r="A17" s="107" t="s">
        <v>14</v>
      </c>
      <c r="B17" s="136">
        <v>175</v>
      </c>
      <c r="C17" s="115">
        <v>375</v>
      </c>
      <c r="D17" s="115">
        <v>420</v>
      </c>
      <c r="E17" s="115">
        <v>415.01</v>
      </c>
      <c r="F17" s="116">
        <v>450</v>
      </c>
      <c r="G17" s="136">
        <v>585</v>
      </c>
      <c r="H17" s="115">
        <v>450</v>
      </c>
      <c r="I17" s="115">
        <v>500</v>
      </c>
      <c r="J17" s="115">
        <v>503.41</v>
      </c>
      <c r="K17" s="116">
        <v>550</v>
      </c>
      <c r="L17" s="136">
        <v>362</v>
      </c>
      <c r="M17" s="115">
        <v>525</v>
      </c>
      <c r="N17" s="115">
        <v>600</v>
      </c>
      <c r="O17" s="115">
        <v>594.77</v>
      </c>
      <c r="P17" s="116">
        <v>650</v>
      </c>
      <c r="Q17" s="136">
        <v>117</v>
      </c>
      <c r="R17" s="115">
        <v>650</v>
      </c>
      <c r="S17" s="115">
        <v>775</v>
      </c>
      <c r="T17" s="115">
        <v>750.68</v>
      </c>
      <c r="U17" s="116">
        <v>850</v>
      </c>
      <c r="V17" s="136">
        <v>101</v>
      </c>
      <c r="W17" s="115">
        <v>255</v>
      </c>
      <c r="X17" s="115">
        <v>285</v>
      </c>
      <c r="Y17" s="115">
        <v>287.37</v>
      </c>
      <c r="Z17" s="116">
        <v>310</v>
      </c>
    </row>
    <row r="18" spans="1:26" ht="15" x14ac:dyDescent="0.25">
      <c r="A18" s="107" t="s">
        <v>15</v>
      </c>
      <c r="B18" s="136">
        <v>1221</v>
      </c>
      <c r="C18" s="115">
        <v>465</v>
      </c>
      <c r="D18" s="115">
        <v>500</v>
      </c>
      <c r="E18" s="115">
        <v>520.36</v>
      </c>
      <c r="F18" s="116">
        <v>550</v>
      </c>
      <c r="G18" s="136">
        <v>1909</v>
      </c>
      <c r="H18" s="115">
        <v>580</v>
      </c>
      <c r="I18" s="115">
        <v>650</v>
      </c>
      <c r="J18" s="115">
        <v>664.51</v>
      </c>
      <c r="K18" s="116">
        <v>715</v>
      </c>
      <c r="L18" s="136">
        <v>923</v>
      </c>
      <c r="M18" s="115">
        <v>750</v>
      </c>
      <c r="N18" s="115">
        <v>895</v>
      </c>
      <c r="O18" s="115">
        <v>917.68</v>
      </c>
      <c r="P18" s="116">
        <v>1005</v>
      </c>
      <c r="Q18" s="136">
        <v>473</v>
      </c>
      <c r="R18" s="115">
        <v>1100</v>
      </c>
      <c r="S18" s="115">
        <v>1280</v>
      </c>
      <c r="T18" s="115">
        <v>1290.68</v>
      </c>
      <c r="U18" s="116">
        <v>1400</v>
      </c>
      <c r="V18" s="136">
        <v>251</v>
      </c>
      <c r="W18" s="115">
        <v>285</v>
      </c>
      <c r="X18" s="115">
        <v>325</v>
      </c>
      <c r="Y18" s="115">
        <v>319.85000000000002</v>
      </c>
      <c r="Z18" s="116">
        <v>350</v>
      </c>
    </row>
    <row r="19" spans="1:26" ht="15" x14ac:dyDescent="0.25">
      <c r="A19" s="107" t="s">
        <v>16</v>
      </c>
      <c r="B19" s="136">
        <v>153</v>
      </c>
      <c r="C19" s="115">
        <v>350</v>
      </c>
      <c r="D19" s="115">
        <v>375</v>
      </c>
      <c r="E19" s="115">
        <v>373.16</v>
      </c>
      <c r="F19" s="116">
        <v>400</v>
      </c>
      <c r="G19" s="136">
        <v>468</v>
      </c>
      <c r="H19" s="115">
        <v>425</v>
      </c>
      <c r="I19" s="115">
        <v>450</v>
      </c>
      <c r="J19" s="115">
        <v>454.65</v>
      </c>
      <c r="K19" s="116">
        <v>495</v>
      </c>
      <c r="L19" s="136">
        <v>180</v>
      </c>
      <c r="M19" s="115">
        <v>495</v>
      </c>
      <c r="N19" s="115">
        <v>550</v>
      </c>
      <c r="O19" s="115">
        <v>548.52</v>
      </c>
      <c r="P19" s="116">
        <v>600</v>
      </c>
      <c r="Q19" s="136">
        <v>102</v>
      </c>
      <c r="R19" s="115">
        <v>695</v>
      </c>
      <c r="S19" s="115">
        <v>795</v>
      </c>
      <c r="T19" s="115">
        <v>776.25</v>
      </c>
      <c r="U19" s="116">
        <v>850</v>
      </c>
      <c r="V19" s="136">
        <v>44</v>
      </c>
      <c r="W19" s="115">
        <v>260</v>
      </c>
      <c r="X19" s="115">
        <v>300</v>
      </c>
      <c r="Y19" s="115">
        <v>296.88</v>
      </c>
      <c r="Z19" s="116">
        <v>320.33</v>
      </c>
    </row>
    <row r="20" spans="1:26" ht="15" x14ac:dyDescent="0.25">
      <c r="A20" s="107" t="s">
        <v>17</v>
      </c>
      <c r="B20" s="136">
        <v>176</v>
      </c>
      <c r="C20" s="115">
        <v>350</v>
      </c>
      <c r="D20" s="115">
        <v>380</v>
      </c>
      <c r="E20" s="115">
        <v>377.44</v>
      </c>
      <c r="F20" s="116">
        <v>400</v>
      </c>
      <c r="G20" s="136">
        <v>379</v>
      </c>
      <c r="H20" s="115">
        <v>450</v>
      </c>
      <c r="I20" s="115">
        <v>500</v>
      </c>
      <c r="J20" s="115">
        <v>506.44</v>
      </c>
      <c r="K20" s="116">
        <v>550</v>
      </c>
      <c r="L20" s="136">
        <v>161</v>
      </c>
      <c r="M20" s="115">
        <v>595</v>
      </c>
      <c r="N20" s="115">
        <v>650</v>
      </c>
      <c r="O20" s="115">
        <v>647.27</v>
      </c>
      <c r="P20" s="116">
        <v>695</v>
      </c>
      <c r="Q20" s="136">
        <v>62</v>
      </c>
      <c r="R20" s="115">
        <v>750</v>
      </c>
      <c r="S20" s="115">
        <v>850</v>
      </c>
      <c r="T20" s="115">
        <v>857.5</v>
      </c>
      <c r="U20" s="116">
        <v>995</v>
      </c>
      <c r="V20" s="136">
        <v>49</v>
      </c>
      <c r="W20" s="115">
        <v>235</v>
      </c>
      <c r="X20" s="115">
        <v>260</v>
      </c>
      <c r="Y20" s="115">
        <v>261.86</v>
      </c>
      <c r="Z20" s="116">
        <v>285</v>
      </c>
    </row>
    <row r="21" spans="1:26" ht="15" x14ac:dyDescent="0.25">
      <c r="A21" s="107" t="s">
        <v>18</v>
      </c>
      <c r="B21" s="136">
        <v>346</v>
      </c>
      <c r="C21" s="115">
        <v>350</v>
      </c>
      <c r="D21" s="115">
        <v>375</v>
      </c>
      <c r="E21" s="115">
        <v>374.39</v>
      </c>
      <c r="F21" s="116">
        <v>395</v>
      </c>
      <c r="G21" s="136">
        <v>613</v>
      </c>
      <c r="H21" s="115">
        <v>425</v>
      </c>
      <c r="I21" s="115">
        <v>450</v>
      </c>
      <c r="J21" s="115">
        <v>472.96</v>
      </c>
      <c r="K21" s="116">
        <v>525</v>
      </c>
      <c r="L21" s="136">
        <v>228</v>
      </c>
      <c r="M21" s="115">
        <v>497.5</v>
      </c>
      <c r="N21" s="115">
        <v>600</v>
      </c>
      <c r="O21" s="115">
        <v>611.61</v>
      </c>
      <c r="P21" s="116">
        <v>695</v>
      </c>
      <c r="Q21" s="136">
        <v>62</v>
      </c>
      <c r="R21" s="115">
        <v>675</v>
      </c>
      <c r="S21" s="115">
        <v>800</v>
      </c>
      <c r="T21" s="115">
        <v>833.68</v>
      </c>
      <c r="U21" s="116">
        <v>995</v>
      </c>
      <c r="V21" s="136">
        <v>46</v>
      </c>
      <c r="W21" s="115">
        <v>274</v>
      </c>
      <c r="X21" s="115">
        <v>300</v>
      </c>
      <c r="Y21" s="115">
        <v>296.26</v>
      </c>
      <c r="Z21" s="116">
        <v>330</v>
      </c>
    </row>
    <row r="22" spans="1:26" ht="15" x14ac:dyDescent="0.25">
      <c r="A22" s="107" t="s">
        <v>19</v>
      </c>
      <c r="B22" s="136">
        <v>95</v>
      </c>
      <c r="C22" s="115">
        <v>300</v>
      </c>
      <c r="D22" s="115">
        <v>335</v>
      </c>
      <c r="E22" s="115">
        <v>336.19</v>
      </c>
      <c r="F22" s="116">
        <v>370</v>
      </c>
      <c r="G22" s="136">
        <v>244</v>
      </c>
      <c r="H22" s="115">
        <v>395</v>
      </c>
      <c r="I22" s="115">
        <v>427.5</v>
      </c>
      <c r="J22" s="115">
        <v>441.58</v>
      </c>
      <c r="K22" s="116">
        <v>490</v>
      </c>
      <c r="L22" s="136">
        <v>182</v>
      </c>
      <c r="M22" s="115">
        <v>440</v>
      </c>
      <c r="N22" s="115">
        <v>500</v>
      </c>
      <c r="O22" s="115">
        <v>514.96</v>
      </c>
      <c r="P22" s="116">
        <v>595</v>
      </c>
      <c r="Q22" s="136">
        <v>82</v>
      </c>
      <c r="R22" s="115">
        <v>595</v>
      </c>
      <c r="S22" s="115">
        <v>685</v>
      </c>
      <c r="T22" s="115">
        <v>689.67</v>
      </c>
      <c r="U22" s="116">
        <v>800</v>
      </c>
      <c r="V22" s="136">
        <v>17</v>
      </c>
      <c r="W22" s="115">
        <v>230</v>
      </c>
      <c r="X22" s="115">
        <v>260</v>
      </c>
      <c r="Y22" s="115">
        <v>255.63</v>
      </c>
      <c r="Z22" s="116">
        <v>280</v>
      </c>
    </row>
    <row r="23" spans="1:26" ht="15" x14ac:dyDescent="0.25">
      <c r="A23" s="107" t="s">
        <v>20</v>
      </c>
      <c r="B23" s="136">
        <v>302</v>
      </c>
      <c r="C23" s="115">
        <v>350</v>
      </c>
      <c r="D23" s="115">
        <v>375</v>
      </c>
      <c r="E23" s="115">
        <v>382.47</v>
      </c>
      <c r="F23" s="116">
        <v>395</v>
      </c>
      <c r="G23" s="136">
        <v>665</v>
      </c>
      <c r="H23" s="115">
        <v>425</v>
      </c>
      <c r="I23" s="115">
        <v>460</v>
      </c>
      <c r="J23" s="115">
        <v>480.55</v>
      </c>
      <c r="K23" s="116">
        <v>525</v>
      </c>
      <c r="L23" s="136">
        <v>279</v>
      </c>
      <c r="M23" s="115">
        <v>550</v>
      </c>
      <c r="N23" s="115">
        <v>595</v>
      </c>
      <c r="O23" s="115">
        <v>626.88</v>
      </c>
      <c r="P23" s="116">
        <v>675</v>
      </c>
      <c r="Q23" s="136">
        <v>144</v>
      </c>
      <c r="R23" s="115">
        <v>750</v>
      </c>
      <c r="S23" s="115">
        <v>849.5</v>
      </c>
      <c r="T23" s="115">
        <v>924.21</v>
      </c>
      <c r="U23" s="116">
        <v>900</v>
      </c>
      <c r="V23" s="136">
        <v>47</v>
      </c>
      <c r="W23" s="115">
        <v>299</v>
      </c>
      <c r="X23" s="115">
        <v>300</v>
      </c>
      <c r="Y23" s="115">
        <v>309.07</v>
      </c>
      <c r="Z23" s="116">
        <v>320.67</v>
      </c>
    </row>
    <row r="24" spans="1:26" ht="13.5" customHeight="1" x14ac:dyDescent="0.25">
      <c r="A24" s="107" t="s">
        <v>21</v>
      </c>
      <c r="B24" s="136">
        <v>74</v>
      </c>
      <c r="C24" s="115">
        <v>370</v>
      </c>
      <c r="D24" s="115">
        <v>395</v>
      </c>
      <c r="E24" s="115">
        <v>396.84</v>
      </c>
      <c r="F24" s="116">
        <v>425</v>
      </c>
      <c r="G24" s="136">
        <v>160</v>
      </c>
      <c r="H24" s="115">
        <v>450</v>
      </c>
      <c r="I24" s="115">
        <v>495</v>
      </c>
      <c r="J24" s="115">
        <v>492.17</v>
      </c>
      <c r="K24" s="116">
        <v>550</v>
      </c>
      <c r="L24" s="136">
        <v>67</v>
      </c>
      <c r="M24" s="115">
        <v>475</v>
      </c>
      <c r="N24" s="115">
        <v>575</v>
      </c>
      <c r="O24" s="115">
        <v>591.05999999999995</v>
      </c>
      <c r="P24" s="116">
        <v>650</v>
      </c>
      <c r="Q24" s="136">
        <v>19</v>
      </c>
      <c r="R24" s="115">
        <v>695</v>
      </c>
      <c r="S24" s="115">
        <v>795</v>
      </c>
      <c r="T24" s="115">
        <v>821.05</v>
      </c>
      <c r="U24" s="116">
        <v>850</v>
      </c>
      <c r="V24" s="136">
        <v>15</v>
      </c>
      <c r="W24" s="115">
        <v>240</v>
      </c>
      <c r="X24" s="115">
        <v>294</v>
      </c>
      <c r="Y24" s="115">
        <v>288.89</v>
      </c>
      <c r="Z24" s="116">
        <v>344</v>
      </c>
    </row>
    <row r="25" spans="1:26" ht="15" x14ac:dyDescent="0.25">
      <c r="A25" s="123" t="s">
        <v>22</v>
      </c>
      <c r="B25" s="138">
        <v>107</v>
      </c>
      <c r="C25" s="125">
        <v>400</v>
      </c>
      <c r="D25" s="125">
        <v>425</v>
      </c>
      <c r="E25" s="125">
        <v>428.18</v>
      </c>
      <c r="F25" s="126">
        <v>450</v>
      </c>
      <c r="G25" s="138">
        <v>417</v>
      </c>
      <c r="H25" s="125">
        <v>500</v>
      </c>
      <c r="I25" s="125">
        <v>525</v>
      </c>
      <c r="J25" s="125">
        <v>527.37</v>
      </c>
      <c r="K25" s="126">
        <v>550</v>
      </c>
      <c r="L25" s="138">
        <v>211</v>
      </c>
      <c r="M25" s="125">
        <v>550</v>
      </c>
      <c r="N25" s="125">
        <v>600</v>
      </c>
      <c r="O25" s="125">
        <v>615.97</v>
      </c>
      <c r="P25" s="126">
        <v>650</v>
      </c>
      <c r="Q25" s="138">
        <v>80</v>
      </c>
      <c r="R25" s="125">
        <v>750</v>
      </c>
      <c r="S25" s="125">
        <v>825</v>
      </c>
      <c r="T25" s="125">
        <v>834.19</v>
      </c>
      <c r="U25" s="126">
        <v>875</v>
      </c>
      <c r="V25" s="138">
        <v>41</v>
      </c>
      <c r="W25" s="125">
        <v>240</v>
      </c>
      <c r="X25" s="125">
        <v>285</v>
      </c>
      <c r="Y25" s="125">
        <v>278.75</v>
      </c>
      <c r="Z25" s="126">
        <v>315</v>
      </c>
    </row>
    <row r="26" spans="1:26" x14ac:dyDescent="0.25">
      <c r="A26" s="7"/>
    </row>
    <row r="27" spans="1:26" ht="78.599999999999994" thickBot="1" x14ac:dyDescent="0.3">
      <c r="A27" s="129" t="s">
        <v>296</v>
      </c>
      <c r="B27" s="130" t="s">
        <v>309</v>
      </c>
      <c r="C27" s="130" t="s">
        <v>310</v>
      </c>
      <c r="D27" s="130" t="s">
        <v>311</v>
      </c>
      <c r="E27" s="130" t="s">
        <v>312</v>
      </c>
      <c r="F27" s="130" t="s">
        <v>313</v>
      </c>
      <c r="G27" s="130" t="s">
        <v>314</v>
      </c>
      <c r="H27" s="148" t="s">
        <v>315</v>
      </c>
      <c r="I27" s="130" t="s">
        <v>316</v>
      </c>
      <c r="J27" s="130" t="s">
        <v>317</v>
      </c>
      <c r="K27" s="130" t="s">
        <v>318</v>
      </c>
      <c r="L27" s="130" t="s">
        <v>319</v>
      </c>
      <c r="M27" s="130" t="s">
        <v>320</v>
      </c>
      <c r="N27" s="130" t="s">
        <v>321</v>
      </c>
      <c r="O27" s="247" t="s">
        <v>322</v>
      </c>
      <c r="P27" s="130" t="s">
        <v>323</v>
      </c>
      <c r="Q27" s="130" t="s">
        <v>324</v>
      </c>
      <c r="R27" s="130" t="s">
        <v>325</v>
      </c>
      <c r="S27" s="130" t="s">
        <v>326</v>
      </c>
      <c r="T27" s="130" t="s">
        <v>327</v>
      </c>
      <c r="U27" s="130" t="s">
        <v>328</v>
      </c>
      <c r="V27" s="148" t="s">
        <v>329</v>
      </c>
      <c r="W27" s="130" t="s">
        <v>330</v>
      </c>
      <c r="X27" s="130" t="s">
        <v>331</v>
      </c>
      <c r="Y27" s="130" t="s">
        <v>332</v>
      </c>
      <c r="Z27" s="130" t="s">
        <v>333</v>
      </c>
    </row>
    <row r="28" spans="1:26" ht="15" x14ac:dyDescent="0.25">
      <c r="A28" s="157" t="s">
        <v>0</v>
      </c>
      <c r="B28" s="158">
        <v>5471</v>
      </c>
      <c r="C28" s="159" t="s">
        <v>167</v>
      </c>
      <c r="D28" s="159" t="s">
        <v>167</v>
      </c>
      <c r="E28" s="159">
        <v>450.62602299999998</v>
      </c>
      <c r="F28" s="160" t="s">
        <v>167</v>
      </c>
      <c r="G28" s="158">
        <v>10841</v>
      </c>
      <c r="H28" s="159" t="s">
        <v>167</v>
      </c>
      <c r="I28" s="159" t="s">
        <v>167</v>
      </c>
      <c r="J28" s="159">
        <v>569.97855400000003</v>
      </c>
      <c r="K28" s="160" t="s">
        <v>167</v>
      </c>
      <c r="L28" s="158">
        <v>5268</v>
      </c>
      <c r="M28" s="159" t="s">
        <v>167</v>
      </c>
      <c r="N28" s="159" t="s">
        <v>167</v>
      </c>
      <c r="O28" s="159">
        <v>692.92808300000002</v>
      </c>
      <c r="P28" s="160" t="s">
        <v>167</v>
      </c>
      <c r="Q28" s="158">
        <v>2243</v>
      </c>
      <c r="R28" s="159" t="s">
        <v>167</v>
      </c>
      <c r="S28" s="159" t="s">
        <v>167</v>
      </c>
      <c r="T28" s="159">
        <v>984.81766700000003</v>
      </c>
      <c r="U28" s="160" t="s">
        <v>167</v>
      </c>
      <c r="V28" s="158">
        <v>1650</v>
      </c>
      <c r="W28" s="159" t="s">
        <v>167</v>
      </c>
      <c r="X28" s="159" t="s">
        <v>167</v>
      </c>
      <c r="Y28" s="159">
        <v>298.9779499979125</v>
      </c>
      <c r="Z28" s="160" t="s">
        <v>167</v>
      </c>
    </row>
    <row r="29" spans="1:26" ht="15" x14ac:dyDescent="0.25">
      <c r="A29" s="107" t="s">
        <v>1</v>
      </c>
      <c r="B29" s="136">
        <v>691</v>
      </c>
      <c r="C29" s="115">
        <v>500</v>
      </c>
      <c r="D29" s="115">
        <v>550</v>
      </c>
      <c r="E29" s="115">
        <v>540.49</v>
      </c>
      <c r="F29" s="116">
        <v>575</v>
      </c>
      <c r="G29" s="136">
        <v>870</v>
      </c>
      <c r="H29" s="115">
        <v>600</v>
      </c>
      <c r="I29" s="115">
        <v>695</v>
      </c>
      <c r="J29" s="115">
        <v>670.81</v>
      </c>
      <c r="K29" s="116">
        <v>750</v>
      </c>
      <c r="L29" s="136">
        <v>364</v>
      </c>
      <c r="M29" s="115">
        <v>650</v>
      </c>
      <c r="N29" s="115">
        <v>750</v>
      </c>
      <c r="O29" s="115">
        <v>752.95</v>
      </c>
      <c r="P29" s="116">
        <v>875</v>
      </c>
      <c r="Q29" s="136">
        <v>174</v>
      </c>
      <c r="R29" s="115">
        <v>850</v>
      </c>
      <c r="S29" s="115">
        <v>995</v>
      </c>
      <c r="T29" s="115">
        <v>1017.76</v>
      </c>
      <c r="U29" s="116">
        <v>1200</v>
      </c>
      <c r="V29" s="136">
        <v>192</v>
      </c>
      <c r="W29" s="115">
        <v>285</v>
      </c>
      <c r="X29" s="115">
        <v>325</v>
      </c>
      <c r="Y29" s="115">
        <v>322.86</v>
      </c>
      <c r="Z29" s="116">
        <v>355</v>
      </c>
    </row>
    <row r="30" spans="1:26" ht="15" x14ac:dyDescent="0.25">
      <c r="A30" s="107" t="s">
        <v>3</v>
      </c>
      <c r="B30" s="136">
        <v>89</v>
      </c>
      <c r="C30" s="115">
        <v>325</v>
      </c>
      <c r="D30" s="115">
        <v>395</v>
      </c>
      <c r="E30" s="115">
        <v>369.11</v>
      </c>
      <c r="F30" s="116">
        <v>425</v>
      </c>
      <c r="G30" s="136">
        <v>143</v>
      </c>
      <c r="H30" s="115">
        <v>425</v>
      </c>
      <c r="I30" s="115">
        <v>495</v>
      </c>
      <c r="J30" s="115">
        <v>499.54</v>
      </c>
      <c r="K30" s="116">
        <v>550</v>
      </c>
      <c r="L30" s="136">
        <v>87</v>
      </c>
      <c r="M30" s="115">
        <v>495</v>
      </c>
      <c r="N30" s="115">
        <v>595</v>
      </c>
      <c r="O30" s="115">
        <v>627.45000000000005</v>
      </c>
      <c r="P30" s="116">
        <v>750</v>
      </c>
      <c r="Q30" s="136">
        <v>46</v>
      </c>
      <c r="R30" s="115">
        <v>725</v>
      </c>
      <c r="S30" s="115">
        <v>800</v>
      </c>
      <c r="T30" s="115">
        <v>834.13</v>
      </c>
      <c r="U30" s="116">
        <v>995</v>
      </c>
      <c r="V30" s="136">
        <v>17</v>
      </c>
      <c r="W30" s="115">
        <v>284</v>
      </c>
      <c r="X30" s="115">
        <v>324</v>
      </c>
      <c r="Y30" s="115">
        <v>318.41000000000003</v>
      </c>
      <c r="Z30" s="116">
        <v>340</v>
      </c>
    </row>
    <row r="31" spans="1:26" ht="15" x14ac:dyDescent="0.25">
      <c r="A31" s="107" t="s">
        <v>5</v>
      </c>
      <c r="B31" s="136">
        <v>354</v>
      </c>
      <c r="C31" s="115">
        <v>350</v>
      </c>
      <c r="D31" s="115">
        <v>375</v>
      </c>
      <c r="E31" s="115">
        <v>378.48</v>
      </c>
      <c r="F31" s="116">
        <v>400</v>
      </c>
      <c r="G31" s="136">
        <v>737</v>
      </c>
      <c r="H31" s="115">
        <v>425</v>
      </c>
      <c r="I31" s="115">
        <v>450</v>
      </c>
      <c r="J31" s="115">
        <v>469.47</v>
      </c>
      <c r="K31" s="116">
        <v>500</v>
      </c>
      <c r="L31" s="136">
        <v>417</v>
      </c>
      <c r="M31" s="115">
        <v>495</v>
      </c>
      <c r="N31" s="115">
        <v>550</v>
      </c>
      <c r="O31" s="115">
        <v>569.88</v>
      </c>
      <c r="P31" s="116">
        <v>625</v>
      </c>
      <c r="Q31" s="136">
        <v>136</v>
      </c>
      <c r="R31" s="115">
        <v>650</v>
      </c>
      <c r="S31" s="115">
        <v>750</v>
      </c>
      <c r="T31" s="115">
        <v>788.66</v>
      </c>
      <c r="U31" s="116">
        <v>875</v>
      </c>
      <c r="V31" s="136">
        <v>67</v>
      </c>
      <c r="W31" s="115">
        <v>274</v>
      </c>
      <c r="X31" s="115">
        <v>298</v>
      </c>
      <c r="Y31" s="115">
        <v>300.68</v>
      </c>
      <c r="Z31" s="116">
        <v>324</v>
      </c>
    </row>
    <row r="32" spans="1:26" ht="15" x14ac:dyDescent="0.25">
      <c r="A32" s="107" t="s">
        <v>7</v>
      </c>
      <c r="B32" s="136">
        <v>82</v>
      </c>
      <c r="C32" s="115">
        <v>340</v>
      </c>
      <c r="D32" s="115">
        <v>375</v>
      </c>
      <c r="E32" s="115">
        <v>367.22</v>
      </c>
      <c r="F32" s="116">
        <v>395</v>
      </c>
      <c r="G32" s="136">
        <v>280</v>
      </c>
      <c r="H32" s="115">
        <v>420</v>
      </c>
      <c r="I32" s="115">
        <v>450</v>
      </c>
      <c r="J32" s="115">
        <v>444.21</v>
      </c>
      <c r="K32" s="116">
        <v>475</v>
      </c>
      <c r="L32" s="136">
        <v>200</v>
      </c>
      <c r="M32" s="115">
        <v>450</v>
      </c>
      <c r="N32" s="115">
        <v>500</v>
      </c>
      <c r="O32" s="115">
        <v>509.58</v>
      </c>
      <c r="P32" s="116">
        <v>560</v>
      </c>
      <c r="Q32" s="136">
        <v>80</v>
      </c>
      <c r="R32" s="115">
        <v>550</v>
      </c>
      <c r="S32" s="115">
        <v>650</v>
      </c>
      <c r="T32" s="115">
        <v>648.78</v>
      </c>
      <c r="U32" s="116">
        <v>700</v>
      </c>
      <c r="V32" s="136">
        <v>59</v>
      </c>
      <c r="W32" s="115">
        <v>255</v>
      </c>
      <c r="X32" s="115">
        <v>275</v>
      </c>
      <c r="Y32" s="115">
        <v>274.11</v>
      </c>
      <c r="Z32" s="116">
        <v>290</v>
      </c>
    </row>
    <row r="33" spans="1:26" ht="15" x14ac:dyDescent="0.25">
      <c r="A33" s="107" t="s">
        <v>9</v>
      </c>
      <c r="B33" s="136">
        <v>458</v>
      </c>
      <c r="C33" s="115">
        <v>325</v>
      </c>
      <c r="D33" s="115">
        <v>350</v>
      </c>
      <c r="E33" s="115">
        <v>360.3</v>
      </c>
      <c r="F33" s="116">
        <v>385</v>
      </c>
      <c r="G33" s="136">
        <v>818</v>
      </c>
      <c r="H33" s="115">
        <v>450</v>
      </c>
      <c r="I33" s="115">
        <v>500</v>
      </c>
      <c r="J33" s="115">
        <v>520.5</v>
      </c>
      <c r="K33" s="116">
        <v>585</v>
      </c>
      <c r="L33" s="136">
        <v>224</v>
      </c>
      <c r="M33" s="115">
        <v>575</v>
      </c>
      <c r="N33" s="115">
        <v>650</v>
      </c>
      <c r="O33" s="115">
        <v>651.09</v>
      </c>
      <c r="P33" s="116">
        <v>750</v>
      </c>
      <c r="Q33" s="136">
        <v>107</v>
      </c>
      <c r="R33" s="115">
        <v>780</v>
      </c>
      <c r="S33" s="115">
        <v>850</v>
      </c>
      <c r="T33" s="115">
        <v>894.44</v>
      </c>
      <c r="U33" s="116">
        <v>1000</v>
      </c>
      <c r="V33" s="136">
        <v>138</v>
      </c>
      <c r="W33" s="115">
        <v>235</v>
      </c>
      <c r="X33" s="115">
        <v>260</v>
      </c>
      <c r="Y33" s="115">
        <v>263.08</v>
      </c>
      <c r="Z33" s="116">
        <v>290</v>
      </c>
    </row>
    <row r="34" spans="1:26" ht="15" x14ac:dyDescent="0.25">
      <c r="A34" s="107" t="s">
        <v>10</v>
      </c>
      <c r="B34" s="136">
        <v>84</v>
      </c>
      <c r="C34" s="115">
        <v>412.5</v>
      </c>
      <c r="D34" s="115">
        <v>450</v>
      </c>
      <c r="E34" s="115">
        <v>456.61</v>
      </c>
      <c r="F34" s="116">
        <v>475</v>
      </c>
      <c r="G34" s="136">
        <v>137</v>
      </c>
      <c r="H34" s="115">
        <v>500</v>
      </c>
      <c r="I34" s="115">
        <v>550</v>
      </c>
      <c r="J34" s="115">
        <v>571.97</v>
      </c>
      <c r="K34" s="116">
        <v>650</v>
      </c>
      <c r="L34" s="136">
        <v>115</v>
      </c>
      <c r="M34" s="115">
        <v>650</v>
      </c>
      <c r="N34" s="115">
        <v>730</v>
      </c>
      <c r="O34" s="115">
        <v>772.43</v>
      </c>
      <c r="P34" s="116">
        <v>800</v>
      </c>
      <c r="Q34" s="136">
        <v>51</v>
      </c>
      <c r="R34" s="115">
        <v>950</v>
      </c>
      <c r="S34" s="115">
        <v>1100</v>
      </c>
      <c r="T34" s="115">
        <v>1204.31</v>
      </c>
      <c r="U34" s="116">
        <v>1400</v>
      </c>
      <c r="V34" s="136">
        <v>31</v>
      </c>
      <c r="W34" s="115">
        <v>257</v>
      </c>
      <c r="X34" s="115">
        <v>305</v>
      </c>
      <c r="Y34" s="115">
        <v>303.58999999999997</v>
      </c>
      <c r="Z34" s="116">
        <v>335</v>
      </c>
    </row>
    <row r="35" spans="1:26" ht="15" x14ac:dyDescent="0.25">
      <c r="A35" s="107" t="s">
        <v>11</v>
      </c>
      <c r="B35" s="136">
        <v>186</v>
      </c>
      <c r="C35" s="115">
        <v>350</v>
      </c>
      <c r="D35" s="115">
        <v>375</v>
      </c>
      <c r="E35" s="115">
        <v>383.44</v>
      </c>
      <c r="F35" s="116">
        <v>400</v>
      </c>
      <c r="G35" s="136">
        <v>503</v>
      </c>
      <c r="H35" s="115">
        <v>425</v>
      </c>
      <c r="I35" s="115">
        <v>470</v>
      </c>
      <c r="J35" s="115">
        <v>476.96</v>
      </c>
      <c r="K35" s="116">
        <v>520</v>
      </c>
      <c r="L35" s="136">
        <v>282</v>
      </c>
      <c r="M35" s="115">
        <v>495</v>
      </c>
      <c r="N35" s="115">
        <v>560</v>
      </c>
      <c r="O35" s="115">
        <v>588.67999999999995</v>
      </c>
      <c r="P35" s="116">
        <v>650</v>
      </c>
      <c r="Q35" s="136">
        <v>120</v>
      </c>
      <c r="R35" s="115">
        <v>750</v>
      </c>
      <c r="S35" s="115">
        <v>800</v>
      </c>
      <c r="T35" s="115">
        <v>823.76</v>
      </c>
      <c r="U35" s="116">
        <v>895</v>
      </c>
      <c r="V35" s="136">
        <v>69</v>
      </c>
      <c r="W35" s="115">
        <v>224</v>
      </c>
      <c r="X35" s="115">
        <v>250</v>
      </c>
      <c r="Y35" s="115">
        <v>253.94</v>
      </c>
      <c r="Z35" s="116">
        <v>275</v>
      </c>
    </row>
    <row r="36" spans="1:26" ht="15" x14ac:dyDescent="0.25">
      <c r="A36" s="107" t="s">
        <v>12</v>
      </c>
      <c r="B36" s="136">
        <v>208</v>
      </c>
      <c r="C36" s="115">
        <v>350</v>
      </c>
      <c r="D36" s="115">
        <v>385</v>
      </c>
      <c r="E36" s="115">
        <v>384.61</v>
      </c>
      <c r="F36" s="116">
        <v>400</v>
      </c>
      <c r="G36" s="136">
        <v>576</v>
      </c>
      <c r="H36" s="115">
        <v>450</v>
      </c>
      <c r="I36" s="115">
        <v>495</v>
      </c>
      <c r="J36" s="115">
        <v>506.53</v>
      </c>
      <c r="K36" s="116">
        <v>550</v>
      </c>
      <c r="L36" s="136">
        <v>241</v>
      </c>
      <c r="M36" s="115">
        <v>545</v>
      </c>
      <c r="N36" s="115">
        <v>600</v>
      </c>
      <c r="O36" s="115">
        <v>626.70000000000005</v>
      </c>
      <c r="P36" s="116">
        <v>695</v>
      </c>
      <c r="Q36" s="136">
        <v>144</v>
      </c>
      <c r="R36" s="115">
        <v>732.5</v>
      </c>
      <c r="S36" s="115">
        <v>800</v>
      </c>
      <c r="T36" s="115">
        <v>858.02</v>
      </c>
      <c r="U36" s="116">
        <v>900</v>
      </c>
      <c r="V36" s="136">
        <v>56</v>
      </c>
      <c r="W36" s="115">
        <v>250</v>
      </c>
      <c r="X36" s="115">
        <v>275</v>
      </c>
      <c r="Y36" s="115">
        <v>278.14</v>
      </c>
      <c r="Z36" s="116">
        <v>297.5</v>
      </c>
    </row>
    <row r="37" spans="1:26" ht="15" x14ac:dyDescent="0.25">
      <c r="A37" s="107" t="s">
        <v>13</v>
      </c>
      <c r="B37" s="136">
        <v>747</v>
      </c>
      <c r="C37" s="115">
        <v>395</v>
      </c>
      <c r="D37" s="115">
        <v>450</v>
      </c>
      <c r="E37" s="115">
        <v>451.11</v>
      </c>
      <c r="F37" s="116">
        <v>495</v>
      </c>
      <c r="G37" s="136">
        <v>1374</v>
      </c>
      <c r="H37" s="115">
        <v>495</v>
      </c>
      <c r="I37" s="115">
        <v>550</v>
      </c>
      <c r="J37" s="115">
        <v>588.04999999999995</v>
      </c>
      <c r="K37" s="116">
        <v>650</v>
      </c>
      <c r="L37" s="136">
        <v>476</v>
      </c>
      <c r="M37" s="115">
        <v>575</v>
      </c>
      <c r="N37" s="115">
        <v>695</v>
      </c>
      <c r="O37" s="115">
        <v>753.27</v>
      </c>
      <c r="P37" s="116">
        <v>862.5</v>
      </c>
      <c r="Q37" s="136">
        <v>233</v>
      </c>
      <c r="R37" s="115">
        <v>875</v>
      </c>
      <c r="S37" s="115">
        <v>1100</v>
      </c>
      <c r="T37" s="115">
        <v>1169.83</v>
      </c>
      <c r="U37" s="116">
        <v>1300</v>
      </c>
      <c r="V37" s="136">
        <v>302</v>
      </c>
      <c r="W37" s="115">
        <v>270</v>
      </c>
      <c r="X37" s="115">
        <v>300</v>
      </c>
      <c r="Y37" s="115">
        <v>295.45999999999998</v>
      </c>
      <c r="Z37" s="116">
        <v>325</v>
      </c>
    </row>
    <row r="38" spans="1:26" ht="15" x14ac:dyDescent="0.25">
      <c r="A38" s="107" t="s">
        <v>14</v>
      </c>
      <c r="B38" s="136">
        <v>244</v>
      </c>
      <c r="C38" s="115">
        <v>375</v>
      </c>
      <c r="D38" s="115">
        <v>420</v>
      </c>
      <c r="E38" s="115">
        <v>419.9</v>
      </c>
      <c r="F38" s="116">
        <v>450</v>
      </c>
      <c r="G38" s="136">
        <v>783</v>
      </c>
      <c r="H38" s="115">
        <v>460</v>
      </c>
      <c r="I38" s="115">
        <v>500</v>
      </c>
      <c r="J38" s="115">
        <v>513.76</v>
      </c>
      <c r="K38" s="116">
        <v>550</v>
      </c>
      <c r="L38" s="136">
        <v>467</v>
      </c>
      <c r="M38" s="115">
        <v>550</v>
      </c>
      <c r="N38" s="115">
        <v>625</v>
      </c>
      <c r="O38" s="115">
        <v>619.54</v>
      </c>
      <c r="P38" s="116">
        <v>695</v>
      </c>
      <c r="Q38" s="136">
        <v>170</v>
      </c>
      <c r="R38" s="115">
        <v>650</v>
      </c>
      <c r="S38" s="115">
        <v>750</v>
      </c>
      <c r="T38" s="115">
        <v>745.16</v>
      </c>
      <c r="U38" s="116">
        <v>825</v>
      </c>
      <c r="V38" s="136">
        <v>133</v>
      </c>
      <c r="W38" s="115">
        <v>258.27</v>
      </c>
      <c r="X38" s="115">
        <v>285</v>
      </c>
      <c r="Y38" s="115">
        <v>289.49</v>
      </c>
      <c r="Z38" s="116">
        <v>320</v>
      </c>
    </row>
    <row r="39" spans="1:26" ht="15" x14ac:dyDescent="0.25">
      <c r="A39" s="107" t="s">
        <v>15</v>
      </c>
      <c r="B39" s="136">
        <v>987</v>
      </c>
      <c r="C39" s="115">
        <v>480</v>
      </c>
      <c r="D39" s="115">
        <v>525</v>
      </c>
      <c r="E39" s="115">
        <v>535.28</v>
      </c>
      <c r="F39" s="116">
        <v>575</v>
      </c>
      <c r="G39" s="136">
        <v>1495</v>
      </c>
      <c r="H39" s="115">
        <v>595</v>
      </c>
      <c r="I39" s="115">
        <v>650</v>
      </c>
      <c r="J39" s="115">
        <v>688.96</v>
      </c>
      <c r="K39" s="116">
        <v>750</v>
      </c>
      <c r="L39" s="136">
        <v>737</v>
      </c>
      <c r="M39" s="115">
        <v>750</v>
      </c>
      <c r="N39" s="115">
        <v>895</v>
      </c>
      <c r="O39" s="115">
        <v>924.64</v>
      </c>
      <c r="P39" s="116">
        <v>1050</v>
      </c>
      <c r="Q39" s="136">
        <v>406</v>
      </c>
      <c r="R39" s="115">
        <v>1045</v>
      </c>
      <c r="S39" s="115">
        <v>1300</v>
      </c>
      <c r="T39" s="115">
        <v>1321.2</v>
      </c>
      <c r="U39" s="116">
        <v>1500</v>
      </c>
      <c r="V39" s="136">
        <v>243</v>
      </c>
      <c r="W39" s="115">
        <v>285</v>
      </c>
      <c r="X39" s="115">
        <v>320</v>
      </c>
      <c r="Y39" s="115">
        <v>313.86</v>
      </c>
      <c r="Z39" s="116">
        <v>341.47</v>
      </c>
    </row>
    <row r="40" spans="1:26" ht="15" x14ac:dyDescent="0.25">
      <c r="A40" s="107" t="s">
        <v>16</v>
      </c>
      <c r="B40" s="136">
        <v>185</v>
      </c>
      <c r="C40" s="115">
        <v>350</v>
      </c>
      <c r="D40" s="115">
        <v>375</v>
      </c>
      <c r="E40" s="115">
        <v>378.99</v>
      </c>
      <c r="F40" s="116">
        <v>425</v>
      </c>
      <c r="G40" s="136">
        <v>548</v>
      </c>
      <c r="H40" s="115">
        <v>425</v>
      </c>
      <c r="I40" s="115">
        <v>450</v>
      </c>
      <c r="J40" s="115">
        <v>463.08</v>
      </c>
      <c r="K40" s="116">
        <v>495</v>
      </c>
      <c r="L40" s="136">
        <v>251</v>
      </c>
      <c r="M40" s="115">
        <v>475</v>
      </c>
      <c r="N40" s="115">
        <v>550</v>
      </c>
      <c r="O40" s="115">
        <v>545.82000000000005</v>
      </c>
      <c r="P40" s="116">
        <v>595</v>
      </c>
      <c r="Q40" s="136">
        <v>97</v>
      </c>
      <c r="R40" s="115">
        <v>695</v>
      </c>
      <c r="S40" s="115">
        <v>750</v>
      </c>
      <c r="T40" s="115">
        <v>769.27</v>
      </c>
      <c r="U40" s="116">
        <v>850</v>
      </c>
      <c r="V40" s="136">
        <v>51</v>
      </c>
      <c r="W40" s="115">
        <v>280</v>
      </c>
      <c r="X40" s="115">
        <v>300</v>
      </c>
      <c r="Y40" s="115">
        <v>306.67</v>
      </c>
      <c r="Z40" s="116">
        <v>349</v>
      </c>
    </row>
    <row r="41" spans="1:26" ht="15" x14ac:dyDescent="0.25">
      <c r="A41" s="107" t="s">
        <v>17</v>
      </c>
      <c r="B41" s="136">
        <v>212</v>
      </c>
      <c r="C41" s="115">
        <v>350</v>
      </c>
      <c r="D41" s="115">
        <v>380</v>
      </c>
      <c r="E41" s="115">
        <v>377.57</v>
      </c>
      <c r="F41" s="116">
        <v>400</v>
      </c>
      <c r="G41" s="136">
        <v>472</v>
      </c>
      <c r="H41" s="115">
        <v>452.5</v>
      </c>
      <c r="I41" s="115">
        <v>500</v>
      </c>
      <c r="J41" s="115">
        <v>512.44000000000005</v>
      </c>
      <c r="K41" s="116">
        <v>550</v>
      </c>
      <c r="L41" s="136">
        <v>218</v>
      </c>
      <c r="M41" s="115">
        <v>575</v>
      </c>
      <c r="N41" s="115">
        <v>650</v>
      </c>
      <c r="O41" s="115">
        <v>646.58000000000004</v>
      </c>
      <c r="P41" s="116">
        <v>700</v>
      </c>
      <c r="Q41" s="136">
        <v>78</v>
      </c>
      <c r="R41" s="115">
        <v>750</v>
      </c>
      <c r="S41" s="115">
        <v>875</v>
      </c>
      <c r="T41" s="115">
        <v>865.06</v>
      </c>
      <c r="U41" s="116">
        <v>975</v>
      </c>
      <c r="V41" s="136">
        <v>54</v>
      </c>
      <c r="W41" s="115">
        <v>235</v>
      </c>
      <c r="X41" s="115">
        <v>265</v>
      </c>
      <c r="Y41" s="115">
        <v>267.89</v>
      </c>
      <c r="Z41" s="116">
        <v>300</v>
      </c>
    </row>
    <row r="42" spans="1:26" ht="15" x14ac:dyDescent="0.25">
      <c r="A42" s="107" t="s">
        <v>18</v>
      </c>
      <c r="B42" s="136">
        <v>360</v>
      </c>
      <c r="C42" s="115">
        <v>350</v>
      </c>
      <c r="D42" s="115">
        <v>372.5</v>
      </c>
      <c r="E42" s="115">
        <v>373.37</v>
      </c>
      <c r="F42" s="116">
        <v>395</v>
      </c>
      <c r="G42" s="136">
        <v>653</v>
      </c>
      <c r="H42" s="115">
        <v>425</v>
      </c>
      <c r="I42" s="115">
        <v>475</v>
      </c>
      <c r="J42" s="115">
        <v>477.94</v>
      </c>
      <c r="K42" s="116">
        <v>525</v>
      </c>
      <c r="L42" s="136">
        <v>269</v>
      </c>
      <c r="M42" s="115">
        <v>500</v>
      </c>
      <c r="N42" s="115">
        <v>595</v>
      </c>
      <c r="O42" s="115">
        <v>620.07000000000005</v>
      </c>
      <c r="P42" s="116">
        <v>695</v>
      </c>
      <c r="Q42" s="136">
        <v>100</v>
      </c>
      <c r="R42" s="115">
        <v>775</v>
      </c>
      <c r="S42" s="115">
        <v>875</v>
      </c>
      <c r="T42" s="115">
        <v>954.19</v>
      </c>
      <c r="U42" s="116">
        <v>1000</v>
      </c>
      <c r="V42" s="136">
        <v>64</v>
      </c>
      <c r="W42" s="115">
        <v>265.5</v>
      </c>
      <c r="X42" s="115">
        <v>300</v>
      </c>
      <c r="Y42" s="115">
        <v>299.05</v>
      </c>
      <c r="Z42" s="116">
        <v>324</v>
      </c>
    </row>
    <row r="43" spans="1:26" ht="15" x14ac:dyDescent="0.25">
      <c r="A43" s="107" t="s">
        <v>19</v>
      </c>
      <c r="B43" s="136">
        <v>118</v>
      </c>
      <c r="C43" s="115">
        <v>300</v>
      </c>
      <c r="D43" s="115">
        <v>350</v>
      </c>
      <c r="E43" s="115">
        <v>344.54</v>
      </c>
      <c r="F43" s="116">
        <v>375</v>
      </c>
      <c r="G43" s="136">
        <v>272</v>
      </c>
      <c r="H43" s="115">
        <v>400</v>
      </c>
      <c r="I43" s="115">
        <v>450</v>
      </c>
      <c r="J43" s="115">
        <v>446.24</v>
      </c>
      <c r="K43" s="116">
        <v>495</v>
      </c>
      <c r="L43" s="136">
        <v>235</v>
      </c>
      <c r="M43" s="115">
        <v>450</v>
      </c>
      <c r="N43" s="115">
        <v>525</v>
      </c>
      <c r="O43" s="115">
        <v>539.47</v>
      </c>
      <c r="P43" s="116">
        <v>595</v>
      </c>
      <c r="Q43" s="136">
        <v>81</v>
      </c>
      <c r="R43" s="115">
        <v>615</v>
      </c>
      <c r="S43" s="115">
        <v>700</v>
      </c>
      <c r="T43" s="115">
        <v>724.63</v>
      </c>
      <c r="U43" s="116">
        <v>845</v>
      </c>
      <c r="V43" s="136">
        <v>22</v>
      </c>
      <c r="W43" s="115">
        <v>220</v>
      </c>
      <c r="X43" s="115">
        <v>250</v>
      </c>
      <c r="Y43" s="115">
        <v>246.95</v>
      </c>
      <c r="Z43" s="116">
        <v>260</v>
      </c>
    </row>
    <row r="44" spans="1:26" ht="15" x14ac:dyDescent="0.25">
      <c r="A44" s="107" t="s">
        <v>20</v>
      </c>
      <c r="B44" s="136">
        <v>272</v>
      </c>
      <c r="C44" s="115">
        <v>350</v>
      </c>
      <c r="D44" s="115">
        <v>375</v>
      </c>
      <c r="E44" s="115">
        <v>384.89</v>
      </c>
      <c r="F44" s="116">
        <v>395</v>
      </c>
      <c r="G44" s="136">
        <v>657</v>
      </c>
      <c r="H44" s="115">
        <v>435</v>
      </c>
      <c r="I44" s="115">
        <v>475</v>
      </c>
      <c r="J44" s="115">
        <v>492.1</v>
      </c>
      <c r="K44" s="116">
        <v>550</v>
      </c>
      <c r="L44" s="136">
        <v>374</v>
      </c>
      <c r="M44" s="115">
        <v>550</v>
      </c>
      <c r="N44" s="115">
        <v>595</v>
      </c>
      <c r="O44" s="115">
        <v>618.54</v>
      </c>
      <c r="P44" s="116">
        <v>675</v>
      </c>
      <c r="Q44" s="136">
        <v>121</v>
      </c>
      <c r="R44" s="115">
        <v>750</v>
      </c>
      <c r="S44" s="115">
        <v>850</v>
      </c>
      <c r="T44" s="115">
        <v>925.78</v>
      </c>
      <c r="U44" s="116">
        <v>995</v>
      </c>
      <c r="V44" s="136">
        <v>68</v>
      </c>
      <c r="W44" s="115">
        <v>252.5</v>
      </c>
      <c r="X44" s="115">
        <v>285</v>
      </c>
      <c r="Y44" s="115">
        <v>290.62</v>
      </c>
      <c r="Z44" s="116">
        <v>303</v>
      </c>
    </row>
    <row r="45" spans="1:26" ht="15" x14ac:dyDescent="0.25">
      <c r="A45" s="107" t="s">
        <v>21</v>
      </c>
      <c r="B45" s="136">
        <v>90</v>
      </c>
      <c r="C45" s="115">
        <v>350</v>
      </c>
      <c r="D45" s="115">
        <v>395</v>
      </c>
      <c r="E45" s="115">
        <v>390.11</v>
      </c>
      <c r="F45" s="116">
        <v>425</v>
      </c>
      <c r="G45" s="136">
        <v>161</v>
      </c>
      <c r="H45" s="115">
        <v>450</v>
      </c>
      <c r="I45" s="115">
        <v>495</v>
      </c>
      <c r="J45" s="115">
        <v>493.6</v>
      </c>
      <c r="K45" s="116">
        <v>550</v>
      </c>
      <c r="L45" s="136">
        <v>92</v>
      </c>
      <c r="M45" s="115">
        <v>495</v>
      </c>
      <c r="N45" s="115">
        <v>575</v>
      </c>
      <c r="O45" s="115">
        <v>592.34</v>
      </c>
      <c r="P45" s="116">
        <v>650</v>
      </c>
      <c r="Q45" s="136">
        <v>25</v>
      </c>
      <c r="R45" s="115">
        <v>700</v>
      </c>
      <c r="S45" s="115">
        <v>850</v>
      </c>
      <c r="T45" s="115">
        <v>821.4</v>
      </c>
      <c r="U45" s="116">
        <v>900</v>
      </c>
      <c r="V45" s="136">
        <v>20</v>
      </c>
      <c r="W45" s="115">
        <v>277</v>
      </c>
      <c r="X45" s="115">
        <v>294</v>
      </c>
      <c r="Y45" s="115">
        <v>300.14999999999998</v>
      </c>
      <c r="Z45" s="116">
        <v>315</v>
      </c>
    </row>
    <row r="46" spans="1:26" ht="15" x14ac:dyDescent="0.25">
      <c r="A46" s="123" t="s">
        <v>22</v>
      </c>
      <c r="B46" s="138">
        <v>104</v>
      </c>
      <c r="C46" s="125">
        <v>425</v>
      </c>
      <c r="D46" s="125">
        <v>435</v>
      </c>
      <c r="E46" s="125">
        <v>435.58</v>
      </c>
      <c r="F46" s="126">
        <v>450</v>
      </c>
      <c r="G46" s="138">
        <v>362</v>
      </c>
      <c r="H46" s="125">
        <v>495</v>
      </c>
      <c r="I46" s="125">
        <v>525</v>
      </c>
      <c r="J46" s="125">
        <v>525.86</v>
      </c>
      <c r="K46" s="126">
        <v>550</v>
      </c>
      <c r="L46" s="138">
        <v>219</v>
      </c>
      <c r="M46" s="125">
        <v>575</v>
      </c>
      <c r="N46" s="125">
        <v>600</v>
      </c>
      <c r="O46" s="125">
        <v>619.26</v>
      </c>
      <c r="P46" s="126">
        <v>650</v>
      </c>
      <c r="Q46" s="138">
        <v>74</v>
      </c>
      <c r="R46" s="125">
        <v>745</v>
      </c>
      <c r="S46" s="125">
        <v>800</v>
      </c>
      <c r="T46" s="125">
        <v>796.42</v>
      </c>
      <c r="U46" s="126">
        <v>875</v>
      </c>
      <c r="V46" s="138">
        <v>64</v>
      </c>
      <c r="W46" s="125">
        <v>235</v>
      </c>
      <c r="X46" s="125">
        <v>281.67</v>
      </c>
      <c r="Y46" s="125">
        <v>274.61</v>
      </c>
      <c r="Z46" s="126">
        <v>304.17</v>
      </c>
    </row>
    <row r="48" spans="1:26" ht="78.599999999999994" thickBot="1" x14ac:dyDescent="0.3">
      <c r="A48" s="129" t="s">
        <v>297</v>
      </c>
      <c r="B48" s="130" t="s">
        <v>309</v>
      </c>
      <c r="C48" s="130" t="s">
        <v>310</v>
      </c>
      <c r="D48" s="130" t="s">
        <v>311</v>
      </c>
      <c r="E48" s="130" t="s">
        <v>312</v>
      </c>
      <c r="F48" s="130" t="s">
        <v>313</v>
      </c>
      <c r="G48" s="130" t="s">
        <v>314</v>
      </c>
      <c r="H48" s="148" t="s">
        <v>315</v>
      </c>
      <c r="I48" s="130" t="s">
        <v>316</v>
      </c>
      <c r="J48" s="130" t="s">
        <v>317</v>
      </c>
      <c r="K48" s="130" t="s">
        <v>318</v>
      </c>
      <c r="L48" s="130" t="s">
        <v>319</v>
      </c>
      <c r="M48" s="130" t="s">
        <v>320</v>
      </c>
      <c r="N48" s="130" t="s">
        <v>321</v>
      </c>
      <c r="O48" s="247" t="s">
        <v>322</v>
      </c>
      <c r="P48" s="130" t="s">
        <v>323</v>
      </c>
      <c r="Q48" s="130" t="s">
        <v>324</v>
      </c>
      <c r="R48" s="130" t="s">
        <v>325</v>
      </c>
      <c r="S48" s="130" t="s">
        <v>326</v>
      </c>
      <c r="T48" s="130" t="s">
        <v>327</v>
      </c>
      <c r="U48" s="130" t="s">
        <v>328</v>
      </c>
      <c r="V48" s="148" t="s">
        <v>329</v>
      </c>
      <c r="W48" s="130" t="s">
        <v>330</v>
      </c>
      <c r="X48" s="130" t="s">
        <v>331</v>
      </c>
      <c r="Y48" s="130" t="s">
        <v>332</v>
      </c>
      <c r="Z48" s="130" t="s">
        <v>333</v>
      </c>
    </row>
    <row r="49" spans="1:26" ht="15" x14ac:dyDescent="0.25">
      <c r="A49" s="157" t="s">
        <v>0</v>
      </c>
      <c r="B49" s="158">
        <v>5846</v>
      </c>
      <c r="C49" s="159" t="s">
        <v>167</v>
      </c>
      <c r="D49" s="159" t="s">
        <v>167</v>
      </c>
      <c r="E49" s="159">
        <v>448.76563499999997</v>
      </c>
      <c r="F49" s="160" t="s">
        <v>167</v>
      </c>
      <c r="G49" s="158">
        <v>11298</v>
      </c>
      <c r="H49" s="159" t="s">
        <v>167</v>
      </c>
      <c r="I49" s="159" t="s">
        <v>167</v>
      </c>
      <c r="J49" s="159">
        <v>572.70327699999996</v>
      </c>
      <c r="K49" s="160" t="s">
        <v>167</v>
      </c>
      <c r="L49" s="158">
        <v>5337</v>
      </c>
      <c r="M49" s="159" t="s">
        <v>167</v>
      </c>
      <c r="N49" s="159" t="s">
        <v>167</v>
      </c>
      <c r="O49" s="159">
        <v>703.61371999999983</v>
      </c>
      <c r="P49" s="160" t="s">
        <v>167</v>
      </c>
      <c r="Q49" s="158">
        <v>2357</v>
      </c>
      <c r="R49" s="159" t="s">
        <v>167</v>
      </c>
      <c r="S49" s="159" t="s">
        <v>167</v>
      </c>
      <c r="T49" s="159">
        <v>1010.021989</v>
      </c>
      <c r="U49" s="160" t="s">
        <v>167</v>
      </c>
      <c r="V49" s="158">
        <v>1926</v>
      </c>
      <c r="W49" s="159" t="s">
        <v>167</v>
      </c>
      <c r="X49" s="159" t="s">
        <v>167</v>
      </c>
      <c r="Y49" s="159">
        <v>305.91115143907308</v>
      </c>
      <c r="Z49" s="160" t="s">
        <v>167</v>
      </c>
    </row>
    <row r="50" spans="1:26" ht="15" x14ac:dyDescent="0.25">
      <c r="A50" s="107" t="s">
        <v>1</v>
      </c>
      <c r="B50" s="136">
        <v>690</v>
      </c>
      <c r="C50" s="115">
        <v>520</v>
      </c>
      <c r="D50" s="115">
        <v>550</v>
      </c>
      <c r="E50" s="115">
        <v>555.25</v>
      </c>
      <c r="F50" s="116">
        <v>600</v>
      </c>
      <c r="G50" s="136">
        <v>1062</v>
      </c>
      <c r="H50" s="115">
        <v>650</v>
      </c>
      <c r="I50" s="115">
        <v>700</v>
      </c>
      <c r="J50" s="115">
        <v>701.44</v>
      </c>
      <c r="K50" s="116">
        <v>775</v>
      </c>
      <c r="L50" s="136">
        <v>486</v>
      </c>
      <c r="M50" s="115">
        <v>700</v>
      </c>
      <c r="N50" s="115">
        <v>825</v>
      </c>
      <c r="O50" s="115">
        <v>827.09</v>
      </c>
      <c r="P50" s="116">
        <v>950</v>
      </c>
      <c r="Q50" s="136">
        <v>239</v>
      </c>
      <c r="R50" s="115">
        <v>900</v>
      </c>
      <c r="S50" s="115">
        <v>1100</v>
      </c>
      <c r="T50" s="115">
        <v>1105.08</v>
      </c>
      <c r="U50" s="116">
        <v>1300</v>
      </c>
      <c r="V50" s="136">
        <v>232</v>
      </c>
      <c r="W50" s="115">
        <v>300</v>
      </c>
      <c r="X50" s="115">
        <v>340</v>
      </c>
      <c r="Y50" s="115">
        <v>338.34</v>
      </c>
      <c r="Z50" s="116">
        <v>375</v>
      </c>
    </row>
    <row r="51" spans="1:26" ht="15" x14ac:dyDescent="0.25">
      <c r="A51" s="107" t="s">
        <v>3</v>
      </c>
      <c r="B51" s="136">
        <v>95</v>
      </c>
      <c r="C51" s="115">
        <v>350</v>
      </c>
      <c r="D51" s="115">
        <v>395</v>
      </c>
      <c r="E51" s="115">
        <v>383.07</v>
      </c>
      <c r="F51" s="116">
        <v>425</v>
      </c>
      <c r="G51" s="136">
        <v>172</v>
      </c>
      <c r="H51" s="115">
        <v>450</v>
      </c>
      <c r="I51" s="115">
        <v>495</v>
      </c>
      <c r="J51" s="115">
        <v>508.31</v>
      </c>
      <c r="K51" s="116">
        <v>550</v>
      </c>
      <c r="L51" s="136">
        <v>102</v>
      </c>
      <c r="M51" s="115">
        <v>550</v>
      </c>
      <c r="N51" s="115">
        <v>650</v>
      </c>
      <c r="O51" s="115">
        <v>678.87</v>
      </c>
      <c r="P51" s="116">
        <v>775</v>
      </c>
      <c r="Q51" s="136">
        <v>51</v>
      </c>
      <c r="R51" s="115">
        <v>725</v>
      </c>
      <c r="S51" s="115">
        <v>800</v>
      </c>
      <c r="T51" s="115">
        <v>877.55</v>
      </c>
      <c r="U51" s="116">
        <v>950</v>
      </c>
      <c r="V51" s="136">
        <v>38</v>
      </c>
      <c r="W51" s="115">
        <v>260</v>
      </c>
      <c r="X51" s="115">
        <v>281.66000000000003</v>
      </c>
      <c r="Y51" s="115">
        <v>274.73</v>
      </c>
      <c r="Z51" s="116">
        <v>325</v>
      </c>
    </row>
    <row r="52" spans="1:26" ht="15" x14ac:dyDescent="0.25">
      <c r="A52" s="107" t="s">
        <v>5</v>
      </c>
      <c r="B52" s="136">
        <v>284</v>
      </c>
      <c r="C52" s="115">
        <v>330</v>
      </c>
      <c r="D52" s="115">
        <v>350</v>
      </c>
      <c r="E52" s="115">
        <v>365.01</v>
      </c>
      <c r="F52" s="116">
        <v>395</v>
      </c>
      <c r="G52" s="136">
        <v>607</v>
      </c>
      <c r="H52" s="115">
        <v>425</v>
      </c>
      <c r="I52" s="115">
        <v>450</v>
      </c>
      <c r="J52" s="115">
        <v>459.24</v>
      </c>
      <c r="K52" s="116">
        <v>495</v>
      </c>
      <c r="L52" s="136">
        <v>328</v>
      </c>
      <c r="M52" s="115">
        <v>495</v>
      </c>
      <c r="N52" s="115">
        <v>550</v>
      </c>
      <c r="O52" s="115">
        <v>576.09</v>
      </c>
      <c r="P52" s="116">
        <v>650</v>
      </c>
      <c r="Q52" s="136">
        <v>108</v>
      </c>
      <c r="R52" s="115">
        <v>650</v>
      </c>
      <c r="S52" s="115">
        <v>750</v>
      </c>
      <c r="T52" s="115">
        <v>816.47</v>
      </c>
      <c r="U52" s="116">
        <v>900</v>
      </c>
      <c r="V52" s="136">
        <v>97</v>
      </c>
      <c r="W52" s="115">
        <v>273</v>
      </c>
      <c r="X52" s="115">
        <v>300</v>
      </c>
      <c r="Y52" s="115">
        <v>301.73</v>
      </c>
      <c r="Z52" s="116">
        <v>325</v>
      </c>
    </row>
    <row r="53" spans="1:26" ht="15" x14ac:dyDescent="0.25">
      <c r="A53" s="107" t="s">
        <v>7</v>
      </c>
      <c r="B53" s="136">
        <v>97</v>
      </c>
      <c r="C53" s="115">
        <v>350</v>
      </c>
      <c r="D53" s="115">
        <v>370</v>
      </c>
      <c r="E53" s="115">
        <v>366.47</v>
      </c>
      <c r="F53" s="116">
        <v>395</v>
      </c>
      <c r="G53" s="136">
        <v>322</v>
      </c>
      <c r="H53" s="115">
        <v>420</v>
      </c>
      <c r="I53" s="115">
        <v>450</v>
      </c>
      <c r="J53" s="115">
        <v>443.75</v>
      </c>
      <c r="K53" s="116">
        <v>475</v>
      </c>
      <c r="L53" s="136">
        <v>256</v>
      </c>
      <c r="M53" s="115">
        <v>450</v>
      </c>
      <c r="N53" s="115">
        <v>500</v>
      </c>
      <c r="O53" s="115">
        <v>507.7</v>
      </c>
      <c r="P53" s="116">
        <v>550</v>
      </c>
      <c r="Q53" s="136">
        <v>80</v>
      </c>
      <c r="R53" s="115">
        <v>545</v>
      </c>
      <c r="S53" s="115">
        <v>622.5</v>
      </c>
      <c r="T53" s="115">
        <v>632.94000000000005</v>
      </c>
      <c r="U53" s="116">
        <v>675</v>
      </c>
      <c r="V53" s="136">
        <v>55</v>
      </c>
      <c r="W53" s="115">
        <v>250.47</v>
      </c>
      <c r="X53" s="115">
        <v>275</v>
      </c>
      <c r="Y53" s="115">
        <v>274.66000000000003</v>
      </c>
      <c r="Z53" s="116">
        <v>305</v>
      </c>
    </row>
    <row r="54" spans="1:26" ht="15" x14ac:dyDescent="0.25">
      <c r="A54" s="107" t="s">
        <v>9</v>
      </c>
      <c r="B54" s="136">
        <v>483</v>
      </c>
      <c r="C54" s="115">
        <v>330</v>
      </c>
      <c r="D54" s="115">
        <v>360</v>
      </c>
      <c r="E54" s="115">
        <v>361.48</v>
      </c>
      <c r="F54" s="116">
        <v>380</v>
      </c>
      <c r="G54" s="136">
        <v>918</v>
      </c>
      <c r="H54" s="115">
        <v>440</v>
      </c>
      <c r="I54" s="115">
        <v>490</v>
      </c>
      <c r="J54" s="115">
        <v>502.96</v>
      </c>
      <c r="K54" s="116">
        <v>560</v>
      </c>
      <c r="L54" s="136">
        <v>283</v>
      </c>
      <c r="M54" s="115">
        <v>550</v>
      </c>
      <c r="N54" s="115">
        <v>650</v>
      </c>
      <c r="O54" s="115">
        <v>643.12</v>
      </c>
      <c r="P54" s="116">
        <v>725</v>
      </c>
      <c r="Q54" s="136">
        <v>121</v>
      </c>
      <c r="R54" s="115">
        <v>750</v>
      </c>
      <c r="S54" s="115">
        <v>850</v>
      </c>
      <c r="T54" s="115">
        <v>849.5</v>
      </c>
      <c r="U54" s="116">
        <v>950</v>
      </c>
      <c r="V54" s="136">
        <v>143</v>
      </c>
      <c r="W54" s="115">
        <v>238.33</v>
      </c>
      <c r="X54" s="115">
        <v>265</v>
      </c>
      <c r="Y54" s="115">
        <v>269.83</v>
      </c>
      <c r="Z54" s="116">
        <v>300</v>
      </c>
    </row>
    <row r="55" spans="1:26" ht="15" x14ac:dyDescent="0.25">
      <c r="A55" s="107" t="s">
        <v>10</v>
      </c>
      <c r="B55" s="136">
        <v>70</v>
      </c>
      <c r="C55" s="115">
        <v>400</v>
      </c>
      <c r="D55" s="115">
        <v>425</v>
      </c>
      <c r="E55" s="115">
        <v>440.86</v>
      </c>
      <c r="F55" s="116">
        <v>475</v>
      </c>
      <c r="G55" s="136">
        <v>114</v>
      </c>
      <c r="H55" s="115">
        <v>525</v>
      </c>
      <c r="I55" s="115">
        <v>595</v>
      </c>
      <c r="J55" s="115">
        <v>608.66</v>
      </c>
      <c r="K55" s="116">
        <v>680</v>
      </c>
      <c r="L55" s="136">
        <v>79</v>
      </c>
      <c r="M55" s="115">
        <v>695</v>
      </c>
      <c r="N55" s="115">
        <v>750</v>
      </c>
      <c r="O55" s="115">
        <v>810.13</v>
      </c>
      <c r="P55" s="116">
        <v>895</v>
      </c>
      <c r="Q55" s="136">
        <v>37</v>
      </c>
      <c r="R55" s="115">
        <v>900</v>
      </c>
      <c r="S55" s="115">
        <v>1195</v>
      </c>
      <c r="T55" s="115">
        <v>1137.57</v>
      </c>
      <c r="U55" s="116">
        <v>1300</v>
      </c>
      <c r="V55" s="136">
        <v>26</v>
      </c>
      <c r="W55" s="115">
        <v>285</v>
      </c>
      <c r="X55" s="115">
        <v>327.5</v>
      </c>
      <c r="Y55" s="115">
        <v>338.4</v>
      </c>
      <c r="Z55" s="116">
        <v>368.33</v>
      </c>
    </row>
    <row r="56" spans="1:26" ht="15" x14ac:dyDescent="0.25">
      <c r="A56" s="107" t="s">
        <v>11</v>
      </c>
      <c r="B56" s="136">
        <v>227</v>
      </c>
      <c r="C56" s="115">
        <v>350</v>
      </c>
      <c r="D56" s="115">
        <v>375</v>
      </c>
      <c r="E56" s="115">
        <v>387.33</v>
      </c>
      <c r="F56" s="116">
        <v>400</v>
      </c>
      <c r="G56" s="136">
        <v>711</v>
      </c>
      <c r="H56" s="115">
        <v>430</v>
      </c>
      <c r="I56" s="115">
        <v>470</v>
      </c>
      <c r="J56" s="115">
        <v>481.34</v>
      </c>
      <c r="K56" s="116">
        <v>510</v>
      </c>
      <c r="L56" s="136">
        <v>407</v>
      </c>
      <c r="M56" s="115">
        <v>500</v>
      </c>
      <c r="N56" s="115">
        <v>575</v>
      </c>
      <c r="O56" s="115">
        <v>592.24</v>
      </c>
      <c r="P56" s="116">
        <v>650</v>
      </c>
      <c r="Q56" s="136">
        <v>185</v>
      </c>
      <c r="R56" s="115">
        <v>750</v>
      </c>
      <c r="S56" s="115">
        <v>825</v>
      </c>
      <c r="T56" s="115">
        <v>859.7</v>
      </c>
      <c r="U56" s="116">
        <v>895</v>
      </c>
      <c r="V56" s="136">
        <v>109</v>
      </c>
      <c r="W56" s="115">
        <v>251.33</v>
      </c>
      <c r="X56" s="115">
        <v>285</v>
      </c>
      <c r="Y56" s="115">
        <v>292.26</v>
      </c>
      <c r="Z56" s="116">
        <v>325</v>
      </c>
    </row>
    <row r="57" spans="1:26" ht="15" x14ac:dyDescent="0.25">
      <c r="A57" s="107" t="s">
        <v>12</v>
      </c>
      <c r="B57" s="136">
        <v>217</v>
      </c>
      <c r="C57" s="115">
        <v>350</v>
      </c>
      <c r="D57" s="115">
        <v>395</v>
      </c>
      <c r="E57" s="115">
        <v>392.76</v>
      </c>
      <c r="F57" s="116">
        <v>425</v>
      </c>
      <c r="G57" s="136">
        <v>581</v>
      </c>
      <c r="H57" s="115">
        <v>450</v>
      </c>
      <c r="I57" s="115">
        <v>500</v>
      </c>
      <c r="J57" s="115">
        <v>510.32</v>
      </c>
      <c r="K57" s="116">
        <v>550</v>
      </c>
      <c r="L57" s="136">
        <v>194</v>
      </c>
      <c r="M57" s="115">
        <v>545</v>
      </c>
      <c r="N57" s="115">
        <v>625</v>
      </c>
      <c r="O57" s="115">
        <v>647.5</v>
      </c>
      <c r="P57" s="116">
        <v>725</v>
      </c>
      <c r="Q57" s="136">
        <v>114</v>
      </c>
      <c r="R57" s="115">
        <v>750</v>
      </c>
      <c r="S57" s="115">
        <v>850</v>
      </c>
      <c r="T57" s="115">
        <v>883.77</v>
      </c>
      <c r="U57" s="116">
        <v>950</v>
      </c>
      <c r="V57" s="136">
        <v>67</v>
      </c>
      <c r="W57" s="115">
        <v>250</v>
      </c>
      <c r="X57" s="115">
        <v>275</v>
      </c>
      <c r="Y57" s="115">
        <v>273.16000000000003</v>
      </c>
      <c r="Z57" s="116">
        <v>300</v>
      </c>
    </row>
    <row r="58" spans="1:26" ht="15" x14ac:dyDescent="0.25">
      <c r="A58" s="107" t="s">
        <v>13</v>
      </c>
      <c r="B58" s="136">
        <v>998</v>
      </c>
      <c r="C58" s="115">
        <v>375</v>
      </c>
      <c r="D58" s="115">
        <v>430</v>
      </c>
      <c r="E58" s="115">
        <v>444.05</v>
      </c>
      <c r="F58" s="116">
        <v>495</v>
      </c>
      <c r="G58" s="136">
        <v>1570</v>
      </c>
      <c r="H58" s="115">
        <v>495</v>
      </c>
      <c r="I58" s="115">
        <v>550</v>
      </c>
      <c r="J58" s="115">
        <v>572.74</v>
      </c>
      <c r="K58" s="116">
        <v>625</v>
      </c>
      <c r="L58" s="136">
        <v>474</v>
      </c>
      <c r="M58" s="115">
        <v>575</v>
      </c>
      <c r="N58" s="115">
        <v>695</v>
      </c>
      <c r="O58" s="115">
        <v>734.1</v>
      </c>
      <c r="P58" s="116">
        <v>800</v>
      </c>
      <c r="Q58" s="136">
        <v>227</v>
      </c>
      <c r="R58" s="115">
        <v>800</v>
      </c>
      <c r="S58" s="115">
        <v>950</v>
      </c>
      <c r="T58" s="115">
        <v>1048.83</v>
      </c>
      <c r="U58" s="116">
        <v>1250</v>
      </c>
      <c r="V58" s="136">
        <v>372</v>
      </c>
      <c r="W58" s="115">
        <v>275</v>
      </c>
      <c r="X58" s="115">
        <v>302.5</v>
      </c>
      <c r="Y58" s="115">
        <v>312.27999999999997</v>
      </c>
      <c r="Z58" s="116">
        <v>350</v>
      </c>
    </row>
    <row r="59" spans="1:26" ht="15" x14ac:dyDescent="0.25">
      <c r="A59" s="107" t="s">
        <v>14</v>
      </c>
      <c r="B59" s="136">
        <v>257</v>
      </c>
      <c r="C59" s="115">
        <v>375</v>
      </c>
      <c r="D59" s="115">
        <v>425</v>
      </c>
      <c r="E59" s="115">
        <v>424.36</v>
      </c>
      <c r="F59" s="116">
        <v>450</v>
      </c>
      <c r="G59" s="136">
        <v>785</v>
      </c>
      <c r="H59" s="115">
        <v>450</v>
      </c>
      <c r="I59" s="115">
        <v>500</v>
      </c>
      <c r="J59" s="115">
        <v>516.38</v>
      </c>
      <c r="K59" s="116">
        <v>550</v>
      </c>
      <c r="L59" s="136">
        <v>491</v>
      </c>
      <c r="M59" s="115">
        <v>550</v>
      </c>
      <c r="N59" s="115">
        <v>620</v>
      </c>
      <c r="O59" s="115">
        <v>623.1</v>
      </c>
      <c r="P59" s="116">
        <v>695</v>
      </c>
      <c r="Q59" s="136">
        <v>184</v>
      </c>
      <c r="R59" s="115">
        <v>650</v>
      </c>
      <c r="S59" s="115">
        <v>750</v>
      </c>
      <c r="T59" s="115">
        <v>755.01</v>
      </c>
      <c r="U59" s="116">
        <v>850</v>
      </c>
      <c r="V59" s="136">
        <v>143</v>
      </c>
      <c r="W59" s="115">
        <v>250</v>
      </c>
      <c r="X59" s="115">
        <v>275</v>
      </c>
      <c r="Y59" s="115">
        <v>279.29000000000002</v>
      </c>
      <c r="Z59" s="116">
        <v>300</v>
      </c>
    </row>
    <row r="60" spans="1:26" ht="15" x14ac:dyDescent="0.25">
      <c r="A60" s="107" t="s">
        <v>15</v>
      </c>
      <c r="B60" s="136">
        <v>1276</v>
      </c>
      <c r="C60" s="115">
        <v>495</v>
      </c>
      <c r="D60" s="115">
        <v>525</v>
      </c>
      <c r="E60" s="115">
        <v>541.54999999999995</v>
      </c>
      <c r="F60" s="116">
        <v>575</v>
      </c>
      <c r="G60" s="136">
        <v>1654</v>
      </c>
      <c r="H60" s="115">
        <v>600</v>
      </c>
      <c r="I60" s="115">
        <v>650</v>
      </c>
      <c r="J60" s="115">
        <v>699.53</v>
      </c>
      <c r="K60" s="116">
        <v>750</v>
      </c>
      <c r="L60" s="136">
        <v>801</v>
      </c>
      <c r="M60" s="115">
        <v>795</v>
      </c>
      <c r="N60" s="115">
        <v>925</v>
      </c>
      <c r="O60" s="115">
        <v>983.3</v>
      </c>
      <c r="P60" s="116">
        <v>1100</v>
      </c>
      <c r="Q60" s="136">
        <v>442</v>
      </c>
      <c r="R60" s="115">
        <v>1100</v>
      </c>
      <c r="S60" s="115">
        <v>1300</v>
      </c>
      <c r="T60" s="115">
        <v>1341.31</v>
      </c>
      <c r="U60" s="116">
        <v>1500</v>
      </c>
      <c r="V60" s="136">
        <v>307</v>
      </c>
      <c r="W60" s="115">
        <v>280</v>
      </c>
      <c r="X60" s="115">
        <v>325</v>
      </c>
      <c r="Y60" s="115">
        <v>316.18</v>
      </c>
      <c r="Z60" s="116">
        <v>350</v>
      </c>
    </row>
    <row r="61" spans="1:26" ht="15" x14ac:dyDescent="0.25">
      <c r="A61" s="107" t="s">
        <v>16</v>
      </c>
      <c r="B61" s="136">
        <v>162</v>
      </c>
      <c r="C61" s="115">
        <v>350</v>
      </c>
      <c r="D61" s="115">
        <v>375</v>
      </c>
      <c r="E61" s="115">
        <v>382.48</v>
      </c>
      <c r="F61" s="116">
        <v>400</v>
      </c>
      <c r="G61" s="136">
        <v>430</v>
      </c>
      <c r="H61" s="115">
        <v>425</v>
      </c>
      <c r="I61" s="115">
        <v>450</v>
      </c>
      <c r="J61" s="115">
        <v>464.37</v>
      </c>
      <c r="K61" s="116">
        <v>500</v>
      </c>
      <c r="L61" s="136">
        <v>229</v>
      </c>
      <c r="M61" s="115">
        <v>495</v>
      </c>
      <c r="N61" s="115">
        <v>550</v>
      </c>
      <c r="O61" s="115">
        <v>571.46</v>
      </c>
      <c r="P61" s="116">
        <v>650</v>
      </c>
      <c r="Q61" s="136">
        <v>96</v>
      </c>
      <c r="R61" s="115">
        <v>725</v>
      </c>
      <c r="S61" s="115">
        <v>795</v>
      </c>
      <c r="T61" s="115">
        <v>793.22</v>
      </c>
      <c r="U61" s="116">
        <v>850</v>
      </c>
      <c r="V61" s="136">
        <v>64</v>
      </c>
      <c r="W61" s="115">
        <v>255.5</v>
      </c>
      <c r="X61" s="115">
        <v>301.5</v>
      </c>
      <c r="Y61" s="115">
        <v>297.25</v>
      </c>
      <c r="Z61" s="116">
        <v>329</v>
      </c>
    </row>
    <row r="62" spans="1:26" ht="15" x14ac:dyDescent="0.25">
      <c r="A62" s="107" t="s">
        <v>17</v>
      </c>
      <c r="B62" s="136">
        <v>210</v>
      </c>
      <c r="C62" s="115">
        <v>350</v>
      </c>
      <c r="D62" s="115">
        <v>380</v>
      </c>
      <c r="E62" s="115">
        <v>380.4</v>
      </c>
      <c r="F62" s="116">
        <v>400</v>
      </c>
      <c r="G62" s="136">
        <v>516</v>
      </c>
      <c r="H62" s="115">
        <v>450</v>
      </c>
      <c r="I62" s="115">
        <v>495</v>
      </c>
      <c r="J62" s="115">
        <v>504.82</v>
      </c>
      <c r="K62" s="116">
        <v>550</v>
      </c>
      <c r="L62" s="136">
        <v>213</v>
      </c>
      <c r="M62" s="115">
        <v>575</v>
      </c>
      <c r="N62" s="115">
        <v>650</v>
      </c>
      <c r="O62" s="115">
        <v>639.04999999999995</v>
      </c>
      <c r="P62" s="116">
        <v>700</v>
      </c>
      <c r="Q62" s="136">
        <v>77</v>
      </c>
      <c r="R62" s="115">
        <v>725</v>
      </c>
      <c r="S62" s="115">
        <v>850</v>
      </c>
      <c r="T62" s="115">
        <v>870.84</v>
      </c>
      <c r="U62" s="116">
        <v>995</v>
      </c>
      <c r="V62" s="136">
        <v>69</v>
      </c>
      <c r="W62" s="115">
        <v>236</v>
      </c>
      <c r="X62" s="115">
        <v>253.33</v>
      </c>
      <c r="Y62" s="115">
        <v>258.69</v>
      </c>
      <c r="Z62" s="116">
        <v>283</v>
      </c>
    </row>
    <row r="63" spans="1:26" ht="15" x14ac:dyDescent="0.25">
      <c r="A63" s="107" t="s">
        <v>18</v>
      </c>
      <c r="B63" s="136">
        <v>257</v>
      </c>
      <c r="C63" s="115">
        <v>330</v>
      </c>
      <c r="D63" s="115">
        <v>365</v>
      </c>
      <c r="E63" s="115">
        <v>370.31</v>
      </c>
      <c r="F63" s="116">
        <v>395</v>
      </c>
      <c r="G63" s="136">
        <v>528</v>
      </c>
      <c r="H63" s="115">
        <v>425</v>
      </c>
      <c r="I63" s="115">
        <v>475</v>
      </c>
      <c r="J63" s="115">
        <v>484.84</v>
      </c>
      <c r="K63" s="116">
        <v>550</v>
      </c>
      <c r="L63" s="136">
        <v>199</v>
      </c>
      <c r="M63" s="115">
        <v>500</v>
      </c>
      <c r="N63" s="115">
        <v>595</v>
      </c>
      <c r="O63" s="115">
        <v>609.26</v>
      </c>
      <c r="P63" s="116">
        <v>695</v>
      </c>
      <c r="Q63" s="136">
        <v>66</v>
      </c>
      <c r="R63" s="115">
        <v>795</v>
      </c>
      <c r="S63" s="115">
        <v>900</v>
      </c>
      <c r="T63" s="115">
        <v>998.27</v>
      </c>
      <c r="U63" s="116">
        <v>1000</v>
      </c>
      <c r="V63" s="136">
        <v>65</v>
      </c>
      <c r="W63" s="115">
        <v>275</v>
      </c>
      <c r="X63" s="115">
        <v>300</v>
      </c>
      <c r="Y63" s="115">
        <v>290.55</v>
      </c>
      <c r="Z63" s="116">
        <v>320</v>
      </c>
    </row>
    <row r="64" spans="1:26" ht="15" x14ac:dyDescent="0.25">
      <c r="A64" s="107" t="s">
        <v>19</v>
      </c>
      <c r="B64" s="136">
        <v>138</v>
      </c>
      <c r="C64" s="115">
        <v>300</v>
      </c>
      <c r="D64" s="115">
        <v>340</v>
      </c>
      <c r="E64" s="115">
        <v>336.91</v>
      </c>
      <c r="F64" s="116">
        <v>355</v>
      </c>
      <c r="G64" s="136">
        <v>301</v>
      </c>
      <c r="H64" s="115">
        <v>400</v>
      </c>
      <c r="I64" s="115">
        <v>440</v>
      </c>
      <c r="J64" s="115">
        <v>444.92</v>
      </c>
      <c r="K64" s="116">
        <v>485</v>
      </c>
      <c r="L64" s="136">
        <v>250</v>
      </c>
      <c r="M64" s="115">
        <v>475</v>
      </c>
      <c r="N64" s="115">
        <v>550</v>
      </c>
      <c r="O64" s="115">
        <v>553.24</v>
      </c>
      <c r="P64" s="116">
        <v>600</v>
      </c>
      <c r="Q64" s="136">
        <v>94</v>
      </c>
      <c r="R64" s="115">
        <v>600</v>
      </c>
      <c r="S64" s="115">
        <v>695</v>
      </c>
      <c r="T64" s="115">
        <v>712.45</v>
      </c>
      <c r="U64" s="116">
        <v>800</v>
      </c>
      <c r="V64" s="136">
        <v>16</v>
      </c>
      <c r="W64" s="115">
        <v>225</v>
      </c>
      <c r="X64" s="115">
        <v>244.17</v>
      </c>
      <c r="Y64" s="115">
        <v>244.81</v>
      </c>
      <c r="Z64" s="116">
        <v>268.67</v>
      </c>
    </row>
    <row r="65" spans="1:26" ht="15" x14ac:dyDescent="0.25">
      <c r="A65" s="107" t="s">
        <v>20</v>
      </c>
      <c r="B65" s="136">
        <v>246</v>
      </c>
      <c r="C65" s="115">
        <v>350</v>
      </c>
      <c r="D65" s="115">
        <v>375</v>
      </c>
      <c r="E65" s="115">
        <v>379</v>
      </c>
      <c r="F65" s="116">
        <v>395</v>
      </c>
      <c r="G65" s="136">
        <v>597</v>
      </c>
      <c r="H65" s="115">
        <v>425</v>
      </c>
      <c r="I65" s="115">
        <v>475</v>
      </c>
      <c r="J65" s="115">
        <v>485.26</v>
      </c>
      <c r="K65" s="116">
        <v>550</v>
      </c>
      <c r="L65" s="136">
        <v>299</v>
      </c>
      <c r="M65" s="115">
        <v>550</v>
      </c>
      <c r="N65" s="115">
        <v>595</v>
      </c>
      <c r="O65" s="115">
        <v>625.94000000000005</v>
      </c>
      <c r="P65" s="116">
        <v>695</v>
      </c>
      <c r="Q65" s="136">
        <v>158</v>
      </c>
      <c r="R65" s="115">
        <v>795</v>
      </c>
      <c r="S65" s="115">
        <v>885</v>
      </c>
      <c r="T65" s="115">
        <v>956.99</v>
      </c>
      <c r="U65" s="116">
        <v>995</v>
      </c>
      <c r="V65" s="136">
        <v>66</v>
      </c>
      <c r="W65" s="115">
        <v>260</v>
      </c>
      <c r="X65" s="115">
        <v>300</v>
      </c>
      <c r="Y65" s="115">
        <v>304</v>
      </c>
      <c r="Z65" s="116">
        <v>320</v>
      </c>
    </row>
    <row r="66" spans="1:26" ht="15" x14ac:dyDescent="0.25">
      <c r="A66" s="107" t="s">
        <v>21</v>
      </c>
      <c r="B66" s="136">
        <v>72</v>
      </c>
      <c r="C66" s="115">
        <v>357.5</v>
      </c>
      <c r="D66" s="115">
        <v>395</v>
      </c>
      <c r="E66" s="115">
        <v>399.03</v>
      </c>
      <c r="F66" s="116">
        <v>425</v>
      </c>
      <c r="G66" s="136">
        <v>165</v>
      </c>
      <c r="H66" s="115">
        <v>450</v>
      </c>
      <c r="I66" s="115">
        <v>495</v>
      </c>
      <c r="J66" s="115">
        <v>493.9</v>
      </c>
      <c r="K66" s="116">
        <v>550</v>
      </c>
      <c r="L66" s="136">
        <v>73</v>
      </c>
      <c r="M66" s="115">
        <v>498</v>
      </c>
      <c r="N66" s="115">
        <v>575</v>
      </c>
      <c r="O66" s="115">
        <v>606.89</v>
      </c>
      <c r="P66" s="116">
        <v>680</v>
      </c>
      <c r="Q66" s="136">
        <v>16</v>
      </c>
      <c r="R66" s="115">
        <v>700</v>
      </c>
      <c r="S66" s="115">
        <v>795</v>
      </c>
      <c r="T66" s="115">
        <v>834.38</v>
      </c>
      <c r="U66" s="116">
        <v>912.5</v>
      </c>
      <c r="V66" s="136">
        <v>18</v>
      </c>
      <c r="W66" s="115">
        <v>268</v>
      </c>
      <c r="X66" s="115">
        <v>292.5</v>
      </c>
      <c r="Y66" s="115">
        <v>291.19</v>
      </c>
      <c r="Z66" s="116">
        <v>325</v>
      </c>
    </row>
    <row r="67" spans="1:26" ht="15" x14ac:dyDescent="0.25">
      <c r="A67" s="123" t="s">
        <v>22</v>
      </c>
      <c r="B67" s="138">
        <v>67</v>
      </c>
      <c r="C67" s="125">
        <v>425</v>
      </c>
      <c r="D67" s="125">
        <v>435</v>
      </c>
      <c r="E67" s="125">
        <v>435.6</v>
      </c>
      <c r="F67" s="126">
        <v>450</v>
      </c>
      <c r="G67" s="138">
        <v>265</v>
      </c>
      <c r="H67" s="125">
        <v>495</v>
      </c>
      <c r="I67" s="125">
        <v>525</v>
      </c>
      <c r="J67" s="125">
        <v>527.74</v>
      </c>
      <c r="K67" s="126">
        <v>550</v>
      </c>
      <c r="L67" s="138">
        <v>173</v>
      </c>
      <c r="M67" s="125">
        <v>560</v>
      </c>
      <c r="N67" s="125">
        <v>599</v>
      </c>
      <c r="O67" s="125">
        <v>624.25</v>
      </c>
      <c r="P67" s="126">
        <v>650</v>
      </c>
      <c r="Q67" s="138">
        <v>62</v>
      </c>
      <c r="R67" s="125">
        <v>750</v>
      </c>
      <c r="S67" s="125">
        <v>850</v>
      </c>
      <c r="T67" s="125">
        <v>856.56</v>
      </c>
      <c r="U67" s="126">
        <v>895</v>
      </c>
      <c r="V67" s="138">
        <v>39</v>
      </c>
      <c r="W67" s="125">
        <v>250</v>
      </c>
      <c r="X67" s="125">
        <v>275</v>
      </c>
      <c r="Y67" s="125">
        <v>274.07</v>
      </c>
      <c r="Z67" s="126">
        <v>295</v>
      </c>
    </row>
    <row r="69" spans="1:26" ht="78.599999999999994" thickBot="1" x14ac:dyDescent="0.3">
      <c r="A69" s="129" t="s">
        <v>298</v>
      </c>
      <c r="B69" s="130" t="s">
        <v>309</v>
      </c>
      <c r="C69" s="130" t="s">
        <v>310</v>
      </c>
      <c r="D69" s="130" t="s">
        <v>311</v>
      </c>
      <c r="E69" s="130" t="s">
        <v>312</v>
      </c>
      <c r="F69" s="130" t="s">
        <v>313</v>
      </c>
      <c r="G69" s="130" t="s">
        <v>314</v>
      </c>
      <c r="H69" s="148" t="s">
        <v>315</v>
      </c>
      <c r="I69" s="130" t="s">
        <v>316</v>
      </c>
      <c r="J69" s="130" t="s">
        <v>317</v>
      </c>
      <c r="K69" s="130" t="s">
        <v>318</v>
      </c>
      <c r="L69" s="130" t="s">
        <v>319</v>
      </c>
      <c r="M69" s="130" t="s">
        <v>320</v>
      </c>
      <c r="N69" s="130" t="s">
        <v>321</v>
      </c>
      <c r="O69" s="247" t="s">
        <v>322</v>
      </c>
      <c r="P69" s="130" t="s">
        <v>323</v>
      </c>
      <c r="Q69" s="130" t="s">
        <v>324</v>
      </c>
      <c r="R69" s="130" t="s">
        <v>325</v>
      </c>
      <c r="S69" s="130" t="s">
        <v>326</v>
      </c>
      <c r="T69" s="130" t="s">
        <v>327</v>
      </c>
      <c r="U69" s="130" t="s">
        <v>328</v>
      </c>
      <c r="V69" s="148" t="s">
        <v>329</v>
      </c>
      <c r="W69" s="130" t="s">
        <v>330</v>
      </c>
      <c r="X69" s="130" t="s">
        <v>331</v>
      </c>
      <c r="Y69" s="130" t="s">
        <v>332</v>
      </c>
      <c r="Z69" s="130" t="s">
        <v>333</v>
      </c>
    </row>
    <row r="70" spans="1:26" ht="15" x14ac:dyDescent="0.25">
      <c r="A70" s="157" t="s">
        <v>0</v>
      </c>
      <c r="B70" s="158">
        <v>5112</v>
      </c>
      <c r="C70" s="159" t="s">
        <v>167</v>
      </c>
      <c r="D70" s="159" t="s">
        <v>167</v>
      </c>
      <c r="E70" s="159">
        <v>456.93574099999989</v>
      </c>
      <c r="F70" s="160" t="s">
        <v>167</v>
      </c>
      <c r="G70" s="158">
        <v>11005</v>
      </c>
      <c r="H70" s="159" t="s">
        <v>167</v>
      </c>
      <c r="I70" s="159" t="s">
        <v>167</v>
      </c>
      <c r="J70" s="159">
        <v>593.71386099999995</v>
      </c>
      <c r="K70" s="160" t="s">
        <v>167</v>
      </c>
      <c r="L70" s="158">
        <v>4863</v>
      </c>
      <c r="M70" s="159" t="s">
        <v>167</v>
      </c>
      <c r="N70" s="159" t="s">
        <v>167</v>
      </c>
      <c r="O70" s="159">
        <v>717.40994100000012</v>
      </c>
      <c r="P70" s="160" t="s">
        <v>167</v>
      </c>
      <c r="Q70" s="158">
        <v>1951</v>
      </c>
      <c r="R70" s="159" t="s">
        <v>167</v>
      </c>
      <c r="S70" s="159" t="s">
        <v>167</v>
      </c>
      <c r="T70" s="159">
        <v>1091.8759869999999</v>
      </c>
      <c r="U70" s="160" t="s">
        <v>167</v>
      </c>
      <c r="V70" s="158">
        <v>2025</v>
      </c>
      <c r="W70" s="159" t="s">
        <v>167</v>
      </c>
      <c r="X70" s="159" t="s">
        <v>167</v>
      </c>
      <c r="Y70" s="159">
        <v>318.23116434991289</v>
      </c>
      <c r="Z70" s="160" t="s">
        <v>167</v>
      </c>
    </row>
    <row r="71" spans="1:26" ht="15" x14ac:dyDescent="0.25">
      <c r="A71" s="107" t="s">
        <v>1</v>
      </c>
      <c r="B71" s="136">
        <v>534</v>
      </c>
      <c r="C71" s="115">
        <v>550</v>
      </c>
      <c r="D71" s="115">
        <v>600</v>
      </c>
      <c r="E71" s="115">
        <v>600.17999999999995</v>
      </c>
      <c r="F71" s="116">
        <v>650</v>
      </c>
      <c r="G71" s="136">
        <v>967</v>
      </c>
      <c r="H71" s="115">
        <v>700</v>
      </c>
      <c r="I71" s="115">
        <v>800</v>
      </c>
      <c r="J71" s="115">
        <v>819.48</v>
      </c>
      <c r="K71" s="116">
        <v>900</v>
      </c>
      <c r="L71" s="136">
        <v>448</v>
      </c>
      <c r="M71" s="115">
        <v>775</v>
      </c>
      <c r="N71" s="115">
        <v>950</v>
      </c>
      <c r="O71" s="115">
        <v>1019.32</v>
      </c>
      <c r="P71" s="116">
        <v>1200</v>
      </c>
      <c r="Q71" s="136">
        <v>324</v>
      </c>
      <c r="R71" s="115">
        <v>1100</v>
      </c>
      <c r="S71" s="115">
        <v>1400</v>
      </c>
      <c r="T71" s="115">
        <v>1484.07</v>
      </c>
      <c r="U71" s="116">
        <v>1800</v>
      </c>
      <c r="V71" s="136">
        <v>142</v>
      </c>
      <c r="W71" s="115">
        <v>316.33</v>
      </c>
      <c r="X71" s="115">
        <v>350</v>
      </c>
      <c r="Y71" s="115">
        <v>365.66</v>
      </c>
      <c r="Z71" s="116">
        <v>400</v>
      </c>
    </row>
    <row r="72" spans="1:26" ht="15" x14ac:dyDescent="0.25">
      <c r="A72" s="107" t="s">
        <v>3</v>
      </c>
      <c r="B72" s="136">
        <v>65</v>
      </c>
      <c r="C72" s="115">
        <v>350</v>
      </c>
      <c r="D72" s="115">
        <v>400</v>
      </c>
      <c r="E72" s="115">
        <v>398.82</v>
      </c>
      <c r="F72" s="116">
        <v>440</v>
      </c>
      <c r="G72" s="136">
        <v>151</v>
      </c>
      <c r="H72" s="115">
        <v>450</v>
      </c>
      <c r="I72" s="115">
        <v>495</v>
      </c>
      <c r="J72" s="115">
        <v>502.51</v>
      </c>
      <c r="K72" s="116">
        <v>550</v>
      </c>
      <c r="L72" s="136">
        <v>83</v>
      </c>
      <c r="M72" s="115">
        <v>500</v>
      </c>
      <c r="N72" s="115">
        <v>600</v>
      </c>
      <c r="O72" s="115">
        <v>624.94000000000005</v>
      </c>
      <c r="P72" s="116">
        <v>745</v>
      </c>
      <c r="Q72" s="136">
        <v>60</v>
      </c>
      <c r="R72" s="115">
        <v>722.5</v>
      </c>
      <c r="S72" s="115">
        <v>850</v>
      </c>
      <c r="T72" s="115">
        <v>921.83</v>
      </c>
      <c r="U72" s="116">
        <v>1197.5</v>
      </c>
      <c r="V72" s="136">
        <v>70</v>
      </c>
      <c r="W72" s="115">
        <v>228.33</v>
      </c>
      <c r="X72" s="115">
        <v>301.67</v>
      </c>
      <c r="Y72" s="115">
        <v>280.18</v>
      </c>
      <c r="Z72" s="116">
        <v>325</v>
      </c>
    </row>
    <row r="73" spans="1:26" ht="15" x14ac:dyDescent="0.25">
      <c r="A73" s="107" t="s">
        <v>5</v>
      </c>
      <c r="B73" s="136">
        <v>201</v>
      </c>
      <c r="C73" s="115">
        <v>325</v>
      </c>
      <c r="D73" s="115">
        <v>360</v>
      </c>
      <c r="E73" s="115">
        <v>369.38</v>
      </c>
      <c r="F73" s="116">
        <v>400</v>
      </c>
      <c r="G73" s="136">
        <v>592</v>
      </c>
      <c r="H73" s="115">
        <v>425</v>
      </c>
      <c r="I73" s="115">
        <v>450</v>
      </c>
      <c r="J73" s="115">
        <v>469.51</v>
      </c>
      <c r="K73" s="116">
        <v>500</v>
      </c>
      <c r="L73" s="136">
        <v>347</v>
      </c>
      <c r="M73" s="115">
        <v>495</v>
      </c>
      <c r="N73" s="115">
        <v>550</v>
      </c>
      <c r="O73" s="115">
        <v>574.91</v>
      </c>
      <c r="P73" s="116">
        <v>650</v>
      </c>
      <c r="Q73" s="136">
        <v>136</v>
      </c>
      <c r="R73" s="115">
        <v>677.5</v>
      </c>
      <c r="S73" s="115">
        <v>795</v>
      </c>
      <c r="T73" s="115">
        <v>834.36</v>
      </c>
      <c r="U73" s="116">
        <v>900</v>
      </c>
      <c r="V73" s="136">
        <v>120</v>
      </c>
      <c r="W73" s="115">
        <v>260</v>
      </c>
      <c r="X73" s="115">
        <v>286.5</v>
      </c>
      <c r="Y73" s="115">
        <v>301.14999999999998</v>
      </c>
      <c r="Z73" s="116">
        <v>325</v>
      </c>
    </row>
    <row r="74" spans="1:26" ht="15" x14ac:dyDescent="0.25">
      <c r="A74" s="107" t="s">
        <v>7</v>
      </c>
      <c r="B74" s="136">
        <v>102</v>
      </c>
      <c r="C74" s="115">
        <v>350</v>
      </c>
      <c r="D74" s="115">
        <v>375</v>
      </c>
      <c r="E74" s="115">
        <v>374.15</v>
      </c>
      <c r="F74" s="116">
        <v>395</v>
      </c>
      <c r="G74" s="136">
        <v>339</v>
      </c>
      <c r="H74" s="115">
        <v>425</v>
      </c>
      <c r="I74" s="115">
        <v>450</v>
      </c>
      <c r="J74" s="115">
        <v>444.46</v>
      </c>
      <c r="K74" s="116">
        <v>475</v>
      </c>
      <c r="L74" s="136">
        <v>259</v>
      </c>
      <c r="M74" s="115">
        <v>475</v>
      </c>
      <c r="N74" s="115">
        <v>500</v>
      </c>
      <c r="O74" s="115">
        <v>508.44</v>
      </c>
      <c r="P74" s="116">
        <v>550</v>
      </c>
      <c r="Q74" s="136">
        <v>80</v>
      </c>
      <c r="R74" s="115">
        <v>550</v>
      </c>
      <c r="S74" s="115">
        <v>632.5</v>
      </c>
      <c r="T74" s="115">
        <v>635.38</v>
      </c>
      <c r="U74" s="116">
        <v>700</v>
      </c>
      <c r="V74" s="136">
        <v>65</v>
      </c>
      <c r="W74" s="115">
        <v>250</v>
      </c>
      <c r="X74" s="115">
        <v>265</v>
      </c>
      <c r="Y74" s="115">
        <v>272.17</v>
      </c>
      <c r="Z74" s="116">
        <v>293.8</v>
      </c>
    </row>
    <row r="75" spans="1:26" ht="15" x14ac:dyDescent="0.25">
      <c r="A75" s="107" t="s">
        <v>9</v>
      </c>
      <c r="B75" s="136">
        <v>437</v>
      </c>
      <c r="C75" s="115">
        <v>330</v>
      </c>
      <c r="D75" s="115">
        <v>350</v>
      </c>
      <c r="E75" s="115">
        <v>362.12</v>
      </c>
      <c r="F75" s="116">
        <v>385</v>
      </c>
      <c r="G75" s="136">
        <v>790</v>
      </c>
      <c r="H75" s="115">
        <v>450</v>
      </c>
      <c r="I75" s="115">
        <v>500</v>
      </c>
      <c r="J75" s="115">
        <v>515.07000000000005</v>
      </c>
      <c r="K75" s="116">
        <v>575</v>
      </c>
      <c r="L75" s="136">
        <v>245</v>
      </c>
      <c r="M75" s="115">
        <v>550</v>
      </c>
      <c r="N75" s="115">
        <v>625</v>
      </c>
      <c r="O75" s="115">
        <v>644.39</v>
      </c>
      <c r="P75" s="116">
        <v>750</v>
      </c>
      <c r="Q75" s="136">
        <v>93</v>
      </c>
      <c r="R75" s="115">
        <v>750</v>
      </c>
      <c r="S75" s="115">
        <v>850</v>
      </c>
      <c r="T75" s="115">
        <v>883.13</v>
      </c>
      <c r="U75" s="116">
        <v>950</v>
      </c>
      <c r="V75" s="136">
        <v>108</v>
      </c>
      <c r="W75" s="115">
        <v>250</v>
      </c>
      <c r="X75" s="115">
        <v>273.33999999999997</v>
      </c>
      <c r="Y75" s="115">
        <v>268.35000000000002</v>
      </c>
      <c r="Z75" s="116">
        <v>300</v>
      </c>
    </row>
    <row r="76" spans="1:26" ht="15" x14ac:dyDescent="0.25">
      <c r="A76" s="107" t="s">
        <v>10</v>
      </c>
      <c r="B76" s="136">
        <v>52</v>
      </c>
      <c r="C76" s="115">
        <v>420</v>
      </c>
      <c r="D76" s="115">
        <v>450</v>
      </c>
      <c r="E76" s="115">
        <v>465.96</v>
      </c>
      <c r="F76" s="116">
        <v>495</v>
      </c>
      <c r="G76" s="136">
        <v>123</v>
      </c>
      <c r="H76" s="115">
        <v>500</v>
      </c>
      <c r="I76" s="115">
        <v>575</v>
      </c>
      <c r="J76" s="115">
        <v>587.11</v>
      </c>
      <c r="K76" s="116">
        <v>650</v>
      </c>
      <c r="L76" s="136">
        <v>95</v>
      </c>
      <c r="M76" s="115">
        <v>650</v>
      </c>
      <c r="N76" s="115">
        <v>750</v>
      </c>
      <c r="O76" s="115">
        <v>797.68</v>
      </c>
      <c r="P76" s="116">
        <v>850</v>
      </c>
      <c r="Q76" s="136">
        <v>48</v>
      </c>
      <c r="R76" s="115">
        <v>950</v>
      </c>
      <c r="S76" s="115">
        <v>1100</v>
      </c>
      <c r="T76" s="115">
        <v>1246.04</v>
      </c>
      <c r="U76" s="116">
        <v>1500</v>
      </c>
      <c r="V76" s="136">
        <v>38</v>
      </c>
      <c r="W76" s="115">
        <v>281.66000000000003</v>
      </c>
      <c r="X76" s="115">
        <v>310</v>
      </c>
      <c r="Y76" s="115">
        <v>323.36</v>
      </c>
      <c r="Z76" s="116">
        <v>376.66</v>
      </c>
    </row>
    <row r="77" spans="1:26" ht="15" x14ac:dyDescent="0.25">
      <c r="A77" s="107" t="s">
        <v>11</v>
      </c>
      <c r="B77" s="136">
        <v>253</v>
      </c>
      <c r="C77" s="115">
        <v>350</v>
      </c>
      <c r="D77" s="115">
        <v>375</v>
      </c>
      <c r="E77" s="115">
        <v>381.48</v>
      </c>
      <c r="F77" s="116">
        <v>400</v>
      </c>
      <c r="G77" s="136">
        <v>738</v>
      </c>
      <c r="H77" s="115">
        <v>425</v>
      </c>
      <c r="I77" s="115">
        <v>475</v>
      </c>
      <c r="J77" s="115">
        <v>485.39</v>
      </c>
      <c r="K77" s="116">
        <v>525</v>
      </c>
      <c r="L77" s="136">
        <v>381</v>
      </c>
      <c r="M77" s="115">
        <v>500</v>
      </c>
      <c r="N77" s="115">
        <v>575</v>
      </c>
      <c r="O77" s="115">
        <v>600.47</v>
      </c>
      <c r="P77" s="116">
        <v>675</v>
      </c>
      <c r="Q77" s="136">
        <v>138</v>
      </c>
      <c r="R77" s="115">
        <v>750</v>
      </c>
      <c r="S77" s="115">
        <v>850</v>
      </c>
      <c r="T77" s="115">
        <v>884.28</v>
      </c>
      <c r="U77" s="116">
        <v>925</v>
      </c>
      <c r="V77" s="136">
        <v>152</v>
      </c>
      <c r="W77" s="115">
        <v>274</v>
      </c>
      <c r="X77" s="115">
        <v>303.33</v>
      </c>
      <c r="Y77" s="115">
        <v>312.87</v>
      </c>
      <c r="Z77" s="116">
        <v>336.5</v>
      </c>
    </row>
    <row r="78" spans="1:26" ht="15" x14ac:dyDescent="0.25">
      <c r="A78" s="107" t="s">
        <v>12</v>
      </c>
      <c r="B78" s="136">
        <v>219</v>
      </c>
      <c r="C78" s="115">
        <v>350</v>
      </c>
      <c r="D78" s="115">
        <v>390</v>
      </c>
      <c r="E78" s="115">
        <v>388.84</v>
      </c>
      <c r="F78" s="116">
        <v>425</v>
      </c>
      <c r="G78" s="136">
        <v>582</v>
      </c>
      <c r="H78" s="115">
        <v>450</v>
      </c>
      <c r="I78" s="115">
        <v>495</v>
      </c>
      <c r="J78" s="115">
        <v>505.6</v>
      </c>
      <c r="K78" s="116">
        <v>550</v>
      </c>
      <c r="L78" s="136">
        <v>199</v>
      </c>
      <c r="M78" s="115">
        <v>550</v>
      </c>
      <c r="N78" s="115">
        <v>600</v>
      </c>
      <c r="O78" s="115">
        <v>637.34</v>
      </c>
      <c r="P78" s="116">
        <v>695</v>
      </c>
      <c r="Q78" s="136">
        <v>71</v>
      </c>
      <c r="R78" s="115">
        <v>775</v>
      </c>
      <c r="S78" s="115">
        <v>850</v>
      </c>
      <c r="T78" s="115">
        <v>891.69</v>
      </c>
      <c r="U78" s="116">
        <v>975</v>
      </c>
      <c r="V78" s="136">
        <v>85</v>
      </c>
      <c r="W78" s="115">
        <v>260</v>
      </c>
      <c r="X78" s="115">
        <v>275</v>
      </c>
      <c r="Y78" s="115">
        <v>284.89</v>
      </c>
      <c r="Z78" s="116">
        <v>315.47000000000003</v>
      </c>
    </row>
    <row r="79" spans="1:26" ht="15" x14ac:dyDescent="0.25">
      <c r="A79" s="107" t="s">
        <v>13</v>
      </c>
      <c r="B79" s="136">
        <v>945</v>
      </c>
      <c r="C79" s="115">
        <v>395</v>
      </c>
      <c r="D79" s="115">
        <v>450</v>
      </c>
      <c r="E79" s="115">
        <v>455.78</v>
      </c>
      <c r="F79" s="116">
        <v>500</v>
      </c>
      <c r="G79" s="136">
        <v>1623</v>
      </c>
      <c r="H79" s="115">
        <v>495</v>
      </c>
      <c r="I79" s="115">
        <v>550</v>
      </c>
      <c r="J79" s="115">
        <v>593.71</v>
      </c>
      <c r="K79" s="116">
        <v>650</v>
      </c>
      <c r="L79" s="136">
        <v>503</v>
      </c>
      <c r="M79" s="115">
        <v>575</v>
      </c>
      <c r="N79" s="115">
        <v>675</v>
      </c>
      <c r="O79" s="115">
        <v>753.15</v>
      </c>
      <c r="P79" s="116">
        <v>850</v>
      </c>
      <c r="Q79" s="136">
        <v>138</v>
      </c>
      <c r="R79" s="115">
        <v>895</v>
      </c>
      <c r="S79" s="115">
        <v>1000</v>
      </c>
      <c r="T79" s="115">
        <v>1189.78</v>
      </c>
      <c r="U79" s="116">
        <v>1400</v>
      </c>
      <c r="V79" s="136">
        <v>379</v>
      </c>
      <c r="W79" s="115">
        <v>290</v>
      </c>
      <c r="X79" s="115">
        <v>320</v>
      </c>
      <c r="Y79" s="115">
        <v>323.08999999999997</v>
      </c>
      <c r="Z79" s="116">
        <v>350</v>
      </c>
    </row>
    <row r="80" spans="1:26" ht="15" x14ac:dyDescent="0.25">
      <c r="A80" s="107" t="s">
        <v>14</v>
      </c>
      <c r="B80" s="136">
        <v>179</v>
      </c>
      <c r="C80" s="115">
        <v>395</v>
      </c>
      <c r="D80" s="115">
        <v>430</v>
      </c>
      <c r="E80" s="115">
        <v>430.75</v>
      </c>
      <c r="F80" s="116">
        <v>475</v>
      </c>
      <c r="G80" s="136">
        <v>566</v>
      </c>
      <c r="H80" s="115">
        <v>475</v>
      </c>
      <c r="I80" s="115">
        <v>525</v>
      </c>
      <c r="J80" s="115">
        <v>527.24</v>
      </c>
      <c r="K80" s="116">
        <v>575</v>
      </c>
      <c r="L80" s="136">
        <v>355</v>
      </c>
      <c r="M80" s="115">
        <v>550</v>
      </c>
      <c r="N80" s="115">
        <v>600</v>
      </c>
      <c r="O80" s="115">
        <v>620.37</v>
      </c>
      <c r="P80" s="116">
        <v>695</v>
      </c>
      <c r="Q80" s="136">
        <v>128</v>
      </c>
      <c r="R80" s="115">
        <v>650</v>
      </c>
      <c r="S80" s="115">
        <v>750</v>
      </c>
      <c r="T80" s="115">
        <v>748.89</v>
      </c>
      <c r="U80" s="116">
        <v>850</v>
      </c>
      <c r="V80" s="136">
        <v>126</v>
      </c>
      <c r="W80" s="115">
        <v>250</v>
      </c>
      <c r="X80" s="115">
        <v>285.33999999999997</v>
      </c>
      <c r="Y80" s="115">
        <v>317.58999999999997</v>
      </c>
      <c r="Z80" s="116">
        <v>311.67</v>
      </c>
    </row>
    <row r="81" spans="1:26" ht="15" x14ac:dyDescent="0.25">
      <c r="A81" s="107" t="s">
        <v>15</v>
      </c>
      <c r="B81" s="136">
        <v>1049</v>
      </c>
      <c r="C81" s="115">
        <v>495</v>
      </c>
      <c r="D81" s="115">
        <v>525</v>
      </c>
      <c r="E81" s="115">
        <v>555.27</v>
      </c>
      <c r="F81" s="116">
        <v>595</v>
      </c>
      <c r="G81" s="136">
        <v>1791</v>
      </c>
      <c r="H81" s="115">
        <v>625</v>
      </c>
      <c r="I81" s="115">
        <v>680</v>
      </c>
      <c r="J81" s="115">
        <v>728.57</v>
      </c>
      <c r="K81" s="116">
        <v>775</v>
      </c>
      <c r="L81" s="136">
        <v>666</v>
      </c>
      <c r="M81" s="115">
        <v>795</v>
      </c>
      <c r="N81" s="115">
        <v>920</v>
      </c>
      <c r="O81" s="115">
        <v>970.95</v>
      </c>
      <c r="P81" s="116">
        <v>1100</v>
      </c>
      <c r="Q81" s="136">
        <v>264</v>
      </c>
      <c r="R81" s="115">
        <v>1175</v>
      </c>
      <c r="S81" s="115">
        <v>1400</v>
      </c>
      <c r="T81" s="115">
        <v>1416.47</v>
      </c>
      <c r="U81" s="116">
        <v>1600</v>
      </c>
      <c r="V81" s="136">
        <v>329</v>
      </c>
      <c r="W81" s="115">
        <v>285</v>
      </c>
      <c r="X81" s="115">
        <v>325</v>
      </c>
      <c r="Y81" s="115">
        <v>327.84</v>
      </c>
      <c r="Z81" s="116">
        <v>366.33</v>
      </c>
    </row>
    <row r="82" spans="1:26" ht="15" x14ac:dyDescent="0.25">
      <c r="A82" s="107" t="s">
        <v>16</v>
      </c>
      <c r="B82" s="136">
        <v>127</v>
      </c>
      <c r="C82" s="115">
        <v>350</v>
      </c>
      <c r="D82" s="115">
        <v>375</v>
      </c>
      <c r="E82" s="115">
        <v>382.66</v>
      </c>
      <c r="F82" s="116">
        <v>425</v>
      </c>
      <c r="G82" s="136">
        <v>431</v>
      </c>
      <c r="H82" s="115">
        <v>425</v>
      </c>
      <c r="I82" s="115">
        <v>450</v>
      </c>
      <c r="J82" s="115">
        <v>463.09</v>
      </c>
      <c r="K82" s="116">
        <v>495</v>
      </c>
      <c r="L82" s="136">
        <v>199</v>
      </c>
      <c r="M82" s="115">
        <v>475</v>
      </c>
      <c r="N82" s="115">
        <v>550</v>
      </c>
      <c r="O82" s="115">
        <v>540.87</v>
      </c>
      <c r="P82" s="116">
        <v>600</v>
      </c>
      <c r="Q82" s="136">
        <v>66</v>
      </c>
      <c r="R82" s="115">
        <v>750</v>
      </c>
      <c r="S82" s="115">
        <v>800</v>
      </c>
      <c r="T82" s="115">
        <v>826.73</v>
      </c>
      <c r="U82" s="116">
        <v>895</v>
      </c>
      <c r="V82" s="136">
        <v>59</v>
      </c>
      <c r="W82" s="115">
        <v>253</v>
      </c>
      <c r="X82" s="115">
        <v>275</v>
      </c>
      <c r="Y82" s="115">
        <v>274.70999999999998</v>
      </c>
      <c r="Z82" s="116">
        <v>300</v>
      </c>
    </row>
    <row r="83" spans="1:26" ht="15" x14ac:dyDescent="0.25">
      <c r="A83" s="107" t="s">
        <v>17</v>
      </c>
      <c r="B83" s="136">
        <v>165</v>
      </c>
      <c r="C83" s="115">
        <v>365</v>
      </c>
      <c r="D83" s="115">
        <v>395</v>
      </c>
      <c r="E83" s="115">
        <v>396.18</v>
      </c>
      <c r="F83" s="116">
        <v>420</v>
      </c>
      <c r="G83" s="136">
        <v>419</v>
      </c>
      <c r="H83" s="115">
        <v>460</v>
      </c>
      <c r="I83" s="115">
        <v>500</v>
      </c>
      <c r="J83" s="115">
        <v>518.61</v>
      </c>
      <c r="K83" s="116">
        <v>550</v>
      </c>
      <c r="L83" s="136">
        <v>153</v>
      </c>
      <c r="M83" s="115">
        <v>575</v>
      </c>
      <c r="N83" s="115">
        <v>650</v>
      </c>
      <c r="O83" s="115">
        <v>665.03</v>
      </c>
      <c r="P83" s="116">
        <v>700</v>
      </c>
      <c r="Q83" s="136">
        <v>76</v>
      </c>
      <c r="R83" s="115">
        <v>762.5</v>
      </c>
      <c r="S83" s="115">
        <v>895</v>
      </c>
      <c r="T83" s="115">
        <v>972.7</v>
      </c>
      <c r="U83" s="116">
        <v>1000</v>
      </c>
      <c r="V83" s="136">
        <v>69</v>
      </c>
      <c r="W83" s="115">
        <v>250</v>
      </c>
      <c r="X83" s="115">
        <v>280</v>
      </c>
      <c r="Y83" s="115">
        <v>275.49</v>
      </c>
      <c r="Z83" s="116">
        <v>300</v>
      </c>
    </row>
    <row r="84" spans="1:26" ht="15" x14ac:dyDescent="0.25">
      <c r="A84" s="107" t="s">
        <v>18</v>
      </c>
      <c r="B84" s="136">
        <v>244</v>
      </c>
      <c r="C84" s="115">
        <v>350</v>
      </c>
      <c r="D84" s="115">
        <v>375</v>
      </c>
      <c r="E84" s="115">
        <v>377.76</v>
      </c>
      <c r="F84" s="116">
        <v>400</v>
      </c>
      <c r="G84" s="136">
        <v>478</v>
      </c>
      <c r="H84" s="115">
        <v>425</v>
      </c>
      <c r="I84" s="115">
        <v>475</v>
      </c>
      <c r="J84" s="115">
        <v>480.45</v>
      </c>
      <c r="K84" s="116">
        <v>525</v>
      </c>
      <c r="L84" s="136">
        <v>195</v>
      </c>
      <c r="M84" s="115">
        <v>525</v>
      </c>
      <c r="N84" s="115">
        <v>625</v>
      </c>
      <c r="O84" s="115">
        <v>626.29</v>
      </c>
      <c r="P84" s="116">
        <v>700</v>
      </c>
      <c r="Q84" s="136">
        <v>81</v>
      </c>
      <c r="R84" s="115">
        <v>750</v>
      </c>
      <c r="S84" s="115">
        <v>875</v>
      </c>
      <c r="T84" s="115">
        <v>915.1</v>
      </c>
      <c r="U84" s="116">
        <v>1000</v>
      </c>
      <c r="V84" s="136">
        <v>88</v>
      </c>
      <c r="W84" s="115">
        <v>250</v>
      </c>
      <c r="X84" s="115">
        <v>287.5</v>
      </c>
      <c r="Y84" s="115">
        <v>292.81</v>
      </c>
      <c r="Z84" s="116">
        <v>315</v>
      </c>
    </row>
    <row r="85" spans="1:26" ht="15" x14ac:dyDescent="0.25">
      <c r="A85" s="107" t="s">
        <v>19</v>
      </c>
      <c r="B85" s="136">
        <v>141</v>
      </c>
      <c r="C85" s="115">
        <v>300</v>
      </c>
      <c r="D85" s="115">
        <v>325</v>
      </c>
      <c r="E85" s="115">
        <v>331.99</v>
      </c>
      <c r="F85" s="116">
        <v>350</v>
      </c>
      <c r="G85" s="136">
        <v>317</v>
      </c>
      <c r="H85" s="115">
        <v>395</v>
      </c>
      <c r="I85" s="115">
        <v>450</v>
      </c>
      <c r="J85" s="115">
        <v>443.86</v>
      </c>
      <c r="K85" s="116">
        <v>495</v>
      </c>
      <c r="L85" s="136">
        <v>222</v>
      </c>
      <c r="M85" s="115">
        <v>450</v>
      </c>
      <c r="N85" s="115">
        <v>525</v>
      </c>
      <c r="O85" s="115">
        <v>541.89</v>
      </c>
      <c r="P85" s="116">
        <v>600</v>
      </c>
      <c r="Q85" s="136">
        <v>81</v>
      </c>
      <c r="R85" s="115">
        <v>595</v>
      </c>
      <c r="S85" s="115">
        <v>665</v>
      </c>
      <c r="T85" s="115">
        <v>700.65</v>
      </c>
      <c r="U85" s="116">
        <v>795</v>
      </c>
      <c r="V85" s="136">
        <v>32</v>
      </c>
      <c r="W85" s="115">
        <v>245</v>
      </c>
      <c r="X85" s="115">
        <v>250</v>
      </c>
      <c r="Y85" s="115">
        <v>265.16000000000003</v>
      </c>
      <c r="Z85" s="116">
        <v>290</v>
      </c>
    </row>
    <row r="86" spans="1:26" ht="15" x14ac:dyDescent="0.25">
      <c r="A86" s="107" t="s">
        <v>20</v>
      </c>
      <c r="B86" s="136">
        <v>245</v>
      </c>
      <c r="C86" s="115">
        <v>350</v>
      </c>
      <c r="D86" s="115">
        <v>375</v>
      </c>
      <c r="E86" s="115">
        <v>375.26</v>
      </c>
      <c r="F86" s="116">
        <v>395</v>
      </c>
      <c r="G86" s="136">
        <v>565</v>
      </c>
      <c r="H86" s="115">
        <v>435</v>
      </c>
      <c r="I86" s="115">
        <v>475</v>
      </c>
      <c r="J86" s="115">
        <v>490.7</v>
      </c>
      <c r="K86" s="116">
        <v>545</v>
      </c>
      <c r="L86" s="136">
        <v>251</v>
      </c>
      <c r="M86" s="115">
        <v>525</v>
      </c>
      <c r="N86" s="115">
        <v>595</v>
      </c>
      <c r="O86" s="115">
        <v>615.73</v>
      </c>
      <c r="P86" s="116">
        <v>695</v>
      </c>
      <c r="Q86" s="136">
        <v>92</v>
      </c>
      <c r="R86" s="115">
        <v>750</v>
      </c>
      <c r="S86" s="115">
        <v>847.5</v>
      </c>
      <c r="T86" s="115">
        <v>893.4</v>
      </c>
      <c r="U86" s="116">
        <v>995</v>
      </c>
      <c r="V86" s="136">
        <v>68</v>
      </c>
      <c r="W86" s="115">
        <v>260</v>
      </c>
      <c r="X86" s="115">
        <v>300</v>
      </c>
      <c r="Y86" s="115">
        <v>292.51</v>
      </c>
      <c r="Z86" s="116">
        <v>317.5</v>
      </c>
    </row>
    <row r="87" spans="1:26" ht="15" x14ac:dyDescent="0.25">
      <c r="A87" s="107" t="s">
        <v>21</v>
      </c>
      <c r="B87" s="136">
        <v>50</v>
      </c>
      <c r="C87" s="115">
        <v>375</v>
      </c>
      <c r="D87" s="115">
        <v>395</v>
      </c>
      <c r="E87" s="115">
        <v>392.2</v>
      </c>
      <c r="F87" s="116">
        <v>425</v>
      </c>
      <c r="G87" s="136">
        <v>175</v>
      </c>
      <c r="H87" s="115">
        <v>425</v>
      </c>
      <c r="I87" s="115">
        <v>475</v>
      </c>
      <c r="J87" s="115">
        <v>486.03</v>
      </c>
      <c r="K87" s="116">
        <v>550</v>
      </c>
      <c r="L87" s="136">
        <v>79</v>
      </c>
      <c r="M87" s="115">
        <v>495</v>
      </c>
      <c r="N87" s="115">
        <v>550</v>
      </c>
      <c r="O87" s="115">
        <v>573.74</v>
      </c>
      <c r="P87" s="116">
        <v>635</v>
      </c>
      <c r="Q87" s="136">
        <v>12</v>
      </c>
      <c r="R87" s="115">
        <v>695</v>
      </c>
      <c r="S87" s="115">
        <v>772.5</v>
      </c>
      <c r="T87" s="115">
        <v>774.17</v>
      </c>
      <c r="U87" s="116">
        <v>850</v>
      </c>
      <c r="V87" s="136">
        <v>30</v>
      </c>
      <c r="W87" s="115">
        <v>275</v>
      </c>
      <c r="X87" s="115">
        <v>285</v>
      </c>
      <c r="Y87" s="115">
        <v>286.20999999999998</v>
      </c>
      <c r="Z87" s="116">
        <v>303.33</v>
      </c>
    </row>
    <row r="88" spans="1:26" ht="15" x14ac:dyDescent="0.25">
      <c r="A88" s="123" t="s">
        <v>22</v>
      </c>
      <c r="B88" s="138">
        <v>104</v>
      </c>
      <c r="C88" s="125">
        <v>400</v>
      </c>
      <c r="D88" s="125">
        <v>435</v>
      </c>
      <c r="E88" s="125">
        <v>433.11</v>
      </c>
      <c r="F88" s="126">
        <v>450</v>
      </c>
      <c r="G88" s="138">
        <v>358</v>
      </c>
      <c r="H88" s="125">
        <v>500</v>
      </c>
      <c r="I88" s="125">
        <v>529</v>
      </c>
      <c r="J88" s="125">
        <v>536.71</v>
      </c>
      <c r="K88" s="126">
        <v>558</v>
      </c>
      <c r="L88" s="138">
        <v>183</v>
      </c>
      <c r="M88" s="125">
        <v>558</v>
      </c>
      <c r="N88" s="125">
        <v>608</v>
      </c>
      <c r="O88" s="125">
        <v>623.23</v>
      </c>
      <c r="P88" s="126">
        <v>675</v>
      </c>
      <c r="Q88" s="138">
        <v>63</v>
      </c>
      <c r="R88" s="125">
        <v>795</v>
      </c>
      <c r="S88" s="125">
        <v>850</v>
      </c>
      <c r="T88" s="125">
        <v>870.95</v>
      </c>
      <c r="U88" s="126">
        <v>940</v>
      </c>
      <c r="V88" s="138">
        <v>65</v>
      </c>
      <c r="W88" s="125">
        <v>250.47</v>
      </c>
      <c r="X88" s="125">
        <v>275</v>
      </c>
      <c r="Y88" s="125">
        <v>287.04000000000002</v>
      </c>
      <c r="Z88" s="126">
        <v>325</v>
      </c>
    </row>
    <row r="90" spans="1:26" ht="78.599999999999994" thickBot="1" x14ac:dyDescent="0.3">
      <c r="A90" s="129" t="s">
        <v>299</v>
      </c>
      <c r="B90" s="130" t="s">
        <v>309</v>
      </c>
      <c r="C90" s="130" t="s">
        <v>310</v>
      </c>
      <c r="D90" s="130" t="s">
        <v>311</v>
      </c>
      <c r="E90" s="130" t="s">
        <v>312</v>
      </c>
      <c r="F90" s="130" t="s">
        <v>313</v>
      </c>
      <c r="G90" s="130" t="s">
        <v>314</v>
      </c>
      <c r="H90" s="148" t="s">
        <v>315</v>
      </c>
      <c r="I90" s="130" t="s">
        <v>316</v>
      </c>
      <c r="J90" s="130" t="s">
        <v>317</v>
      </c>
      <c r="K90" s="130" t="s">
        <v>318</v>
      </c>
      <c r="L90" s="130" t="s">
        <v>319</v>
      </c>
      <c r="M90" s="130" t="s">
        <v>320</v>
      </c>
      <c r="N90" s="130" t="s">
        <v>321</v>
      </c>
      <c r="O90" s="247" t="s">
        <v>322</v>
      </c>
      <c r="P90" s="130" t="s">
        <v>323</v>
      </c>
      <c r="Q90" s="130" t="s">
        <v>324</v>
      </c>
      <c r="R90" s="130" t="s">
        <v>325</v>
      </c>
      <c r="S90" s="130" t="s">
        <v>326</v>
      </c>
      <c r="T90" s="130" t="s">
        <v>327</v>
      </c>
      <c r="U90" s="130" t="s">
        <v>328</v>
      </c>
      <c r="V90" s="148" t="s">
        <v>329</v>
      </c>
      <c r="W90" s="130" t="s">
        <v>330</v>
      </c>
      <c r="X90" s="130" t="s">
        <v>331</v>
      </c>
      <c r="Y90" s="130" t="s">
        <v>332</v>
      </c>
      <c r="Z90" s="130" t="s">
        <v>333</v>
      </c>
    </row>
    <row r="91" spans="1:26" ht="15" x14ac:dyDescent="0.25">
      <c r="A91" s="157" t="s">
        <v>0</v>
      </c>
      <c r="B91" s="158">
        <v>5197</v>
      </c>
      <c r="C91" s="159" t="s">
        <v>167</v>
      </c>
      <c r="D91" s="159" t="s">
        <v>167</v>
      </c>
      <c r="E91" s="159">
        <v>479.53675600000003</v>
      </c>
      <c r="F91" s="160" t="s">
        <v>167</v>
      </c>
      <c r="G91" s="158">
        <v>11206</v>
      </c>
      <c r="H91" s="159" t="s">
        <v>167</v>
      </c>
      <c r="I91" s="159" t="s">
        <v>167</v>
      </c>
      <c r="J91" s="159">
        <v>618.84069199999999</v>
      </c>
      <c r="K91" s="160" t="s">
        <v>167</v>
      </c>
      <c r="L91" s="158">
        <v>5007</v>
      </c>
      <c r="M91" s="159" t="s">
        <v>167</v>
      </c>
      <c r="N91" s="159" t="s">
        <v>167</v>
      </c>
      <c r="O91" s="159">
        <v>737.10956699999986</v>
      </c>
      <c r="P91" s="160" t="s">
        <v>167</v>
      </c>
      <c r="Q91" s="158">
        <v>1799</v>
      </c>
      <c r="R91" s="159" t="s">
        <v>167</v>
      </c>
      <c r="S91" s="159" t="s">
        <v>167</v>
      </c>
      <c r="T91" s="159">
        <v>1095.691548</v>
      </c>
      <c r="U91" s="160" t="s">
        <v>167</v>
      </c>
      <c r="V91" s="158">
        <v>1938</v>
      </c>
      <c r="W91" s="159" t="s">
        <v>167</v>
      </c>
      <c r="X91" s="159" t="s">
        <v>167</v>
      </c>
      <c r="Y91" s="159">
        <v>329.84333394822391</v>
      </c>
      <c r="Z91" s="160" t="s">
        <v>167</v>
      </c>
    </row>
    <row r="92" spans="1:26" ht="15" x14ac:dyDescent="0.25">
      <c r="A92" s="107" t="s">
        <v>1</v>
      </c>
      <c r="B92" s="136">
        <v>561</v>
      </c>
      <c r="C92" s="115">
        <v>625</v>
      </c>
      <c r="D92" s="115">
        <v>650</v>
      </c>
      <c r="E92" s="115">
        <v>663.52</v>
      </c>
      <c r="F92" s="116">
        <v>725</v>
      </c>
      <c r="G92" s="136">
        <v>1025</v>
      </c>
      <c r="H92" s="115">
        <v>795</v>
      </c>
      <c r="I92" s="115">
        <v>875</v>
      </c>
      <c r="J92" s="115">
        <v>898.08</v>
      </c>
      <c r="K92" s="116">
        <v>1000</v>
      </c>
      <c r="L92" s="136">
        <v>422</v>
      </c>
      <c r="M92" s="115">
        <v>850</v>
      </c>
      <c r="N92" s="115">
        <v>1100</v>
      </c>
      <c r="O92" s="115">
        <v>1089.01</v>
      </c>
      <c r="P92" s="116">
        <v>1300</v>
      </c>
      <c r="Q92" s="136">
        <v>293</v>
      </c>
      <c r="R92" s="115">
        <v>1200</v>
      </c>
      <c r="S92" s="115">
        <v>1550</v>
      </c>
      <c r="T92" s="115">
        <v>1564.74</v>
      </c>
      <c r="U92" s="116">
        <v>1850</v>
      </c>
      <c r="V92" s="136">
        <v>148</v>
      </c>
      <c r="W92" s="115">
        <v>345</v>
      </c>
      <c r="X92" s="115">
        <v>400</v>
      </c>
      <c r="Y92" s="115">
        <v>401.77</v>
      </c>
      <c r="Z92" s="116">
        <v>450</v>
      </c>
    </row>
    <row r="93" spans="1:26" ht="15" x14ac:dyDescent="0.25">
      <c r="A93" s="107" t="s">
        <v>3</v>
      </c>
      <c r="B93" s="136">
        <v>91</v>
      </c>
      <c r="C93" s="115">
        <v>360</v>
      </c>
      <c r="D93" s="115">
        <v>395</v>
      </c>
      <c r="E93" s="115">
        <v>395.47</v>
      </c>
      <c r="F93" s="116">
        <v>425</v>
      </c>
      <c r="G93" s="136">
        <v>140</v>
      </c>
      <c r="H93" s="115">
        <v>425</v>
      </c>
      <c r="I93" s="115">
        <v>495</v>
      </c>
      <c r="J93" s="115">
        <v>495.44</v>
      </c>
      <c r="K93" s="116">
        <v>550</v>
      </c>
      <c r="L93" s="136">
        <v>82</v>
      </c>
      <c r="M93" s="115">
        <v>500</v>
      </c>
      <c r="N93" s="115">
        <v>650</v>
      </c>
      <c r="O93" s="115">
        <v>639.6</v>
      </c>
      <c r="P93" s="116">
        <v>750</v>
      </c>
      <c r="Q93" s="136">
        <v>36</v>
      </c>
      <c r="R93" s="115">
        <v>772.5</v>
      </c>
      <c r="S93" s="115">
        <v>895</v>
      </c>
      <c r="T93" s="115">
        <v>908.89</v>
      </c>
      <c r="U93" s="116">
        <v>997.5</v>
      </c>
      <c r="V93" s="136">
        <v>68</v>
      </c>
      <c r="W93" s="115">
        <v>273.33</v>
      </c>
      <c r="X93" s="115">
        <v>303.33</v>
      </c>
      <c r="Y93" s="115">
        <v>305.91000000000003</v>
      </c>
      <c r="Z93" s="116">
        <v>334.52</v>
      </c>
    </row>
    <row r="94" spans="1:26" ht="15" x14ac:dyDescent="0.25">
      <c r="A94" s="107" t="s">
        <v>5</v>
      </c>
      <c r="B94" s="136">
        <v>206</v>
      </c>
      <c r="C94" s="115">
        <v>325</v>
      </c>
      <c r="D94" s="115">
        <v>360</v>
      </c>
      <c r="E94" s="115">
        <v>364.83</v>
      </c>
      <c r="F94" s="116">
        <v>395</v>
      </c>
      <c r="G94" s="136">
        <v>604</v>
      </c>
      <c r="H94" s="115">
        <v>425</v>
      </c>
      <c r="I94" s="115">
        <v>450</v>
      </c>
      <c r="J94" s="115">
        <v>460.9</v>
      </c>
      <c r="K94" s="116">
        <v>497.5</v>
      </c>
      <c r="L94" s="136">
        <v>346</v>
      </c>
      <c r="M94" s="115">
        <v>495</v>
      </c>
      <c r="N94" s="115">
        <v>550</v>
      </c>
      <c r="O94" s="115">
        <v>568.83000000000004</v>
      </c>
      <c r="P94" s="116">
        <v>625</v>
      </c>
      <c r="Q94" s="136">
        <v>115</v>
      </c>
      <c r="R94" s="115">
        <v>675</v>
      </c>
      <c r="S94" s="115">
        <v>750</v>
      </c>
      <c r="T94" s="115">
        <v>840.12</v>
      </c>
      <c r="U94" s="116">
        <v>1000</v>
      </c>
      <c r="V94" s="136">
        <v>107</v>
      </c>
      <c r="W94" s="115">
        <v>260</v>
      </c>
      <c r="X94" s="115">
        <v>276.66000000000003</v>
      </c>
      <c r="Y94" s="115">
        <v>289.5</v>
      </c>
      <c r="Z94" s="116">
        <v>315</v>
      </c>
    </row>
    <row r="95" spans="1:26" ht="15" x14ac:dyDescent="0.25">
      <c r="A95" s="107" t="s">
        <v>7</v>
      </c>
      <c r="B95" s="136">
        <v>114</v>
      </c>
      <c r="C95" s="115">
        <v>350</v>
      </c>
      <c r="D95" s="115">
        <v>375</v>
      </c>
      <c r="E95" s="115">
        <v>369.27</v>
      </c>
      <c r="F95" s="116">
        <v>390</v>
      </c>
      <c r="G95" s="136">
        <v>363</v>
      </c>
      <c r="H95" s="115">
        <v>410</v>
      </c>
      <c r="I95" s="115">
        <v>450</v>
      </c>
      <c r="J95" s="115">
        <v>442.14</v>
      </c>
      <c r="K95" s="116">
        <v>475</v>
      </c>
      <c r="L95" s="136">
        <v>284</v>
      </c>
      <c r="M95" s="115">
        <v>450</v>
      </c>
      <c r="N95" s="115">
        <v>500</v>
      </c>
      <c r="O95" s="115">
        <v>511.86</v>
      </c>
      <c r="P95" s="116">
        <v>550</v>
      </c>
      <c r="Q95" s="136">
        <v>65</v>
      </c>
      <c r="R95" s="115">
        <v>550</v>
      </c>
      <c r="S95" s="115">
        <v>650</v>
      </c>
      <c r="T95" s="115">
        <v>636.91999999999996</v>
      </c>
      <c r="U95" s="116">
        <v>700</v>
      </c>
      <c r="V95" s="136">
        <v>74</v>
      </c>
      <c r="W95" s="115">
        <v>255</v>
      </c>
      <c r="X95" s="115">
        <v>271.67</v>
      </c>
      <c r="Y95" s="115">
        <v>268.81</v>
      </c>
      <c r="Z95" s="116">
        <v>285</v>
      </c>
    </row>
    <row r="96" spans="1:26" ht="15" x14ac:dyDescent="0.25">
      <c r="A96" s="107" t="s">
        <v>9</v>
      </c>
      <c r="B96" s="136">
        <v>405</v>
      </c>
      <c r="C96" s="115">
        <v>335</v>
      </c>
      <c r="D96" s="115">
        <v>365</v>
      </c>
      <c r="E96" s="115">
        <v>369.12</v>
      </c>
      <c r="F96" s="116">
        <v>400</v>
      </c>
      <c r="G96" s="136">
        <v>856</v>
      </c>
      <c r="H96" s="115">
        <v>450</v>
      </c>
      <c r="I96" s="115">
        <v>500</v>
      </c>
      <c r="J96" s="115">
        <v>517.76</v>
      </c>
      <c r="K96" s="116">
        <v>575</v>
      </c>
      <c r="L96" s="136">
        <v>303</v>
      </c>
      <c r="M96" s="115">
        <v>550</v>
      </c>
      <c r="N96" s="115">
        <v>650</v>
      </c>
      <c r="O96" s="115">
        <v>668.02</v>
      </c>
      <c r="P96" s="116">
        <v>750</v>
      </c>
      <c r="Q96" s="136">
        <v>107</v>
      </c>
      <c r="R96" s="115">
        <v>800</v>
      </c>
      <c r="S96" s="115">
        <v>950</v>
      </c>
      <c r="T96" s="115">
        <v>961.21</v>
      </c>
      <c r="U96" s="116">
        <v>1140</v>
      </c>
      <c r="V96" s="136">
        <v>104</v>
      </c>
      <c r="W96" s="115">
        <v>250</v>
      </c>
      <c r="X96" s="115">
        <v>275</v>
      </c>
      <c r="Y96" s="115">
        <v>274.42</v>
      </c>
      <c r="Z96" s="116">
        <v>300</v>
      </c>
    </row>
    <row r="97" spans="1:26" ht="15" x14ac:dyDescent="0.25">
      <c r="A97" s="107" t="s">
        <v>10</v>
      </c>
      <c r="B97" s="136">
        <v>58</v>
      </c>
      <c r="C97" s="115">
        <v>425</v>
      </c>
      <c r="D97" s="115">
        <v>450</v>
      </c>
      <c r="E97" s="115">
        <v>472.07</v>
      </c>
      <c r="F97" s="116">
        <v>525</v>
      </c>
      <c r="G97" s="136">
        <v>150</v>
      </c>
      <c r="H97" s="115">
        <v>525</v>
      </c>
      <c r="I97" s="115">
        <v>575</v>
      </c>
      <c r="J97" s="115">
        <v>603.70000000000005</v>
      </c>
      <c r="K97" s="116">
        <v>695</v>
      </c>
      <c r="L97" s="136">
        <v>114</v>
      </c>
      <c r="M97" s="115">
        <v>695</v>
      </c>
      <c r="N97" s="115">
        <v>795</v>
      </c>
      <c r="O97" s="115">
        <v>798.73</v>
      </c>
      <c r="P97" s="116">
        <v>890</v>
      </c>
      <c r="Q97" s="136">
        <v>40</v>
      </c>
      <c r="R97" s="115">
        <v>922.5</v>
      </c>
      <c r="S97" s="115">
        <v>1200</v>
      </c>
      <c r="T97" s="115">
        <v>1279.83</v>
      </c>
      <c r="U97" s="116">
        <v>1525</v>
      </c>
      <c r="V97" s="136">
        <v>28</v>
      </c>
      <c r="W97" s="115">
        <v>285</v>
      </c>
      <c r="X97" s="115">
        <v>315</v>
      </c>
      <c r="Y97" s="115">
        <v>322.2</v>
      </c>
      <c r="Z97" s="116">
        <v>341.67</v>
      </c>
    </row>
    <row r="98" spans="1:26" ht="15" x14ac:dyDescent="0.25">
      <c r="A98" s="107" t="s">
        <v>11</v>
      </c>
      <c r="B98" s="136">
        <v>180</v>
      </c>
      <c r="C98" s="115">
        <v>350</v>
      </c>
      <c r="D98" s="115">
        <v>395</v>
      </c>
      <c r="E98" s="115">
        <v>405.31</v>
      </c>
      <c r="F98" s="116">
        <v>425</v>
      </c>
      <c r="G98" s="136">
        <v>626</v>
      </c>
      <c r="H98" s="115">
        <v>450</v>
      </c>
      <c r="I98" s="115">
        <v>490</v>
      </c>
      <c r="J98" s="115">
        <v>509.51</v>
      </c>
      <c r="K98" s="116">
        <v>550</v>
      </c>
      <c r="L98" s="136">
        <v>415</v>
      </c>
      <c r="M98" s="115">
        <v>525</v>
      </c>
      <c r="N98" s="115">
        <v>590</v>
      </c>
      <c r="O98" s="115">
        <v>608.70000000000005</v>
      </c>
      <c r="P98" s="116">
        <v>675</v>
      </c>
      <c r="Q98" s="136">
        <v>168</v>
      </c>
      <c r="R98" s="115">
        <v>750</v>
      </c>
      <c r="S98" s="115">
        <v>850</v>
      </c>
      <c r="T98" s="115">
        <v>870.87</v>
      </c>
      <c r="U98" s="116">
        <v>947.5</v>
      </c>
      <c r="V98" s="136">
        <v>146</v>
      </c>
      <c r="W98" s="115">
        <v>275</v>
      </c>
      <c r="X98" s="115">
        <v>304.17</v>
      </c>
      <c r="Y98" s="115">
        <v>312.33</v>
      </c>
      <c r="Z98" s="116">
        <v>350</v>
      </c>
    </row>
    <row r="99" spans="1:26" ht="15" x14ac:dyDescent="0.25">
      <c r="A99" s="107" t="s">
        <v>12</v>
      </c>
      <c r="B99" s="136">
        <v>218</v>
      </c>
      <c r="C99" s="115">
        <v>350</v>
      </c>
      <c r="D99" s="115">
        <v>392.5</v>
      </c>
      <c r="E99" s="115">
        <v>387.39</v>
      </c>
      <c r="F99" s="116">
        <v>425</v>
      </c>
      <c r="G99" s="136">
        <v>540</v>
      </c>
      <c r="H99" s="115">
        <v>435</v>
      </c>
      <c r="I99" s="115">
        <v>495</v>
      </c>
      <c r="J99" s="115">
        <v>506.37</v>
      </c>
      <c r="K99" s="116">
        <v>550</v>
      </c>
      <c r="L99" s="136">
        <v>176</v>
      </c>
      <c r="M99" s="115">
        <v>525</v>
      </c>
      <c r="N99" s="115">
        <v>595</v>
      </c>
      <c r="O99" s="115">
        <v>637.21</v>
      </c>
      <c r="P99" s="116">
        <v>750</v>
      </c>
      <c r="Q99" s="136">
        <v>73</v>
      </c>
      <c r="R99" s="115">
        <v>775</v>
      </c>
      <c r="S99" s="115">
        <v>850</v>
      </c>
      <c r="T99" s="115">
        <v>878.77</v>
      </c>
      <c r="U99" s="116">
        <v>900</v>
      </c>
      <c r="V99" s="136">
        <v>108</v>
      </c>
      <c r="W99" s="115">
        <v>270.17</v>
      </c>
      <c r="X99" s="115">
        <v>305</v>
      </c>
      <c r="Y99" s="115">
        <v>308.49</v>
      </c>
      <c r="Z99" s="116">
        <v>354.17</v>
      </c>
    </row>
    <row r="100" spans="1:26" ht="15" x14ac:dyDescent="0.25">
      <c r="A100" s="107" t="s">
        <v>13</v>
      </c>
      <c r="B100" s="136">
        <v>1116</v>
      </c>
      <c r="C100" s="115">
        <v>395</v>
      </c>
      <c r="D100" s="115">
        <v>450</v>
      </c>
      <c r="E100" s="115">
        <v>476.49</v>
      </c>
      <c r="F100" s="116">
        <v>535</v>
      </c>
      <c r="G100" s="136">
        <v>1840</v>
      </c>
      <c r="H100" s="115">
        <v>500</v>
      </c>
      <c r="I100" s="115">
        <v>575</v>
      </c>
      <c r="J100" s="115">
        <v>626.38</v>
      </c>
      <c r="K100" s="116">
        <v>695</v>
      </c>
      <c r="L100" s="136">
        <v>512</v>
      </c>
      <c r="M100" s="115">
        <v>567.5</v>
      </c>
      <c r="N100" s="115">
        <v>695</v>
      </c>
      <c r="O100" s="115">
        <v>795.62</v>
      </c>
      <c r="P100" s="116">
        <v>900</v>
      </c>
      <c r="Q100" s="136">
        <v>130</v>
      </c>
      <c r="R100" s="115">
        <v>895</v>
      </c>
      <c r="S100" s="115">
        <v>1200</v>
      </c>
      <c r="T100" s="115">
        <v>1211.1199999999999</v>
      </c>
      <c r="U100" s="116">
        <v>1500</v>
      </c>
      <c r="V100" s="136">
        <v>273</v>
      </c>
      <c r="W100" s="115">
        <v>293.33</v>
      </c>
      <c r="X100" s="115">
        <v>325</v>
      </c>
      <c r="Y100" s="115">
        <v>346.23</v>
      </c>
      <c r="Z100" s="116">
        <v>400</v>
      </c>
    </row>
    <row r="101" spans="1:26" ht="15" x14ac:dyDescent="0.25">
      <c r="A101" s="107" t="s">
        <v>14</v>
      </c>
      <c r="B101" s="136">
        <v>236</v>
      </c>
      <c r="C101" s="115">
        <v>400</v>
      </c>
      <c r="D101" s="115">
        <v>445</v>
      </c>
      <c r="E101" s="115">
        <v>439.51</v>
      </c>
      <c r="F101" s="116">
        <v>475</v>
      </c>
      <c r="G101" s="136">
        <v>741</v>
      </c>
      <c r="H101" s="115">
        <v>475</v>
      </c>
      <c r="I101" s="115">
        <v>525</v>
      </c>
      <c r="J101" s="115">
        <v>532.32000000000005</v>
      </c>
      <c r="K101" s="116">
        <v>580</v>
      </c>
      <c r="L101" s="136">
        <v>436</v>
      </c>
      <c r="M101" s="115">
        <v>550</v>
      </c>
      <c r="N101" s="115">
        <v>600</v>
      </c>
      <c r="O101" s="115">
        <v>625.22</v>
      </c>
      <c r="P101" s="116">
        <v>700</v>
      </c>
      <c r="Q101" s="136">
        <v>123</v>
      </c>
      <c r="R101" s="115">
        <v>675</v>
      </c>
      <c r="S101" s="115">
        <v>750</v>
      </c>
      <c r="T101" s="115">
        <v>761.79</v>
      </c>
      <c r="U101" s="116">
        <v>850</v>
      </c>
      <c r="V101" s="136">
        <v>134</v>
      </c>
      <c r="W101" s="115">
        <v>253.33</v>
      </c>
      <c r="X101" s="115">
        <v>290</v>
      </c>
      <c r="Y101" s="115">
        <v>290.83</v>
      </c>
      <c r="Z101" s="116">
        <v>318.33</v>
      </c>
    </row>
    <row r="102" spans="1:26" ht="15" x14ac:dyDescent="0.25">
      <c r="A102" s="107" t="s">
        <v>15</v>
      </c>
      <c r="B102" s="136">
        <v>950</v>
      </c>
      <c r="C102" s="115">
        <v>515</v>
      </c>
      <c r="D102" s="115">
        <v>550</v>
      </c>
      <c r="E102" s="115">
        <v>582.17999999999995</v>
      </c>
      <c r="F102" s="116">
        <v>625</v>
      </c>
      <c r="G102" s="136">
        <v>1602</v>
      </c>
      <c r="H102" s="115">
        <v>630</v>
      </c>
      <c r="I102" s="115">
        <v>705</v>
      </c>
      <c r="J102" s="115">
        <v>779.12</v>
      </c>
      <c r="K102" s="116">
        <v>840</v>
      </c>
      <c r="L102" s="136">
        <v>612</v>
      </c>
      <c r="M102" s="115">
        <v>800</v>
      </c>
      <c r="N102" s="115">
        <v>985</v>
      </c>
      <c r="O102" s="115">
        <v>1065.8599999999999</v>
      </c>
      <c r="P102" s="116">
        <v>1215</v>
      </c>
      <c r="Q102" s="136">
        <v>242</v>
      </c>
      <c r="R102" s="115">
        <v>1050</v>
      </c>
      <c r="S102" s="115">
        <v>1395</v>
      </c>
      <c r="T102" s="115">
        <v>1428.27</v>
      </c>
      <c r="U102" s="116">
        <v>1695</v>
      </c>
      <c r="V102" s="136">
        <v>333</v>
      </c>
      <c r="W102" s="115">
        <v>300</v>
      </c>
      <c r="X102" s="115">
        <v>328</v>
      </c>
      <c r="Y102" s="115">
        <v>338.41</v>
      </c>
      <c r="Z102" s="116">
        <v>375</v>
      </c>
    </row>
    <row r="103" spans="1:26" ht="15" x14ac:dyDescent="0.25">
      <c r="A103" s="107" t="s">
        <v>16</v>
      </c>
      <c r="B103" s="136">
        <v>164</v>
      </c>
      <c r="C103" s="115">
        <v>350</v>
      </c>
      <c r="D103" s="115">
        <v>375</v>
      </c>
      <c r="E103" s="115">
        <v>375.12</v>
      </c>
      <c r="F103" s="116">
        <v>395</v>
      </c>
      <c r="G103" s="136">
        <v>468</v>
      </c>
      <c r="H103" s="115">
        <v>425</v>
      </c>
      <c r="I103" s="115">
        <v>450</v>
      </c>
      <c r="J103" s="115">
        <v>463.85</v>
      </c>
      <c r="K103" s="116">
        <v>497.5</v>
      </c>
      <c r="L103" s="136">
        <v>200</v>
      </c>
      <c r="M103" s="115">
        <v>495</v>
      </c>
      <c r="N103" s="115">
        <v>550</v>
      </c>
      <c r="O103" s="115">
        <v>550.52</v>
      </c>
      <c r="P103" s="116">
        <v>597.5</v>
      </c>
      <c r="Q103" s="136">
        <v>55</v>
      </c>
      <c r="R103" s="115">
        <v>695</v>
      </c>
      <c r="S103" s="115">
        <v>795</v>
      </c>
      <c r="T103" s="115">
        <v>791.64</v>
      </c>
      <c r="U103" s="116">
        <v>850</v>
      </c>
      <c r="V103" s="136">
        <v>51</v>
      </c>
      <c r="W103" s="115">
        <v>260</v>
      </c>
      <c r="X103" s="115">
        <v>300</v>
      </c>
      <c r="Y103" s="115">
        <v>296.10000000000002</v>
      </c>
      <c r="Z103" s="116">
        <v>325</v>
      </c>
    </row>
    <row r="104" spans="1:26" ht="15" x14ac:dyDescent="0.25">
      <c r="A104" s="107" t="s">
        <v>17</v>
      </c>
      <c r="B104" s="136">
        <v>200</v>
      </c>
      <c r="C104" s="115">
        <v>360</v>
      </c>
      <c r="D104" s="115">
        <v>392.5</v>
      </c>
      <c r="E104" s="115">
        <v>388.83</v>
      </c>
      <c r="F104" s="116">
        <v>420</v>
      </c>
      <c r="G104" s="136">
        <v>462</v>
      </c>
      <c r="H104" s="115">
        <v>460</v>
      </c>
      <c r="I104" s="115">
        <v>500</v>
      </c>
      <c r="J104" s="115">
        <v>520.45000000000005</v>
      </c>
      <c r="K104" s="116">
        <v>575</v>
      </c>
      <c r="L104" s="136">
        <v>179</v>
      </c>
      <c r="M104" s="115">
        <v>550</v>
      </c>
      <c r="N104" s="115">
        <v>625</v>
      </c>
      <c r="O104" s="115">
        <v>639.44000000000005</v>
      </c>
      <c r="P104" s="116">
        <v>695</v>
      </c>
      <c r="Q104" s="136">
        <v>66</v>
      </c>
      <c r="R104" s="115">
        <v>725</v>
      </c>
      <c r="S104" s="115">
        <v>885</v>
      </c>
      <c r="T104" s="115">
        <v>912.59</v>
      </c>
      <c r="U104" s="116">
        <v>1000</v>
      </c>
      <c r="V104" s="136">
        <v>54</v>
      </c>
      <c r="W104" s="115">
        <v>250</v>
      </c>
      <c r="X104" s="115">
        <v>256.67</v>
      </c>
      <c r="Y104" s="115">
        <v>280.86</v>
      </c>
      <c r="Z104" s="116">
        <v>300</v>
      </c>
    </row>
    <row r="105" spans="1:26" ht="15" x14ac:dyDescent="0.25">
      <c r="A105" s="107" t="s">
        <v>18</v>
      </c>
      <c r="B105" s="136">
        <v>232</v>
      </c>
      <c r="C105" s="115">
        <v>350</v>
      </c>
      <c r="D105" s="115">
        <v>375</v>
      </c>
      <c r="E105" s="115">
        <v>377.5</v>
      </c>
      <c r="F105" s="116">
        <v>395</v>
      </c>
      <c r="G105" s="136">
        <v>513</v>
      </c>
      <c r="H105" s="115">
        <v>425</v>
      </c>
      <c r="I105" s="115">
        <v>475</v>
      </c>
      <c r="J105" s="115">
        <v>483</v>
      </c>
      <c r="K105" s="116">
        <v>525</v>
      </c>
      <c r="L105" s="136">
        <v>276</v>
      </c>
      <c r="M105" s="115">
        <v>500</v>
      </c>
      <c r="N105" s="115">
        <v>595</v>
      </c>
      <c r="O105" s="115">
        <v>621.87</v>
      </c>
      <c r="P105" s="116">
        <v>700</v>
      </c>
      <c r="Q105" s="136">
        <v>74</v>
      </c>
      <c r="R105" s="115">
        <v>800</v>
      </c>
      <c r="S105" s="115">
        <v>912.5</v>
      </c>
      <c r="T105" s="115">
        <v>975.32</v>
      </c>
      <c r="U105" s="116">
        <v>1200</v>
      </c>
      <c r="V105" s="136">
        <v>92</v>
      </c>
      <c r="W105" s="115">
        <v>250</v>
      </c>
      <c r="X105" s="115">
        <v>283.33</v>
      </c>
      <c r="Y105" s="115">
        <v>291.26</v>
      </c>
      <c r="Z105" s="116">
        <v>325</v>
      </c>
    </row>
    <row r="106" spans="1:26" ht="15" x14ac:dyDescent="0.25">
      <c r="A106" s="107" t="s">
        <v>19</v>
      </c>
      <c r="B106" s="136">
        <v>126</v>
      </c>
      <c r="C106" s="115">
        <v>300</v>
      </c>
      <c r="D106" s="115">
        <v>350</v>
      </c>
      <c r="E106" s="115">
        <v>337.33</v>
      </c>
      <c r="F106" s="116">
        <v>370</v>
      </c>
      <c r="G106" s="136">
        <v>325</v>
      </c>
      <c r="H106" s="115">
        <v>400</v>
      </c>
      <c r="I106" s="115">
        <v>440</v>
      </c>
      <c r="J106" s="115">
        <v>444.22</v>
      </c>
      <c r="K106" s="116">
        <v>495</v>
      </c>
      <c r="L106" s="136">
        <v>218</v>
      </c>
      <c r="M106" s="115">
        <v>450</v>
      </c>
      <c r="N106" s="115">
        <v>515</v>
      </c>
      <c r="O106" s="115">
        <v>528.23</v>
      </c>
      <c r="P106" s="116">
        <v>580</v>
      </c>
      <c r="Q106" s="136">
        <v>73</v>
      </c>
      <c r="R106" s="115">
        <v>600</v>
      </c>
      <c r="S106" s="115">
        <v>695</v>
      </c>
      <c r="T106" s="115">
        <v>727.05</v>
      </c>
      <c r="U106" s="116">
        <v>800</v>
      </c>
      <c r="V106" s="136">
        <v>30</v>
      </c>
      <c r="W106" s="115">
        <v>235</v>
      </c>
      <c r="X106" s="115">
        <v>251.67</v>
      </c>
      <c r="Y106" s="115">
        <v>262.89999999999998</v>
      </c>
      <c r="Z106" s="116">
        <v>300</v>
      </c>
    </row>
    <row r="107" spans="1:26" ht="15" x14ac:dyDescent="0.25">
      <c r="A107" s="107" t="s">
        <v>20</v>
      </c>
      <c r="B107" s="136">
        <v>188</v>
      </c>
      <c r="C107" s="115">
        <v>350</v>
      </c>
      <c r="D107" s="115">
        <v>375</v>
      </c>
      <c r="E107" s="115">
        <v>379.54</v>
      </c>
      <c r="F107" s="116">
        <v>400</v>
      </c>
      <c r="G107" s="136">
        <v>468</v>
      </c>
      <c r="H107" s="115">
        <v>447.5</v>
      </c>
      <c r="I107" s="115">
        <v>475</v>
      </c>
      <c r="J107" s="115">
        <v>494.06</v>
      </c>
      <c r="K107" s="116">
        <v>550</v>
      </c>
      <c r="L107" s="136">
        <v>202</v>
      </c>
      <c r="M107" s="115">
        <v>550</v>
      </c>
      <c r="N107" s="115">
        <v>600</v>
      </c>
      <c r="O107" s="115">
        <v>617.05999999999995</v>
      </c>
      <c r="P107" s="116">
        <v>670</v>
      </c>
      <c r="Q107" s="136">
        <v>70</v>
      </c>
      <c r="R107" s="115">
        <v>800</v>
      </c>
      <c r="S107" s="115">
        <v>925</v>
      </c>
      <c r="T107" s="115">
        <v>976.84</v>
      </c>
      <c r="U107" s="116">
        <v>1100</v>
      </c>
      <c r="V107" s="136">
        <v>74</v>
      </c>
      <c r="W107" s="115">
        <v>271.66000000000003</v>
      </c>
      <c r="X107" s="115">
        <v>300</v>
      </c>
      <c r="Y107" s="115">
        <v>302.57</v>
      </c>
      <c r="Z107" s="116">
        <v>325</v>
      </c>
    </row>
    <row r="108" spans="1:26" ht="15" x14ac:dyDescent="0.25">
      <c r="A108" s="107" t="s">
        <v>21</v>
      </c>
      <c r="B108" s="136">
        <v>56</v>
      </c>
      <c r="C108" s="115">
        <v>360</v>
      </c>
      <c r="D108" s="115">
        <v>395</v>
      </c>
      <c r="E108" s="115">
        <v>390</v>
      </c>
      <c r="F108" s="116">
        <v>425</v>
      </c>
      <c r="G108" s="136">
        <v>145</v>
      </c>
      <c r="H108" s="115">
        <v>450</v>
      </c>
      <c r="I108" s="115">
        <v>475</v>
      </c>
      <c r="J108" s="115">
        <v>479</v>
      </c>
      <c r="K108" s="116">
        <v>525</v>
      </c>
      <c r="L108" s="136">
        <v>87</v>
      </c>
      <c r="M108" s="115">
        <v>480</v>
      </c>
      <c r="N108" s="115">
        <v>550</v>
      </c>
      <c r="O108" s="115">
        <v>590.70000000000005</v>
      </c>
      <c r="P108" s="116">
        <v>650</v>
      </c>
      <c r="Q108" s="136">
        <v>15</v>
      </c>
      <c r="R108" s="115">
        <v>750</v>
      </c>
      <c r="S108" s="115">
        <v>795</v>
      </c>
      <c r="T108" s="115">
        <v>795.87</v>
      </c>
      <c r="U108" s="116">
        <v>850</v>
      </c>
      <c r="V108" s="136">
        <v>49</v>
      </c>
      <c r="W108" s="115">
        <v>260</v>
      </c>
      <c r="X108" s="115">
        <v>281.66000000000003</v>
      </c>
      <c r="Y108" s="115">
        <v>283.39999999999998</v>
      </c>
      <c r="Z108" s="116">
        <v>305</v>
      </c>
    </row>
    <row r="109" spans="1:26" ht="15" x14ac:dyDescent="0.25">
      <c r="A109" s="123" t="s">
        <v>22</v>
      </c>
      <c r="B109" s="138">
        <v>96</v>
      </c>
      <c r="C109" s="125">
        <v>425</v>
      </c>
      <c r="D109" s="125">
        <v>450</v>
      </c>
      <c r="E109" s="125">
        <v>448.15</v>
      </c>
      <c r="F109" s="126">
        <v>475</v>
      </c>
      <c r="G109" s="138">
        <v>338</v>
      </c>
      <c r="H109" s="125">
        <v>500</v>
      </c>
      <c r="I109" s="125">
        <v>542.5</v>
      </c>
      <c r="J109" s="125">
        <v>542.6</v>
      </c>
      <c r="K109" s="126">
        <v>575</v>
      </c>
      <c r="L109" s="138">
        <v>143</v>
      </c>
      <c r="M109" s="125">
        <v>575</v>
      </c>
      <c r="N109" s="125">
        <v>625</v>
      </c>
      <c r="O109" s="125">
        <v>636.77</v>
      </c>
      <c r="P109" s="126">
        <v>675</v>
      </c>
      <c r="Q109" s="138">
        <v>54</v>
      </c>
      <c r="R109" s="125">
        <v>795</v>
      </c>
      <c r="S109" s="125">
        <v>862.5</v>
      </c>
      <c r="T109" s="125">
        <v>889.07</v>
      </c>
      <c r="U109" s="126">
        <v>950</v>
      </c>
      <c r="V109" s="138">
        <v>65</v>
      </c>
      <c r="W109" s="125">
        <v>260</v>
      </c>
      <c r="X109" s="125">
        <v>285</v>
      </c>
      <c r="Y109" s="125">
        <v>293.83</v>
      </c>
      <c r="Z109" s="126">
        <v>325</v>
      </c>
    </row>
    <row r="111" spans="1:26" ht="78.599999999999994" thickBot="1" x14ac:dyDescent="0.3">
      <c r="A111" s="129" t="s">
        <v>300</v>
      </c>
      <c r="B111" s="130" t="s">
        <v>309</v>
      </c>
      <c r="C111" s="130" t="s">
        <v>310</v>
      </c>
      <c r="D111" s="130" t="s">
        <v>311</v>
      </c>
      <c r="E111" s="130" t="s">
        <v>312</v>
      </c>
      <c r="F111" s="130" t="s">
        <v>313</v>
      </c>
      <c r="G111" s="130" t="s">
        <v>314</v>
      </c>
      <c r="H111" s="148" t="s">
        <v>315</v>
      </c>
      <c r="I111" s="130" t="s">
        <v>316</v>
      </c>
      <c r="J111" s="130" t="s">
        <v>317</v>
      </c>
      <c r="K111" s="130" t="s">
        <v>318</v>
      </c>
      <c r="L111" s="130" t="s">
        <v>319</v>
      </c>
      <c r="M111" s="130" t="s">
        <v>320</v>
      </c>
      <c r="N111" s="130" t="s">
        <v>321</v>
      </c>
      <c r="O111" s="247" t="s">
        <v>322</v>
      </c>
      <c r="P111" s="130" t="s">
        <v>323</v>
      </c>
      <c r="Q111" s="130" t="s">
        <v>324</v>
      </c>
      <c r="R111" s="130" t="s">
        <v>325</v>
      </c>
      <c r="S111" s="130" t="s">
        <v>326</v>
      </c>
      <c r="T111" s="130" t="s">
        <v>327</v>
      </c>
      <c r="U111" s="130" t="s">
        <v>328</v>
      </c>
      <c r="V111" s="148" t="s">
        <v>329</v>
      </c>
      <c r="W111" s="130" t="s">
        <v>330</v>
      </c>
      <c r="X111" s="130" t="s">
        <v>331</v>
      </c>
      <c r="Y111" s="130" t="s">
        <v>332</v>
      </c>
      <c r="Z111" s="130" t="s">
        <v>333</v>
      </c>
    </row>
    <row r="112" spans="1:26" ht="15" x14ac:dyDescent="0.25">
      <c r="A112" s="157" t="s">
        <v>0</v>
      </c>
      <c r="B112" s="158">
        <v>5682</v>
      </c>
      <c r="C112" s="159" t="s">
        <v>167</v>
      </c>
      <c r="D112" s="159" t="s">
        <v>167</v>
      </c>
      <c r="E112" s="159">
        <v>497.85932700000001</v>
      </c>
      <c r="F112" s="160" t="s">
        <v>167</v>
      </c>
      <c r="G112" s="158">
        <v>12042</v>
      </c>
      <c r="H112" s="159" t="s">
        <v>167</v>
      </c>
      <c r="I112" s="159" t="s">
        <v>167</v>
      </c>
      <c r="J112" s="159">
        <v>635.75446399999998</v>
      </c>
      <c r="K112" s="160" t="s">
        <v>167</v>
      </c>
      <c r="L112" s="158">
        <v>5079</v>
      </c>
      <c r="M112" s="159" t="s">
        <v>167</v>
      </c>
      <c r="N112" s="159" t="s">
        <v>167</v>
      </c>
      <c r="O112" s="159">
        <v>758.85745999999995</v>
      </c>
      <c r="P112" s="160" t="s">
        <v>167</v>
      </c>
      <c r="Q112" s="158">
        <v>1777</v>
      </c>
      <c r="R112" s="159" t="s">
        <v>167</v>
      </c>
      <c r="S112" s="159" t="s">
        <v>167</v>
      </c>
      <c r="T112" s="159">
        <v>1108.9220840000003</v>
      </c>
      <c r="U112" s="160" t="s">
        <v>167</v>
      </c>
      <c r="V112" s="158">
        <v>2178</v>
      </c>
      <c r="W112" s="159" t="s">
        <v>167</v>
      </c>
      <c r="X112" s="159" t="s">
        <v>167</v>
      </c>
      <c r="Y112" s="159">
        <v>344.21613786375616</v>
      </c>
      <c r="Z112" s="160" t="s">
        <v>167</v>
      </c>
    </row>
    <row r="113" spans="1:26" ht="15" x14ac:dyDescent="0.25">
      <c r="A113" s="107" t="s">
        <v>1</v>
      </c>
      <c r="B113" s="136">
        <v>596</v>
      </c>
      <c r="C113" s="115">
        <v>625</v>
      </c>
      <c r="D113" s="115">
        <v>675</v>
      </c>
      <c r="E113" s="115">
        <v>666.96</v>
      </c>
      <c r="F113" s="116">
        <v>700</v>
      </c>
      <c r="G113" s="136">
        <v>1009</v>
      </c>
      <c r="H113" s="115">
        <v>795</v>
      </c>
      <c r="I113" s="115">
        <v>875</v>
      </c>
      <c r="J113" s="115">
        <v>873.8</v>
      </c>
      <c r="K113" s="116">
        <v>950</v>
      </c>
      <c r="L113" s="136">
        <v>428</v>
      </c>
      <c r="M113" s="115">
        <v>900</v>
      </c>
      <c r="N113" s="115">
        <v>1100</v>
      </c>
      <c r="O113" s="115">
        <v>1072.46</v>
      </c>
      <c r="P113" s="116">
        <v>1250</v>
      </c>
      <c r="Q113" s="136">
        <v>281</v>
      </c>
      <c r="R113" s="115">
        <v>1250</v>
      </c>
      <c r="S113" s="115">
        <v>1450</v>
      </c>
      <c r="T113" s="115">
        <v>1492.52</v>
      </c>
      <c r="U113" s="116">
        <v>1700</v>
      </c>
      <c r="V113" s="136">
        <v>138</v>
      </c>
      <c r="W113" s="115">
        <v>375</v>
      </c>
      <c r="X113" s="115">
        <v>407.5</v>
      </c>
      <c r="Y113" s="115">
        <v>433.46</v>
      </c>
      <c r="Z113" s="116">
        <v>500</v>
      </c>
    </row>
    <row r="114" spans="1:26" ht="15" x14ac:dyDescent="0.25">
      <c r="A114" s="107" t="s">
        <v>3</v>
      </c>
      <c r="B114" s="136">
        <v>102</v>
      </c>
      <c r="C114" s="115">
        <v>350</v>
      </c>
      <c r="D114" s="115">
        <v>400</v>
      </c>
      <c r="E114" s="115">
        <v>398.16</v>
      </c>
      <c r="F114" s="116">
        <v>450</v>
      </c>
      <c r="G114" s="136">
        <v>178</v>
      </c>
      <c r="H114" s="115">
        <v>450</v>
      </c>
      <c r="I114" s="115">
        <v>495</v>
      </c>
      <c r="J114" s="115">
        <v>508.79</v>
      </c>
      <c r="K114" s="116">
        <v>550</v>
      </c>
      <c r="L114" s="136">
        <v>98</v>
      </c>
      <c r="M114" s="115">
        <v>510</v>
      </c>
      <c r="N114" s="115">
        <v>595</v>
      </c>
      <c r="O114" s="115">
        <v>612.35</v>
      </c>
      <c r="P114" s="116">
        <v>675</v>
      </c>
      <c r="Q114" s="136">
        <v>40</v>
      </c>
      <c r="R114" s="115">
        <v>850</v>
      </c>
      <c r="S114" s="115">
        <v>900</v>
      </c>
      <c r="T114" s="115">
        <v>946.5</v>
      </c>
      <c r="U114" s="116">
        <v>995</v>
      </c>
      <c r="V114" s="136">
        <v>81</v>
      </c>
      <c r="W114" s="115">
        <v>275</v>
      </c>
      <c r="X114" s="115">
        <v>325</v>
      </c>
      <c r="Y114" s="115">
        <v>319.23</v>
      </c>
      <c r="Z114" s="116">
        <v>347.62</v>
      </c>
    </row>
    <row r="115" spans="1:26" ht="15" x14ac:dyDescent="0.25">
      <c r="A115" s="107" t="s">
        <v>5</v>
      </c>
      <c r="B115" s="136">
        <v>286</v>
      </c>
      <c r="C115" s="115">
        <v>325</v>
      </c>
      <c r="D115" s="115">
        <v>350</v>
      </c>
      <c r="E115" s="115">
        <v>362.86</v>
      </c>
      <c r="F115" s="116">
        <v>395</v>
      </c>
      <c r="G115" s="136">
        <v>681</v>
      </c>
      <c r="H115" s="115">
        <v>420</v>
      </c>
      <c r="I115" s="115">
        <v>450</v>
      </c>
      <c r="J115" s="115">
        <v>460.63</v>
      </c>
      <c r="K115" s="116">
        <v>500</v>
      </c>
      <c r="L115" s="136">
        <v>380</v>
      </c>
      <c r="M115" s="115">
        <v>490</v>
      </c>
      <c r="N115" s="115">
        <v>525</v>
      </c>
      <c r="O115" s="115">
        <v>568.07000000000005</v>
      </c>
      <c r="P115" s="116">
        <v>642.5</v>
      </c>
      <c r="Q115" s="136">
        <v>106</v>
      </c>
      <c r="R115" s="115">
        <v>695</v>
      </c>
      <c r="S115" s="115">
        <v>850</v>
      </c>
      <c r="T115" s="115">
        <v>871.69</v>
      </c>
      <c r="U115" s="116">
        <v>995</v>
      </c>
      <c r="V115" s="136">
        <v>139</v>
      </c>
      <c r="W115" s="115">
        <v>275</v>
      </c>
      <c r="X115" s="115">
        <v>300</v>
      </c>
      <c r="Y115" s="115">
        <v>304.35000000000002</v>
      </c>
      <c r="Z115" s="116">
        <v>333</v>
      </c>
    </row>
    <row r="116" spans="1:26" ht="15" x14ac:dyDescent="0.25">
      <c r="A116" s="107" t="s">
        <v>7</v>
      </c>
      <c r="B116" s="136">
        <v>110</v>
      </c>
      <c r="C116" s="115">
        <v>350</v>
      </c>
      <c r="D116" s="115">
        <v>375</v>
      </c>
      <c r="E116" s="115">
        <v>373.39</v>
      </c>
      <c r="F116" s="116">
        <v>400</v>
      </c>
      <c r="G116" s="136">
        <v>371</v>
      </c>
      <c r="H116" s="115">
        <v>420</v>
      </c>
      <c r="I116" s="115">
        <v>450</v>
      </c>
      <c r="J116" s="115">
        <v>446.25</v>
      </c>
      <c r="K116" s="116">
        <v>475</v>
      </c>
      <c r="L116" s="136">
        <v>234</v>
      </c>
      <c r="M116" s="115">
        <v>450</v>
      </c>
      <c r="N116" s="115">
        <v>500</v>
      </c>
      <c r="O116" s="115">
        <v>505.94</v>
      </c>
      <c r="P116" s="116">
        <v>550</v>
      </c>
      <c r="Q116" s="136">
        <v>62</v>
      </c>
      <c r="R116" s="115">
        <v>550</v>
      </c>
      <c r="S116" s="115">
        <v>650</v>
      </c>
      <c r="T116" s="115">
        <v>646.85</v>
      </c>
      <c r="U116" s="116">
        <v>750</v>
      </c>
      <c r="V116" s="136">
        <v>80</v>
      </c>
      <c r="W116" s="115">
        <v>257.5</v>
      </c>
      <c r="X116" s="115">
        <v>281.81</v>
      </c>
      <c r="Y116" s="115">
        <v>277.7</v>
      </c>
      <c r="Z116" s="116">
        <v>305</v>
      </c>
    </row>
    <row r="117" spans="1:26" ht="15" x14ac:dyDescent="0.25">
      <c r="A117" s="107" t="s">
        <v>9</v>
      </c>
      <c r="B117" s="136">
        <v>406</v>
      </c>
      <c r="C117" s="115">
        <v>350</v>
      </c>
      <c r="D117" s="115">
        <v>375</v>
      </c>
      <c r="E117" s="115">
        <v>381.24</v>
      </c>
      <c r="F117" s="116">
        <v>400</v>
      </c>
      <c r="G117" s="136">
        <v>860</v>
      </c>
      <c r="H117" s="115">
        <v>450</v>
      </c>
      <c r="I117" s="115">
        <v>517.5</v>
      </c>
      <c r="J117" s="115">
        <v>530.9</v>
      </c>
      <c r="K117" s="116">
        <v>600</v>
      </c>
      <c r="L117" s="136">
        <v>283</v>
      </c>
      <c r="M117" s="115">
        <v>560</v>
      </c>
      <c r="N117" s="115">
        <v>690</v>
      </c>
      <c r="O117" s="115">
        <v>684.17</v>
      </c>
      <c r="P117" s="116">
        <v>795</v>
      </c>
      <c r="Q117" s="136">
        <v>105</v>
      </c>
      <c r="R117" s="115">
        <v>825</v>
      </c>
      <c r="S117" s="115">
        <v>950</v>
      </c>
      <c r="T117" s="115">
        <v>967.81</v>
      </c>
      <c r="U117" s="116">
        <v>1140</v>
      </c>
      <c r="V117" s="136">
        <v>95</v>
      </c>
      <c r="W117" s="115">
        <v>250</v>
      </c>
      <c r="X117" s="115">
        <v>290</v>
      </c>
      <c r="Y117" s="115">
        <v>289.27999999999997</v>
      </c>
      <c r="Z117" s="116">
        <v>320</v>
      </c>
    </row>
    <row r="118" spans="1:26" ht="15" x14ac:dyDescent="0.25">
      <c r="A118" s="107" t="s">
        <v>10</v>
      </c>
      <c r="B118" s="136">
        <v>111</v>
      </c>
      <c r="C118" s="115">
        <v>425</v>
      </c>
      <c r="D118" s="115">
        <v>450</v>
      </c>
      <c r="E118" s="115">
        <v>461.49</v>
      </c>
      <c r="F118" s="116">
        <v>495</v>
      </c>
      <c r="G118" s="136">
        <v>177</v>
      </c>
      <c r="H118" s="115">
        <v>525</v>
      </c>
      <c r="I118" s="115">
        <v>575</v>
      </c>
      <c r="J118" s="115">
        <v>610.75</v>
      </c>
      <c r="K118" s="116">
        <v>675</v>
      </c>
      <c r="L118" s="136">
        <v>98</v>
      </c>
      <c r="M118" s="115">
        <v>695</v>
      </c>
      <c r="N118" s="115">
        <v>797.5</v>
      </c>
      <c r="O118" s="115">
        <v>819.59</v>
      </c>
      <c r="P118" s="116">
        <v>900</v>
      </c>
      <c r="Q118" s="136">
        <v>46</v>
      </c>
      <c r="R118" s="115">
        <v>950</v>
      </c>
      <c r="S118" s="115">
        <v>1200</v>
      </c>
      <c r="T118" s="115">
        <v>1264.46</v>
      </c>
      <c r="U118" s="116">
        <v>1500</v>
      </c>
      <c r="V118" s="136">
        <v>32</v>
      </c>
      <c r="W118" s="115">
        <v>280</v>
      </c>
      <c r="X118" s="115">
        <v>319.54000000000002</v>
      </c>
      <c r="Y118" s="115">
        <v>312.08</v>
      </c>
      <c r="Z118" s="116">
        <v>325</v>
      </c>
    </row>
    <row r="119" spans="1:26" ht="15" x14ac:dyDescent="0.25">
      <c r="A119" s="107" t="s">
        <v>11</v>
      </c>
      <c r="B119" s="136">
        <v>279</v>
      </c>
      <c r="C119" s="115">
        <v>350</v>
      </c>
      <c r="D119" s="115">
        <v>395</v>
      </c>
      <c r="E119" s="115">
        <v>395.12</v>
      </c>
      <c r="F119" s="116">
        <v>425</v>
      </c>
      <c r="G119" s="136">
        <v>812</v>
      </c>
      <c r="H119" s="115">
        <v>440</v>
      </c>
      <c r="I119" s="115">
        <v>475</v>
      </c>
      <c r="J119" s="115">
        <v>497.96</v>
      </c>
      <c r="K119" s="116">
        <v>550</v>
      </c>
      <c r="L119" s="136">
        <v>455</v>
      </c>
      <c r="M119" s="115">
        <v>500</v>
      </c>
      <c r="N119" s="115">
        <v>575</v>
      </c>
      <c r="O119" s="115">
        <v>602.28</v>
      </c>
      <c r="P119" s="116">
        <v>680</v>
      </c>
      <c r="Q119" s="136">
        <v>167</v>
      </c>
      <c r="R119" s="115">
        <v>750</v>
      </c>
      <c r="S119" s="115">
        <v>850</v>
      </c>
      <c r="T119" s="115">
        <v>884.35</v>
      </c>
      <c r="U119" s="116">
        <v>950</v>
      </c>
      <c r="V119" s="136">
        <v>209</v>
      </c>
      <c r="W119" s="115">
        <v>275</v>
      </c>
      <c r="X119" s="115">
        <v>316.07</v>
      </c>
      <c r="Y119" s="115">
        <v>320.61</v>
      </c>
      <c r="Z119" s="116">
        <v>355</v>
      </c>
    </row>
    <row r="120" spans="1:26" ht="15" x14ac:dyDescent="0.25">
      <c r="A120" s="107" t="s">
        <v>12</v>
      </c>
      <c r="B120" s="136">
        <v>300</v>
      </c>
      <c r="C120" s="115">
        <v>357.5</v>
      </c>
      <c r="D120" s="115">
        <v>380</v>
      </c>
      <c r="E120" s="115">
        <v>396.32</v>
      </c>
      <c r="F120" s="116">
        <v>425</v>
      </c>
      <c r="G120" s="136">
        <v>739</v>
      </c>
      <c r="H120" s="115">
        <v>450</v>
      </c>
      <c r="I120" s="115">
        <v>495</v>
      </c>
      <c r="J120" s="115">
        <v>508.44</v>
      </c>
      <c r="K120" s="116">
        <v>550</v>
      </c>
      <c r="L120" s="136">
        <v>236</v>
      </c>
      <c r="M120" s="115">
        <v>525</v>
      </c>
      <c r="N120" s="115">
        <v>600</v>
      </c>
      <c r="O120" s="115">
        <v>633.64</v>
      </c>
      <c r="P120" s="116">
        <v>695</v>
      </c>
      <c r="Q120" s="136">
        <v>83</v>
      </c>
      <c r="R120" s="115">
        <v>795</v>
      </c>
      <c r="S120" s="115">
        <v>850</v>
      </c>
      <c r="T120" s="115">
        <v>905.72</v>
      </c>
      <c r="U120" s="116">
        <v>1000</v>
      </c>
      <c r="V120" s="136">
        <v>135</v>
      </c>
      <c r="W120" s="115">
        <v>272.62</v>
      </c>
      <c r="X120" s="115">
        <v>300</v>
      </c>
      <c r="Y120" s="115">
        <v>307.52</v>
      </c>
      <c r="Z120" s="116">
        <v>350</v>
      </c>
    </row>
    <row r="121" spans="1:26" ht="15" x14ac:dyDescent="0.25">
      <c r="A121" s="107" t="s">
        <v>13</v>
      </c>
      <c r="B121" s="136">
        <v>1097</v>
      </c>
      <c r="C121" s="115">
        <v>420</v>
      </c>
      <c r="D121" s="115">
        <v>480</v>
      </c>
      <c r="E121" s="115">
        <v>501.23</v>
      </c>
      <c r="F121" s="116">
        <v>575</v>
      </c>
      <c r="G121" s="136">
        <v>1856</v>
      </c>
      <c r="H121" s="115">
        <v>525</v>
      </c>
      <c r="I121" s="115">
        <v>625</v>
      </c>
      <c r="J121" s="115">
        <v>667.74</v>
      </c>
      <c r="K121" s="116">
        <v>750</v>
      </c>
      <c r="L121" s="136">
        <v>545</v>
      </c>
      <c r="M121" s="115">
        <v>595</v>
      </c>
      <c r="N121" s="115">
        <v>750</v>
      </c>
      <c r="O121" s="115">
        <v>833.69</v>
      </c>
      <c r="P121" s="116">
        <v>975</v>
      </c>
      <c r="Q121" s="136">
        <v>127</v>
      </c>
      <c r="R121" s="115">
        <v>850</v>
      </c>
      <c r="S121" s="115">
        <v>1100</v>
      </c>
      <c r="T121" s="115">
        <v>1189.33</v>
      </c>
      <c r="U121" s="116">
        <v>1500</v>
      </c>
      <c r="V121" s="136">
        <v>255</v>
      </c>
      <c r="W121" s="115">
        <v>285</v>
      </c>
      <c r="X121" s="115">
        <v>335</v>
      </c>
      <c r="Y121" s="115">
        <v>352.87</v>
      </c>
      <c r="Z121" s="116">
        <v>400</v>
      </c>
    </row>
    <row r="122" spans="1:26" ht="15" x14ac:dyDescent="0.25">
      <c r="A122" s="107" t="s">
        <v>14</v>
      </c>
      <c r="B122" s="136">
        <v>258</v>
      </c>
      <c r="C122" s="115">
        <v>400</v>
      </c>
      <c r="D122" s="115">
        <v>450</v>
      </c>
      <c r="E122" s="115">
        <v>449.77</v>
      </c>
      <c r="F122" s="116">
        <v>495</v>
      </c>
      <c r="G122" s="136">
        <v>734</v>
      </c>
      <c r="H122" s="115">
        <v>495</v>
      </c>
      <c r="I122" s="115">
        <v>550</v>
      </c>
      <c r="J122" s="115">
        <v>544.54999999999995</v>
      </c>
      <c r="K122" s="116">
        <v>600</v>
      </c>
      <c r="L122" s="136">
        <v>347</v>
      </c>
      <c r="M122" s="115">
        <v>550</v>
      </c>
      <c r="N122" s="115">
        <v>650</v>
      </c>
      <c r="O122" s="115">
        <v>652.25</v>
      </c>
      <c r="P122" s="116">
        <v>750</v>
      </c>
      <c r="Q122" s="136">
        <v>129</v>
      </c>
      <c r="R122" s="115">
        <v>695</v>
      </c>
      <c r="S122" s="115">
        <v>795</v>
      </c>
      <c r="T122" s="115">
        <v>814.1</v>
      </c>
      <c r="U122" s="116">
        <v>900</v>
      </c>
      <c r="V122" s="136">
        <v>201</v>
      </c>
      <c r="W122" s="115">
        <v>270</v>
      </c>
      <c r="X122" s="115">
        <v>300</v>
      </c>
      <c r="Y122" s="115">
        <v>315.31</v>
      </c>
      <c r="Z122" s="116">
        <v>334.52</v>
      </c>
    </row>
    <row r="123" spans="1:26" ht="15" x14ac:dyDescent="0.25">
      <c r="A123" s="107" t="s">
        <v>15</v>
      </c>
      <c r="B123" s="136">
        <v>939</v>
      </c>
      <c r="C123" s="115">
        <v>550</v>
      </c>
      <c r="D123" s="115">
        <v>595</v>
      </c>
      <c r="E123" s="115">
        <v>619.9</v>
      </c>
      <c r="F123" s="116">
        <v>675</v>
      </c>
      <c r="G123" s="136">
        <v>1818</v>
      </c>
      <c r="H123" s="115">
        <v>675</v>
      </c>
      <c r="I123" s="115">
        <v>775</v>
      </c>
      <c r="J123" s="115">
        <v>828.92</v>
      </c>
      <c r="K123" s="116">
        <v>900</v>
      </c>
      <c r="L123" s="136">
        <v>698</v>
      </c>
      <c r="M123" s="115">
        <v>825</v>
      </c>
      <c r="N123" s="115">
        <v>1000</v>
      </c>
      <c r="O123" s="115">
        <v>1097.1500000000001</v>
      </c>
      <c r="P123" s="116">
        <v>1300</v>
      </c>
      <c r="Q123" s="136">
        <v>229</v>
      </c>
      <c r="R123" s="115">
        <v>1200</v>
      </c>
      <c r="S123" s="115">
        <v>1500</v>
      </c>
      <c r="T123" s="115">
        <v>1510.64</v>
      </c>
      <c r="U123" s="116">
        <v>1730</v>
      </c>
      <c r="V123" s="136">
        <v>339</v>
      </c>
      <c r="W123" s="115">
        <v>305</v>
      </c>
      <c r="X123" s="115">
        <v>350</v>
      </c>
      <c r="Y123" s="115">
        <v>351.08</v>
      </c>
      <c r="Z123" s="116">
        <v>395</v>
      </c>
    </row>
    <row r="124" spans="1:26" ht="15" x14ac:dyDescent="0.25">
      <c r="A124" s="107" t="s">
        <v>16</v>
      </c>
      <c r="B124" s="136">
        <v>160</v>
      </c>
      <c r="C124" s="115">
        <v>350</v>
      </c>
      <c r="D124" s="115">
        <v>375</v>
      </c>
      <c r="E124" s="115">
        <v>383.63</v>
      </c>
      <c r="F124" s="116">
        <v>400</v>
      </c>
      <c r="G124" s="136">
        <v>437</v>
      </c>
      <c r="H124" s="115">
        <v>425</v>
      </c>
      <c r="I124" s="115">
        <v>450</v>
      </c>
      <c r="J124" s="115">
        <v>474.83</v>
      </c>
      <c r="K124" s="116">
        <v>525</v>
      </c>
      <c r="L124" s="136">
        <v>237</v>
      </c>
      <c r="M124" s="115">
        <v>479</v>
      </c>
      <c r="N124" s="115">
        <v>550</v>
      </c>
      <c r="O124" s="115">
        <v>564.87</v>
      </c>
      <c r="P124" s="116">
        <v>650</v>
      </c>
      <c r="Q124" s="136">
        <v>62</v>
      </c>
      <c r="R124" s="115">
        <v>750</v>
      </c>
      <c r="S124" s="115">
        <v>850</v>
      </c>
      <c r="T124" s="115">
        <v>895.06</v>
      </c>
      <c r="U124" s="116">
        <v>950</v>
      </c>
      <c r="V124" s="136">
        <v>64</v>
      </c>
      <c r="W124" s="115">
        <v>260.70999999999998</v>
      </c>
      <c r="X124" s="115">
        <v>300</v>
      </c>
      <c r="Y124" s="115">
        <v>310.17</v>
      </c>
      <c r="Z124" s="116">
        <v>338.81</v>
      </c>
    </row>
    <row r="125" spans="1:26" ht="15" x14ac:dyDescent="0.25">
      <c r="A125" s="107" t="s">
        <v>17</v>
      </c>
      <c r="B125" s="136">
        <v>201</v>
      </c>
      <c r="C125" s="115">
        <v>375</v>
      </c>
      <c r="D125" s="115">
        <v>400</v>
      </c>
      <c r="E125" s="115">
        <v>402.5</v>
      </c>
      <c r="F125" s="116">
        <v>425</v>
      </c>
      <c r="G125" s="136">
        <v>442</v>
      </c>
      <c r="H125" s="115">
        <v>475</v>
      </c>
      <c r="I125" s="115">
        <v>525</v>
      </c>
      <c r="J125" s="115">
        <v>528.99</v>
      </c>
      <c r="K125" s="116">
        <v>575</v>
      </c>
      <c r="L125" s="136">
        <v>133</v>
      </c>
      <c r="M125" s="115">
        <v>595</v>
      </c>
      <c r="N125" s="115">
        <v>650</v>
      </c>
      <c r="O125" s="115">
        <v>679.55</v>
      </c>
      <c r="P125" s="116">
        <v>750</v>
      </c>
      <c r="Q125" s="136">
        <v>52</v>
      </c>
      <c r="R125" s="115">
        <v>862.5</v>
      </c>
      <c r="S125" s="115">
        <v>972.5</v>
      </c>
      <c r="T125" s="115">
        <v>992.12</v>
      </c>
      <c r="U125" s="116">
        <v>1100</v>
      </c>
      <c r="V125" s="136">
        <v>49</v>
      </c>
      <c r="W125" s="115">
        <v>254.17</v>
      </c>
      <c r="X125" s="115">
        <v>291.07</v>
      </c>
      <c r="Y125" s="115">
        <v>294.54000000000002</v>
      </c>
      <c r="Z125" s="116">
        <v>330</v>
      </c>
    </row>
    <row r="126" spans="1:26" ht="15" x14ac:dyDescent="0.25">
      <c r="A126" s="107" t="s">
        <v>18</v>
      </c>
      <c r="B126" s="136">
        <v>277</v>
      </c>
      <c r="C126" s="115">
        <v>330</v>
      </c>
      <c r="D126" s="115">
        <v>350</v>
      </c>
      <c r="E126" s="115">
        <v>372.21</v>
      </c>
      <c r="F126" s="116">
        <v>400</v>
      </c>
      <c r="G126" s="136">
        <v>493</v>
      </c>
      <c r="H126" s="115">
        <v>425</v>
      </c>
      <c r="I126" s="115">
        <v>475</v>
      </c>
      <c r="J126" s="115">
        <v>488.37</v>
      </c>
      <c r="K126" s="116">
        <v>550</v>
      </c>
      <c r="L126" s="136">
        <v>227</v>
      </c>
      <c r="M126" s="115">
        <v>500</v>
      </c>
      <c r="N126" s="115">
        <v>625</v>
      </c>
      <c r="O126" s="115">
        <v>646.1</v>
      </c>
      <c r="P126" s="116">
        <v>725</v>
      </c>
      <c r="Q126" s="136">
        <v>95</v>
      </c>
      <c r="R126" s="115">
        <v>795</v>
      </c>
      <c r="S126" s="115">
        <v>895</v>
      </c>
      <c r="T126" s="115">
        <v>977.39</v>
      </c>
      <c r="U126" s="116">
        <v>1100</v>
      </c>
      <c r="V126" s="136">
        <v>118</v>
      </c>
      <c r="W126" s="115">
        <v>250</v>
      </c>
      <c r="X126" s="115">
        <v>294.35000000000002</v>
      </c>
      <c r="Y126" s="115">
        <v>286.83999999999997</v>
      </c>
      <c r="Z126" s="116">
        <v>320</v>
      </c>
    </row>
    <row r="127" spans="1:26" ht="15" x14ac:dyDescent="0.25">
      <c r="A127" s="107" t="s">
        <v>19</v>
      </c>
      <c r="B127" s="136">
        <v>157</v>
      </c>
      <c r="C127" s="115">
        <v>300</v>
      </c>
      <c r="D127" s="115">
        <v>345</v>
      </c>
      <c r="E127" s="115">
        <v>339.71</v>
      </c>
      <c r="F127" s="116">
        <v>360</v>
      </c>
      <c r="G127" s="136">
        <v>309</v>
      </c>
      <c r="H127" s="115">
        <v>400</v>
      </c>
      <c r="I127" s="115">
        <v>435</v>
      </c>
      <c r="J127" s="115">
        <v>443.93</v>
      </c>
      <c r="K127" s="116">
        <v>490</v>
      </c>
      <c r="L127" s="136">
        <v>223</v>
      </c>
      <c r="M127" s="115">
        <v>450</v>
      </c>
      <c r="N127" s="115">
        <v>525</v>
      </c>
      <c r="O127" s="115">
        <v>535.36</v>
      </c>
      <c r="P127" s="116">
        <v>595</v>
      </c>
      <c r="Q127" s="136">
        <v>60</v>
      </c>
      <c r="R127" s="115">
        <v>675</v>
      </c>
      <c r="S127" s="115">
        <v>755</v>
      </c>
      <c r="T127" s="115">
        <v>746.42</v>
      </c>
      <c r="U127" s="116">
        <v>830</v>
      </c>
      <c r="V127" s="136">
        <v>37</v>
      </c>
      <c r="W127" s="115">
        <v>250</v>
      </c>
      <c r="X127" s="115">
        <v>250.89</v>
      </c>
      <c r="Y127" s="115">
        <v>271.45</v>
      </c>
      <c r="Z127" s="116">
        <v>300</v>
      </c>
    </row>
    <row r="128" spans="1:26" ht="15" x14ac:dyDescent="0.25">
      <c r="A128" s="107" t="s">
        <v>20</v>
      </c>
      <c r="B128" s="136">
        <v>192</v>
      </c>
      <c r="C128" s="115">
        <v>350</v>
      </c>
      <c r="D128" s="115">
        <v>380</v>
      </c>
      <c r="E128" s="115">
        <v>384.36</v>
      </c>
      <c r="F128" s="116">
        <v>400</v>
      </c>
      <c r="G128" s="136">
        <v>503</v>
      </c>
      <c r="H128" s="115">
        <v>450</v>
      </c>
      <c r="I128" s="115">
        <v>475</v>
      </c>
      <c r="J128" s="115">
        <v>497.05</v>
      </c>
      <c r="K128" s="116">
        <v>550</v>
      </c>
      <c r="L128" s="136">
        <v>181</v>
      </c>
      <c r="M128" s="115">
        <v>550</v>
      </c>
      <c r="N128" s="115">
        <v>600</v>
      </c>
      <c r="O128" s="115">
        <v>634.01</v>
      </c>
      <c r="P128" s="116">
        <v>695</v>
      </c>
      <c r="Q128" s="136">
        <v>60</v>
      </c>
      <c r="R128" s="115">
        <v>825</v>
      </c>
      <c r="S128" s="115">
        <v>970</v>
      </c>
      <c r="T128" s="115">
        <v>1042.67</v>
      </c>
      <c r="U128" s="116">
        <v>1200</v>
      </c>
      <c r="V128" s="136">
        <v>67</v>
      </c>
      <c r="W128" s="115">
        <v>275</v>
      </c>
      <c r="X128" s="115">
        <v>325</v>
      </c>
      <c r="Y128" s="115">
        <v>325.39</v>
      </c>
      <c r="Z128" s="116">
        <v>359.52</v>
      </c>
    </row>
    <row r="129" spans="1:26" ht="15" x14ac:dyDescent="0.25">
      <c r="A129" s="107" t="s">
        <v>21</v>
      </c>
      <c r="B129" s="136">
        <v>108</v>
      </c>
      <c r="C129" s="115">
        <v>360</v>
      </c>
      <c r="D129" s="115">
        <v>395</v>
      </c>
      <c r="E129" s="115">
        <v>390.14</v>
      </c>
      <c r="F129" s="116">
        <v>417.5</v>
      </c>
      <c r="G129" s="136">
        <v>243</v>
      </c>
      <c r="H129" s="115">
        <v>425</v>
      </c>
      <c r="I129" s="115">
        <v>460</v>
      </c>
      <c r="J129" s="115">
        <v>476.44</v>
      </c>
      <c r="K129" s="116">
        <v>525</v>
      </c>
      <c r="L129" s="136">
        <v>103</v>
      </c>
      <c r="M129" s="115">
        <v>495</v>
      </c>
      <c r="N129" s="115">
        <v>550</v>
      </c>
      <c r="O129" s="115">
        <v>571.15</v>
      </c>
      <c r="P129" s="116">
        <v>625</v>
      </c>
      <c r="Q129" s="136">
        <v>13</v>
      </c>
      <c r="R129" s="115">
        <v>795</v>
      </c>
      <c r="S129" s="115">
        <v>800</v>
      </c>
      <c r="T129" s="115">
        <v>861.7</v>
      </c>
      <c r="U129" s="116">
        <v>875</v>
      </c>
      <c r="V129" s="136">
        <v>69</v>
      </c>
      <c r="W129" s="115">
        <v>272.61</v>
      </c>
      <c r="X129" s="115">
        <v>305</v>
      </c>
      <c r="Y129" s="115">
        <v>315.55</v>
      </c>
      <c r="Z129" s="116">
        <v>359.52</v>
      </c>
    </row>
    <row r="130" spans="1:26" ht="15" x14ac:dyDescent="0.25">
      <c r="A130" s="123" t="s">
        <v>22</v>
      </c>
      <c r="B130" s="138">
        <v>103</v>
      </c>
      <c r="C130" s="125">
        <v>425</v>
      </c>
      <c r="D130" s="125">
        <v>450</v>
      </c>
      <c r="E130" s="125">
        <v>445.29</v>
      </c>
      <c r="F130" s="126">
        <v>475</v>
      </c>
      <c r="G130" s="138">
        <v>380</v>
      </c>
      <c r="H130" s="125">
        <v>525</v>
      </c>
      <c r="I130" s="125">
        <v>550</v>
      </c>
      <c r="J130" s="125">
        <v>559.54</v>
      </c>
      <c r="K130" s="126">
        <v>595</v>
      </c>
      <c r="L130" s="138">
        <v>173</v>
      </c>
      <c r="M130" s="125">
        <v>600</v>
      </c>
      <c r="N130" s="125">
        <v>650</v>
      </c>
      <c r="O130" s="125">
        <v>673.9</v>
      </c>
      <c r="P130" s="126">
        <v>725</v>
      </c>
      <c r="Q130" s="138">
        <v>60</v>
      </c>
      <c r="R130" s="125">
        <v>810</v>
      </c>
      <c r="S130" s="125">
        <v>935</v>
      </c>
      <c r="T130" s="125">
        <v>936.17</v>
      </c>
      <c r="U130" s="126">
        <v>1000</v>
      </c>
      <c r="V130" s="138">
        <v>70</v>
      </c>
      <c r="W130" s="125">
        <v>250.89</v>
      </c>
      <c r="X130" s="125">
        <v>300</v>
      </c>
      <c r="Y130" s="125">
        <v>298.56</v>
      </c>
      <c r="Z130" s="126">
        <v>355</v>
      </c>
    </row>
    <row r="132" spans="1:26" ht="78.599999999999994" thickBot="1" x14ac:dyDescent="0.3">
      <c r="A132" s="129" t="s">
        <v>301</v>
      </c>
      <c r="B132" s="130" t="s">
        <v>309</v>
      </c>
      <c r="C132" s="130" t="s">
        <v>310</v>
      </c>
      <c r="D132" s="130" t="s">
        <v>311</v>
      </c>
      <c r="E132" s="130" t="s">
        <v>312</v>
      </c>
      <c r="F132" s="130" t="s">
        <v>313</v>
      </c>
      <c r="G132" s="130" t="s">
        <v>314</v>
      </c>
      <c r="H132" s="148" t="s">
        <v>315</v>
      </c>
      <c r="I132" s="130" t="s">
        <v>316</v>
      </c>
      <c r="J132" s="130" t="s">
        <v>317</v>
      </c>
      <c r="K132" s="130" t="s">
        <v>318</v>
      </c>
      <c r="L132" s="130" t="s">
        <v>319</v>
      </c>
      <c r="M132" s="130" t="s">
        <v>320</v>
      </c>
      <c r="N132" s="130" t="s">
        <v>321</v>
      </c>
      <c r="O132" s="247" t="s">
        <v>322</v>
      </c>
      <c r="P132" s="130" t="s">
        <v>323</v>
      </c>
      <c r="Q132" s="130" t="s">
        <v>324</v>
      </c>
      <c r="R132" s="130" t="s">
        <v>325</v>
      </c>
      <c r="S132" s="130" t="s">
        <v>326</v>
      </c>
      <c r="T132" s="130" t="s">
        <v>327</v>
      </c>
      <c r="U132" s="130" t="s">
        <v>328</v>
      </c>
      <c r="V132" s="148" t="s">
        <v>329</v>
      </c>
      <c r="W132" s="130" t="s">
        <v>330</v>
      </c>
      <c r="X132" s="130" t="s">
        <v>331</v>
      </c>
      <c r="Y132" s="130" t="s">
        <v>332</v>
      </c>
      <c r="Z132" s="130" t="s">
        <v>333</v>
      </c>
    </row>
    <row r="133" spans="1:26" ht="15" x14ac:dyDescent="0.25">
      <c r="A133" s="157" t="s">
        <v>0</v>
      </c>
      <c r="B133" s="158">
        <v>6299</v>
      </c>
      <c r="C133" s="159" t="s">
        <v>167</v>
      </c>
      <c r="D133" s="159" t="s">
        <v>167</v>
      </c>
      <c r="E133" s="159">
        <v>503.24775600000009</v>
      </c>
      <c r="F133" s="160" t="s">
        <v>167</v>
      </c>
      <c r="G133" s="158">
        <v>12578</v>
      </c>
      <c r="H133" s="159" t="s">
        <v>167</v>
      </c>
      <c r="I133" s="159" t="s">
        <v>167</v>
      </c>
      <c r="J133" s="159">
        <v>631.5711839999999</v>
      </c>
      <c r="K133" s="160" t="s">
        <v>167</v>
      </c>
      <c r="L133" s="158">
        <v>4907</v>
      </c>
      <c r="M133" s="159" t="s">
        <v>167</v>
      </c>
      <c r="N133" s="159" t="s">
        <v>167</v>
      </c>
      <c r="O133" s="159">
        <v>776.40048899999999</v>
      </c>
      <c r="P133" s="160" t="s">
        <v>167</v>
      </c>
      <c r="Q133" s="158">
        <v>1607</v>
      </c>
      <c r="R133" s="159" t="s">
        <v>167</v>
      </c>
      <c r="S133" s="159" t="s">
        <v>167</v>
      </c>
      <c r="T133" s="159">
        <v>1103.5527009999998</v>
      </c>
      <c r="U133" s="160" t="s">
        <v>167</v>
      </c>
      <c r="V133" s="158">
        <v>1931</v>
      </c>
      <c r="W133" s="159" t="s">
        <v>167</v>
      </c>
      <c r="X133" s="159" t="s">
        <v>167</v>
      </c>
      <c r="Y133" s="159">
        <v>356.40898685606948</v>
      </c>
      <c r="Z133" s="160" t="s">
        <v>167</v>
      </c>
    </row>
    <row r="134" spans="1:26" ht="15" x14ac:dyDescent="0.25">
      <c r="A134" s="107" t="s">
        <v>1</v>
      </c>
      <c r="B134" s="136">
        <v>738</v>
      </c>
      <c r="C134" s="115">
        <v>510</v>
      </c>
      <c r="D134" s="115">
        <v>550</v>
      </c>
      <c r="E134" s="115">
        <v>565.87</v>
      </c>
      <c r="F134" s="116">
        <v>600</v>
      </c>
      <c r="G134" s="136">
        <v>1271</v>
      </c>
      <c r="H134" s="115">
        <v>675</v>
      </c>
      <c r="I134" s="115">
        <v>750</v>
      </c>
      <c r="J134" s="115">
        <v>754.39</v>
      </c>
      <c r="K134" s="116">
        <v>800</v>
      </c>
      <c r="L134" s="136">
        <v>412</v>
      </c>
      <c r="M134" s="115">
        <v>800</v>
      </c>
      <c r="N134" s="115">
        <v>900</v>
      </c>
      <c r="O134" s="115">
        <v>930.15</v>
      </c>
      <c r="P134" s="116">
        <v>1050</v>
      </c>
      <c r="Q134" s="136">
        <v>275</v>
      </c>
      <c r="R134" s="115">
        <v>1000</v>
      </c>
      <c r="S134" s="115">
        <v>1200</v>
      </c>
      <c r="T134" s="115">
        <v>1291.33</v>
      </c>
      <c r="U134" s="116">
        <v>1500</v>
      </c>
      <c r="V134" s="136">
        <v>104</v>
      </c>
      <c r="W134" s="115">
        <v>350</v>
      </c>
      <c r="X134" s="115">
        <v>400</v>
      </c>
      <c r="Y134" s="115">
        <v>404.11</v>
      </c>
      <c r="Z134" s="116">
        <v>450</v>
      </c>
    </row>
    <row r="135" spans="1:26" ht="15" x14ac:dyDescent="0.25">
      <c r="A135" s="107" t="s">
        <v>3</v>
      </c>
      <c r="B135" s="136">
        <v>124</v>
      </c>
      <c r="C135" s="115">
        <v>350.5</v>
      </c>
      <c r="D135" s="115">
        <v>400</v>
      </c>
      <c r="E135" s="115">
        <v>412.33</v>
      </c>
      <c r="F135" s="116">
        <v>450</v>
      </c>
      <c r="G135" s="136">
        <v>173</v>
      </c>
      <c r="H135" s="115">
        <v>460</v>
      </c>
      <c r="I135" s="115">
        <v>500</v>
      </c>
      <c r="J135" s="115">
        <v>524.75</v>
      </c>
      <c r="K135" s="116">
        <v>575</v>
      </c>
      <c r="L135" s="136">
        <v>85</v>
      </c>
      <c r="M135" s="115">
        <v>550</v>
      </c>
      <c r="N135" s="115">
        <v>650</v>
      </c>
      <c r="O135" s="115">
        <v>665.89</v>
      </c>
      <c r="P135" s="116">
        <v>750</v>
      </c>
      <c r="Q135" s="136">
        <v>44</v>
      </c>
      <c r="R135" s="115">
        <v>795</v>
      </c>
      <c r="S135" s="115">
        <v>900</v>
      </c>
      <c r="T135" s="115">
        <v>988.57</v>
      </c>
      <c r="U135" s="116">
        <v>1200</v>
      </c>
      <c r="V135" s="136">
        <v>46</v>
      </c>
      <c r="W135" s="115">
        <v>275</v>
      </c>
      <c r="X135" s="115">
        <v>316.07</v>
      </c>
      <c r="Y135" s="115">
        <v>301.85000000000002</v>
      </c>
      <c r="Z135" s="116">
        <v>325</v>
      </c>
    </row>
    <row r="136" spans="1:26" ht="15" x14ac:dyDescent="0.25">
      <c r="A136" s="107" t="s">
        <v>5</v>
      </c>
      <c r="B136" s="136">
        <v>288</v>
      </c>
      <c r="C136" s="115">
        <v>327.5</v>
      </c>
      <c r="D136" s="115">
        <v>350</v>
      </c>
      <c r="E136" s="115">
        <v>366.26</v>
      </c>
      <c r="F136" s="116">
        <v>400</v>
      </c>
      <c r="G136" s="136">
        <v>716</v>
      </c>
      <c r="H136" s="115">
        <v>425</v>
      </c>
      <c r="I136" s="115">
        <v>450</v>
      </c>
      <c r="J136" s="115">
        <v>463.38</v>
      </c>
      <c r="K136" s="116">
        <v>500</v>
      </c>
      <c r="L136" s="136">
        <v>341</v>
      </c>
      <c r="M136" s="115">
        <v>495</v>
      </c>
      <c r="N136" s="115">
        <v>550</v>
      </c>
      <c r="O136" s="115">
        <v>578.84</v>
      </c>
      <c r="P136" s="116">
        <v>650</v>
      </c>
      <c r="Q136" s="136">
        <v>101</v>
      </c>
      <c r="R136" s="115">
        <v>695</v>
      </c>
      <c r="S136" s="115">
        <v>800</v>
      </c>
      <c r="T136" s="115">
        <v>907.52</v>
      </c>
      <c r="U136" s="116">
        <v>975</v>
      </c>
      <c r="V136" s="136">
        <v>115</v>
      </c>
      <c r="W136" s="115">
        <v>275</v>
      </c>
      <c r="X136" s="115">
        <v>325.89</v>
      </c>
      <c r="Y136" s="115">
        <v>335.13</v>
      </c>
      <c r="Z136" s="116">
        <v>359.52</v>
      </c>
    </row>
    <row r="137" spans="1:26" ht="15" x14ac:dyDescent="0.25">
      <c r="A137" s="107" t="s">
        <v>7</v>
      </c>
      <c r="B137" s="136">
        <v>109</v>
      </c>
      <c r="C137" s="115">
        <v>369.35</v>
      </c>
      <c r="D137" s="115">
        <v>380</v>
      </c>
      <c r="E137" s="115">
        <v>384.25</v>
      </c>
      <c r="F137" s="116">
        <v>400</v>
      </c>
      <c r="G137" s="136">
        <v>341</v>
      </c>
      <c r="H137" s="115">
        <v>420</v>
      </c>
      <c r="I137" s="115">
        <v>450</v>
      </c>
      <c r="J137" s="115">
        <v>446.89</v>
      </c>
      <c r="K137" s="116">
        <v>475</v>
      </c>
      <c r="L137" s="136">
        <v>206</v>
      </c>
      <c r="M137" s="115">
        <v>450</v>
      </c>
      <c r="N137" s="115">
        <v>500</v>
      </c>
      <c r="O137" s="115">
        <v>513.91</v>
      </c>
      <c r="P137" s="116">
        <v>550</v>
      </c>
      <c r="Q137" s="136">
        <v>62</v>
      </c>
      <c r="R137" s="115">
        <v>550</v>
      </c>
      <c r="S137" s="115">
        <v>650</v>
      </c>
      <c r="T137" s="115">
        <v>645.80999999999995</v>
      </c>
      <c r="U137" s="116">
        <v>750</v>
      </c>
      <c r="V137" s="136">
        <v>82</v>
      </c>
      <c r="W137" s="115">
        <v>260</v>
      </c>
      <c r="X137" s="115">
        <v>282.5</v>
      </c>
      <c r="Y137" s="115">
        <v>284.72000000000003</v>
      </c>
      <c r="Z137" s="116">
        <v>305</v>
      </c>
    </row>
    <row r="138" spans="1:26" ht="15" x14ac:dyDescent="0.25">
      <c r="A138" s="107" t="s">
        <v>9</v>
      </c>
      <c r="B138" s="136">
        <v>382</v>
      </c>
      <c r="C138" s="115">
        <v>350</v>
      </c>
      <c r="D138" s="115">
        <v>375</v>
      </c>
      <c r="E138" s="115">
        <v>383.14</v>
      </c>
      <c r="F138" s="116">
        <v>400</v>
      </c>
      <c r="G138" s="136">
        <v>950</v>
      </c>
      <c r="H138" s="115">
        <v>465</v>
      </c>
      <c r="I138" s="115">
        <v>530</v>
      </c>
      <c r="J138" s="115">
        <v>545.96</v>
      </c>
      <c r="K138" s="116">
        <v>600</v>
      </c>
      <c r="L138" s="136">
        <v>335</v>
      </c>
      <c r="M138" s="115">
        <v>600</v>
      </c>
      <c r="N138" s="115">
        <v>700</v>
      </c>
      <c r="O138" s="115">
        <v>701.64</v>
      </c>
      <c r="P138" s="116">
        <v>795</v>
      </c>
      <c r="Q138" s="136">
        <v>85</v>
      </c>
      <c r="R138" s="115">
        <v>800</v>
      </c>
      <c r="S138" s="115">
        <v>995</v>
      </c>
      <c r="T138" s="115">
        <v>972.76</v>
      </c>
      <c r="U138" s="116">
        <v>1200</v>
      </c>
      <c r="V138" s="136">
        <v>93</v>
      </c>
      <c r="W138" s="115">
        <v>250</v>
      </c>
      <c r="X138" s="115">
        <v>300</v>
      </c>
      <c r="Y138" s="115">
        <v>295.72000000000003</v>
      </c>
      <c r="Z138" s="116">
        <v>320</v>
      </c>
    </row>
    <row r="139" spans="1:26" ht="15" x14ac:dyDescent="0.25">
      <c r="A139" s="107" t="s">
        <v>10</v>
      </c>
      <c r="B139" s="136">
        <v>98</v>
      </c>
      <c r="C139" s="115">
        <v>425</v>
      </c>
      <c r="D139" s="115">
        <v>450</v>
      </c>
      <c r="E139" s="115">
        <v>478.92</v>
      </c>
      <c r="F139" s="116">
        <v>525</v>
      </c>
      <c r="G139" s="136">
        <v>144</v>
      </c>
      <c r="H139" s="115">
        <v>550</v>
      </c>
      <c r="I139" s="115">
        <v>625</v>
      </c>
      <c r="J139" s="115">
        <v>635.52</v>
      </c>
      <c r="K139" s="116">
        <v>695</v>
      </c>
      <c r="L139" s="136">
        <v>105</v>
      </c>
      <c r="M139" s="115">
        <v>695</v>
      </c>
      <c r="N139" s="115">
        <v>795</v>
      </c>
      <c r="O139" s="115">
        <v>859.19</v>
      </c>
      <c r="P139" s="116">
        <v>985</v>
      </c>
      <c r="Q139" s="136">
        <v>40</v>
      </c>
      <c r="R139" s="115">
        <v>962.5</v>
      </c>
      <c r="S139" s="115">
        <v>1100</v>
      </c>
      <c r="T139" s="115">
        <v>1276.8800000000001</v>
      </c>
      <c r="U139" s="116">
        <v>1500</v>
      </c>
      <c r="V139" s="136">
        <v>22</v>
      </c>
      <c r="W139" s="115">
        <v>275</v>
      </c>
      <c r="X139" s="115">
        <v>325</v>
      </c>
      <c r="Y139" s="115">
        <v>324.77999999999997</v>
      </c>
      <c r="Z139" s="116">
        <v>375</v>
      </c>
    </row>
    <row r="140" spans="1:26" ht="15" x14ac:dyDescent="0.25">
      <c r="A140" s="107" t="s">
        <v>11</v>
      </c>
      <c r="B140" s="136">
        <v>322</v>
      </c>
      <c r="C140" s="115">
        <v>360</v>
      </c>
      <c r="D140" s="115">
        <v>395</v>
      </c>
      <c r="E140" s="115">
        <v>402.75</v>
      </c>
      <c r="F140" s="116">
        <v>425</v>
      </c>
      <c r="G140" s="136">
        <v>680</v>
      </c>
      <c r="H140" s="115">
        <v>450</v>
      </c>
      <c r="I140" s="115">
        <v>495</v>
      </c>
      <c r="J140" s="115">
        <v>510.77</v>
      </c>
      <c r="K140" s="116">
        <v>550</v>
      </c>
      <c r="L140" s="136">
        <v>434</v>
      </c>
      <c r="M140" s="115">
        <v>520</v>
      </c>
      <c r="N140" s="115">
        <v>575</v>
      </c>
      <c r="O140" s="115">
        <v>617</v>
      </c>
      <c r="P140" s="116">
        <v>695</v>
      </c>
      <c r="Q140" s="136">
        <v>151</v>
      </c>
      <c r="R140" s="115">
        <v>775</v>
      </c>
      <c r="S140" s="115">
        <v>875</v>
      </c>
      <c r="T140" s="115">
        <v>900.74</v>
      </c>
      <c r="U140" s="116">
        <v>975</v>
      </c>
      <c r="V140" s="136">
        <v>162</v>
      </c>
      <c r="W140" s="115">
        <v>290</v>
      </c>
      <c r="X140" s="115">
        <v>351.92</v>
      </c>
      <c r="Y140" s="115">
        <v>367.97</v>
      </c>
      <c r="Z140" s="116">
        <v>409.66</v>
      </c>
    </row>
    <row r="141" spans="1:26" ht="15" x14ac:dyDescent="0.25">
      <c r="A141" s="107" t="s">
        <v>12</v>
      </c>
      <c r="B141" s="136">
        <v>350</v>
      </c>
      <c r="C141" s="115">
        <v>355</v>
      </c>
      <c r="D141" s="115">
        <v>395</v>
      </c>
      <c r="E141" s="115">
        <v>407.52</v>
      </c>
      <c r="F141" s="116">
        <v>450</v>
      </c>
      <c r="G141" s="136">
        <v>709</v>
      </c>
      <c r="H141" s="115">
        <v>450</v>
      </c>
      <c r="I141" s="115">
        <v>510</v>
      </c>
      <c r="J141" s="115">
        <v>529.72</v>
      </c>
      <c r="K141" s="116">
        <v>595</v>
      </c>
      <c r="L141" s="136">
        <v>286</v>
      </c>
      <c r="M141" s="115">
        <v>545</v>
      </c>
      <c r="N141" s="115">
        <v>650</v>
      </c>
      <c r="O141" s="115">
        <v>677.94</v>
      </c>
      <c r="P141" s="116">
        <v>750</v>
      </c>
      <c r="Q141" s="136">
        <v>100</v>
      </c>
      <c r="R141" s="115">
        <v>800</v>
      </c>
      <c r="S141" s="115">
        <v>950</v>
      </c>
      <c r="T141" s="115">
        <v>1051.92</v>
      </c>
      <c r="U141" s="116">
        <v>1200</v>
      </c>
      <c r="V141" s="136">
        <v>105</v>
      </c>
      <c r="W141" s="115">
        <v>294.35000000000002</v>
      </c>
      <c r="X141" s="115">
        <v>333</v>
      </c>
      <c r="Y141" s="115">
        <v>350.9</v>
      </c>
      <c r="Z141" s="116">
        <v>375</v>
      </c>
    </row>
    <row r="142" spans="1:26" ht="15" x14ac:dyDescent="0.25">
      <c r="A142" s="107" t="s">
        <v>13</v>
      </c>
      <c r="B142" s="136">
        <v>1289</v>
      </c>
      <c r="C142" s="115">
        <v>425</v>
      </c>
      <c r="D142" s="115">
        <v>495</v>
      </c>
      <c r="E142" s="115">
        <v>520.03</v>
      </c>
      <c r="F142" s="116">
        <v>595</v>
      </c>
      <c r="G142" s="136">
        <v>2199</v>
      </c>
      <c r="H142" s="115">
        <v>550</v>
      </c>
      <c r="I142" s="115">
        <v>650</v>
      </c>
      <c r="J142" s="115">
        <v>695.92</v>
      </c>
      <c r="K142" s="116">
        <v>795</v>
      </c>
      <c r="L142" s="136">
        <v>566</v>
      </c>
      <c r="M142" s="115">
        <v>600</v>
      </c>
      <c r="N142" s="115">
        <v>800</v>
      </c>
      <c r="O142" s="115">
        <v>915.07</v>
      </c>
      <c r="P142" s="116">
        <v>1170</v>
      </c>
      <c r="Q142" s="136">
        <v>123</v>
      </c>
      <c r="R142" s="115">
        <v>925</v>
      </c>
      <c r="S142" s="115">
        <v>1250</v>
      </c>
      <c r="T142" s="115">
        <v>1299.47</v>
      </c>
      <c r="U142" s="116">
        <v>1600</v>
      </c>
      <c r="V142" s="136">
        <v>189</v>
      </c>
      <c r="W142" s="115">
        <v>308</v>
      </c>
      <c r="X142" s="115">
        <v>350</v>
      </c>
      <c r="Y142" s="115">
        <v>372.15</v>
      </c>
      <c r="Z142" s="116">
        <v>425</v>
      </c>
    </row>
    <row r="143" spans="1:26" ht="15" x14ac:dyDescent="0.25">
      <c r="A143" s="107" t="s">
        <v>14</v>
      </c>
      <c r="B143" s="136">
        <v>269</v>
      </c>
      <c r="C143" s="115">
        <v>400</v>
      </c>
      <c r="D143" s="115">
        <v>470</v>
      </c>
      <c r="E143" s="115">
        <v>460.5</v>
      </c>
      <c r="F143" s="116">
        <v>500</v>
      </c>
      <c r="G143" s="136">
        <v>733</v>
      </c>
      <c r="H143" s="115">
        <v>500</v>
      </c>
      <c r="I143" s="115">
        <v>550</v>
      </c>
      <c r="J143" s="115">
        <v>560.95000000000005</v>
      </c>
      <c r="K143" s="116">
        <v>625</v>
      </c>
      <c r="L143" s="136">
        <v>361</v>
      </c>
      <c r="M143" s="115">
        <v>575</v>
      </c>
      <c r="N143" s="115">
        <v>650</v>
      </c>
      <c r="O143" s="115">
        <v>671.75</v>
      </c>
      <c r="P143" s="116">
        <v>765</v>
      </c>
      <c r="Q143" s="136">
        <v>108</v>
      </c>
      <c r="R143" s="115">
        <v>695</v>
      </c>
      <c r="S143" s="115">
        <v>812.5</v>
      </c>
      <c r="T143" s="115">
        <v>822.47</v>
      </c>
      <c r="U143" s="116">
        <v>950</v>
      </c>
      <c r="V143" s="136">
        <v>178</v>
      </c>
      <c r="W143" s="115">
        <v>275.89</v>
      </c>
      <c r="X143" s="115">
        <v>306.39999999999998</v>
      </c>
      <c r="Y143" s="115">
        <v>319.81</v>
      </c>
      <c r="Z143" s="116">
        <v>350</v>
      </c>
    </row>
    <row r="144" spans="1:26" ht="15" x14ac:dyDescent="0.25">
      <c r="A144" s="107" t="s">
        <v>15</v>
      </c>
      <c r="B144" s="136">
        <v>944</v>
      </c>
      <c r="C144" s="115">
        <v>575</v>
      </c>
      <c r="D144" s="115">
        <v>625</v>
      </c>
      <c r="E144" s="115">
        <v>652.91999999999996</v>
      </c>
      <c r="F144" s="116">
        <v>700</v>
      </c>
      <c r="G144" s="136">
        <v>1776</v>
      </c>
      <c r="H144" s="115">
        <v>700</v>
      </c>
      <c r="I144" s="115">
        <v>800</v>
      </c>
      <c r="J144" s="115">
        <v>830.97</v>
      </c>
      <c r="K144" s="116">
        <v>925</v>
      </c>
      <c r="L144" s="136">
        <v>613</v>
      </c>
      <c r="M144" s="115">
        <v>860</v>
      </c>
      <c r="N144" s="115">
        <v>1100</v>
      </c>
      <c r="O144" s="115">
        <v>1111.6400000000001</v>
      </c>
      <c r="P144" s="116">
        <v>1300</v>
      </c>
      <c r="Q144" s="136">
        <v>194</v>
      </c>
      <c r="R144" s="115">
        <v>1225</v>
      </c>
      <c r="S144" s="115">
        <v>1500</v>
      </c>
      <c r="T144" s="115">
        <v>1512.32</v>
      </c>
      <c r="U144" s="116">
        <v>1800</v>
      </c>
      <c r="V144" s="136">
        <v>379</v>
      </c>
      <c r="W144" s="115">
        <v>325</v>
      </c>
      <c r="X144" s="115">
        <v>375</v>
      </c>
      <c r="Y144" s="115">
        <v>367.86</v>
      </c>
      <c r="Z144" s="116">
        <v>425</v>
      </c>
    </row>
    <row r="145" spans="1:26" ht="15" x14ac:dyDescent="0.25">
      <c r="A145" s="107" t="s">
        <v>16</v>
      </c>
      <c r="B145" s="136">
        <v>181</v>
      </c>
      <c r="C145" s="115">
        <v>350</v>
      </c>
      <c r="D145" s="115">
        <v>375</v>
      </c>
      <c r="E145" s="115">
        <v>381.35</v>
      </c>
      <c r="F145" s="116">
        <v>425</v>
      </c>
      <c r="G145" s="136">
        <v>505</v>
      </c>
      <c r="H145" s="115">
        <v>425</v>
      </c>
      <c r="I145" s="115">
        <v>475</v>
      </c>
      <c r="J145" s="115">
        <v>475.8</v>
      </c>
      <c r="K145" s="116">
        <v>525</v>
      </c>
      <c r="L145" s="136">
        <v>215</v>
      </c>
      <c r="M145" s="115">
        <v>495</v>
      </c>
      <c r="N145" s="115">
        <v>550</v>
      </c>
      <c r="O145" s="115">
        <v>564.39</v>
      </c>
      <c r="P145" s="116">
        <v>600</v>
      </c>
      <c r="Q145" s="136">
        <v>47</v>
      </c>
      <c r="R145" s="115">
        <v>695</v>
      </c>
      <c r="S145" s="115">
        <v>795</v>
      </c>
      <c r="T145" s="115">
        <v>823.4</v>
      </c>
      <c r="U145" s="116">
        <v>925</v>
      </c>
      <c r="V145" s="136">
        <v>69</v>
      </c>
      <c r="W145" s="115">
        <v>260.70999999999998</v>
      </c>
      <c r="X145" s="115">
        <v>325</v>
      </c>
      <c r="Y145" s="115">
        <v>319.95999999999998</v>
      </c>
      <c r="Z145" s="116">
        <v>359.52</v>
      </c>
    </row>
    <row r="146" spans="1:26" ht="15" x14ac:dyDescent="0.25">
      <c r="A146" s="107" t="s">
        <v>17</v>
      </c>
      <c r="B146" s="136">
        <v>240</v>
      </c>
      <c r="C146" s="115">
        <v>380</v>
      </c>
      <c r="D146" s="115">
        <v>400</v>
      </c>
      <c r="E146" s="115">
        <v>408.15</v>
      </c>
      <c r="F146" s="116">
        <v>430</v>
      </c>
      <c r="G146" s="136">
        <v>424</v>
      </c>
      <c r="H146" s="115">
        <v>495</v>
      </c>
      <c r="I146" s="115">
        <v>525</v>
      </c>
      <c r="J146" s="115">
        <v>539.95000000000005</v>
      </c>
      <c r="K146" s="116">
        <v>595</v>
      </c>
      <c r="L146" s="136">
        <v>138</v>
      </c>
      <c r="M146" s="115">
        <v>600</v>
      </c>
      <c r="N146" s="115">
        <v>675</v>
      </c>
      <c r="O146" s="115">
        <v>699.52</v>
      </c>
      <c r="P146" s="116">
        <v>795</v>
      </c>
      <c r="Q146" s="136">
        <v>47</v>
      </c>
      <c r="R146" s="115">
        <v>850</v>
      </c>
      <c r="S146" s="115">
        <v>950</v>
      </c>
      <c r="T146" s="115">
        <v>1018.04</v>
      </c>
      <c r="U146" s="116">
        <v>1100</v>
      </c>
      <c r="V146" s="136">
        <v>64</v>
      </c>
      <c r="W146" s="115">
        <v>250</v>
      </c>
      <c r="X146" s="115">
        <v>291.07</v>
      </c>
      <c r="Y146" s="115">
        <v>288.35000000000002</v>
      </c>
      <c r="Z146" s="116">
        <v>300</v>
      </c>
    </row>
    <row r="147" spans="1:26" ht="15" x14ac:dyDescent="0.25">
      <c r="A147" s="107" t="s">
        <v>18</v>
      </c>
      <c r="B147" s="136">
        <v>352</v>
      </c>
      <c r="C147" s="115">
        <v>350</v>
      </c>
      <c r="D147" s="115">
        <v>375</v>
      </c>
      <c r="E147" s="115">
        <v>391.6</v>
      </c>
      <c r="F147" s="116">
        <v>400</v>
      </c>
      <c r="G147" s="136">
        <v>583</v>
      </c>
      <c r="H147" s="115">
        <v>425</v>
      </c>
      <c r="I147" s="115">
        <v>475</v>
      </c>
      <c r="J147" s="115">
        <v>493.93</v>
      </c>
      <c r="K147" s="116">
        <v>550</v>
      </c>
      <c r="L147" s="136">
        <v>237</v>
      </c>
      <c r="M147" s="115">
        <v>525</v>
      </c>
      <c r="N147" s="115">
        <v>650</v>
      </c>
      <c r="O147" s="115">
        <v>643.1</v>
      </c>
      <c r="P147" s="116">
        <v>750</v>
      </c>
      <c r="Q147" s="136">
        <v>71</v>
      </c>
      <c r="R147" s="115">
        <v>800</v>
      </c>
      <c r="S147" s="115">
        <v>950</v>
      </c>
      <c r="T147" s="115">
        <v>1014.72</v>
      </c>
      <c r="U147" s="116">
        <v>1200</v>
      </c>
      <c r="V147" s="136">
        <v>105</v>
      </c>
      <c r="W147" s="115">
        <v>270</v>
      </c>
      <c r="X147" s="115">
        <v>300</v>
      </c>
      <c r="Y147" s="115">
        <v>304.02999999999997</v>
      </c>
      <c r="Z147" s="116">
        <v>330</v>
      </c>
    </row>
    <row r="148" spans="1:26" ht="15" x14ac:dyDescent="0.25">
      <c r="A148" s="107" t="s">
        <v>19</v>
      </c>
      <c r="B148" s="136">
        <v>179</v>
      </c>
      <c r="C148" s="115">
        <v>310</v>
      </c>
      <c r="D148" s="115">
        <v>325</v>
      </c>
      <c r="E148" s="115">
        <v>337.92</v>
      </c>
      <c r="F148" s="116">
        <v>360</v>
      </c>
      <c r="G148" s="136">
        <v>303</v>
      </c>
      <c r="H148" s="115">
        <v>400</v>
      </c>
      <c r="I148" s="115">
        <v>450</v>
      </c>
      <c r="J148" s="115">
        <v>452.23</v>
      </c>
      <c r="K148" s="116">
        <v>495</v>
      </c>
      <c r="L148" s="136">
        <v>175</v>
      </c>
      <c r="M148" s="115">
        <v>475</v>
      </c>
      <c r="N148" s="115">
        <v>525</v>
      </c>
      <c r="O148" s="115">
        <v>545.97</v>
      </c>
      <c r="P148" s="116">
        <v>600</v>
      </c>
      <c r="Q148" s="136">
        <v>41</v>
      </c>
      <c r="R148" s="115">
        <v>600</v>
      </c>
      <c r="S148" s="115">
        <v>695</v>
      </c>
      <c r="T148" s="115">
        <v>739.76</v>
      </c>
      <c r="U148" s="116">
        <v>850</v>
      </c>
      <c r="V148" s="136">
        <v>37</v>
      </c>
      <c r="W148" s="115">
        <v>245</v>
      </c>
      <c r="X148" s="115">
        <v>250</v>
      </c>
      <c r="Y148" s="115">
        <v>270.22000000000003</v>
      </c>
      <c r="Z148" s="116">
        <v>294.35000000000002</v>
      </c>
    </row>
    <row r="149" spans="1:26" ht="15" x14ac:dyDescent="0.25">
      <c r="A149" s="107" t="s">
        <v>20</v>
      </c>
      <c r="B149" s="136">
        <v>223</v>
      </c>
      <c r="C149" s="115">
        <v>350</v>
      </c>
      <c r="D149" s="115">
        <v>375</v>
      </c>
      <c r="E149" s="115">
        <v>381</v>
      </c>
      <c r="F149" s="116">
        <v>400</v>
      </c>
      <c r="G149" s="136">
        <v>489</v>
      </c>
      <c r="H149" s="115">
        <v>450</v>
      </c>
      <c r="I149" s="115">
        <v>475</v>
      </c>
      <c r="J149" s="115">
        <v>500.05</v>
      </c>
      <c r="K149" s="116">
        <v>550</v>
      </c>
      <c r="L149" s="136">
        <v>199</v>
      </c>
      <c r="M149" s="115">
        <v>550</v>
      </c>
      <c r="N149" s="115">
        <v>625</v>
      </c>
      <c r="O149" s="115">
        <v>636.58000000000004</v>
      </c>
      <c r="P149" s="116">
        <v>695</v>
      </c>
      <c r="Q149" s="136">
        <v>60</v>
      </c>
      <c r="R149" s="115">
        <v>812.5</v>
      </c>
      <c r="S149" s="115">
        <v>900</v>
      </c>
      <c r="T149" s="115">
        <v>1022.17</v>
      </c>
      <c r="U149" s="116">
        <v>1192.5</v>
      </c>
      <c r="V149" s="136">
        <v>66</v>
      </c>
      <c r="W149" s="115">
        <v>275</v>
      </c>
      <c r="X149" s="115">
        <v>309.68</v>
      </c>
      <c r="Y149" s="115">
        <v>315.10000000000002</v>
      </c>
      <c r="Z149" s="116">
        <v>350</v>
      </c>
    </row>
    <row r="150" spans="1:26" ht="15" x14ac:dyDescent="0.25">
      <c r="A150" s="107" t="s">
        <v>21</v>
      </c>
      <c r="B150" s="136">
        <v>118</v>
      </c>
      <c r="C150" s="115">
        <v>360</v>
      </c>
      <c r="D150" s="115">
        <v>395</v>
      </c>
      <c r="E150" s="115">
        <v>400.42</v>
      </c>
      <c r="F150" s="116">
        <v>425</v>
      </c>
      <c r="G150" s="136">
        <v>197</v>
      </c>
      <c r="H150" s="115">
        <v>450</v>
      </c>
      <c r="I150" s="115">
        <v>475</v>
      </c>
      <c r="J150" s="115">
        <v>498.22</v>
      </c>
      <c r="K150" s="116">
        <v>550</v>
      </c>
      <c r="L150" s="136">
        <v>68</v>
      </c>
      <c r="M150" s="115">
        <v>475</v>
      </c>
      <c r="N150" s="115">
        <v>562.5</v>
      </c>
      <c r="O150" s="115">
        <v>575.4</v>
      </c>
      <c r="P150" s="116">
        <v>650</v>
      </c>
      <c r="Q150" s="136">
        <v>12</v>
      </c>
      <c r="R150" s="115">
        <v>771.5</v>
      </c>
      <c r="S150" s="115">
        <v>872.5</v>
      </c>
      <c r="T150" s="115">
        <v>906.5</v>
      </c>
      <c r="U150" s="116">
        <v>997.5</v>
      </c>
      <c r="V150" s="136">
        <v>45</v>
      </c>
      <c r="W150" s="115">
        <v>260.70999999999998</v>
      </c>
      <c r="X150" s="115">
        <v>305</v>
      </c>
      <c r="Y150" s="115">
        <v>322.08999999999997</v>
      </c>
      <c r="Z150" s="116">
        <v>359.52</v>
      </c>
    </row>
    <row r="151" spans="1:26" ht="15" x14ac:dyDescent="0.25">
      <c r="A151" s="123" t="s">
        <v>22</v>
      </c>
      <c r="B151" s="138">
        <v>93</v>
      </c>
      <c r="C151" s="125">
        <v>450</v>
      </c>
      <c r="D151" s="125">
        <v>475</v>
      </c>
      <c r="E151" s="125">
        <v>469.89</v>
      </c>
      <c r="F151" s="126">
        <v>495</v>
      </c>
      <c r="G151" s="138">
        <v>385</v>
      </c>
      <c r="H151" s="125">
        <v>550</v>
      </c>
      <c r="I151" s="125">
        <v>575</v>
      </c>
      <c r="J151" s="125">
        <v>577.79999999999995</v>
      </c>
      <c r="K151" s="126">
        <v>600</v>
      </c>
      <c r="L151" s="138">
        <v>131</v>
      </c>
      <c r="M151" s="125">
        <v>600</v>
      </c>
      <c r="N151" s="125">
        <v>675</v>
      </c>
      <c r="O151" s="125">
        <v>690.52</v>
      </c>
      <c r="P151" s="126">
        <v>775</v>
      </c>
      <c r="Q151" s="138">
        <v>46</v>
      </c>
      <c r="R151" s="125">
        <v>825</v>
      </c>
      <c r="S151" s="125">
        <v>895</v>
      </c>
      <c r="T151" s="125">
        <v>920.33</v>
      </c>
      <c r="U151" s="126">
        <v>1000</v>
      </c>
      <c r="V151" s="138">
        <v>70</v>
      </c>
      <c r="W151" s="125">
        <v>275</v>
      </c>
      <c r="X151" s="125">
        <v>325</v>
      </c>
      <c r="Y151" s="125">
        <v>318.32</v>
      </c>
      <c r="Z151" s="126">
        <v>359.52</v>
      </c>
    </row>
    <row r="153" spans="1:26" ht="78.599999999999994" thickBot="1" x14ac:dyDescent="0.3">
      <c r="A153" s="129" t="s">
        <v>302</v>
      </c>
      <c r="B153" s="130" t="s">
        <v>309</v>
      </c>
      <c r="C153" s="130" t="s">
        <v>310</v>
      </c>
      <c r="D153" s="130" t="s">
        <v>311</v>
      </c>
      <c r="E153" s="130" t="s">
        <v>312</v>
      </c>
      <c r="F153" s="130" t="s">
        <v>313</v>
      </c>
      <c r="G153" s="130" t="s">
        <v>314</v>
      </c>
      <c r="H153" s="148" t="s">
        <v>315</v>
      </c>
      <c r="I153" s="130" t="s">
        <v>316</v>
      </c>
      <c r="J153" s="130" t="s">
        <v>317</v>
      </c>
      <c r="K153" s="130" t="s">
        <v>318</v>
      </c>
      <c r="L153" s="130" t="s">
        <v>319</v>
      </c>
      <c r="M153" s="130" t="s">
        <v>320</v>
      </c>
      <c r="N153" s="130" t="s">
        <v>321</v>
      </c>
      <c r="O153" s="247" t="s">
        <v>322</v>
      </c>
      <c r="P153" s="130" t="s">
        <v>323</v>
      </c>
      <c r="Q153" s="130" t="s">
        <v>324</v>
      </c>
      <c r="R153" s="130" t="s">
        <v>325</v>
      </c>
      <c r="S153" s="130" t="s">
        <v>326</v>
      </c>
      <c r="T153" s="130" t="s">
        <v>327</v>
      </c>
      <c r="U153" s="130" t="s">
        <v>328</v>
      </c>
      <c r="V153" s="148" t="s">
        <v>329</v>
      </c>
      <c r="W153" s="130" t="s">
        <v>330</v>
      </c>
      <c r="X153" s="130" t="s">
        <v>331</v>
      </c>
      <c r="Y153" s="130" t="s">
        <v>332</v>
      </c>
      <c r="Z153" s="130" t="s">
        <v>333</v>
      </c>
    </row>
    <row r="154" spans="1:26" ht="15" x14ac:dyDescent="0.25">
      <c r="A154" s="157" t="s">
        <v>0</v>
      </c>
      <c r="B154" s="158">
        <v>6868</v>
      </c>
      <c r="C154" s="159" t="s">
        <v>167</v>
      </c>
      <c r="D154" s="159" t="s">
        <v>167</v>
      </c>
      <c r="E154" s="159">
        <v>514.98702200000002</v>
      </c>
      <c r="F154" s="160" t="s">
        <v>167</v>
      </c>
      <c r="G154" s="158">
        <v>12817</v>
      </c>
      <c r="H154" s="159" t="s">
        <v>167</v>
      </c>
      <c r="I154" s="159" t="s">
        <v>167</v>
      </c>
      <c r="J154" s="159">
        <v>648.9125469999999</v>
      </c>
      <c r="K154" s="160" t="s">
        <v>167</v>
      </c>
      <c r="L154" s="158">
        <v>4942</v>
      </c>
      <c r="M154" s="159" t="s">
        <v>167</v>
      </c>
      <c r="N154" s="159" t="s">
        <v>167</v>
      </c>
      <c r="O154" s="159">
        <v>788.04668800000002</v>
      </c>
      <c r="P154" s="160" t="s">
        <v>167</v>
      </c>
      <c r="Q154" s="158">
        <v>1561</v>
      </c>
      <c r="R154" s="159" t="s">
        <v>167</v>
      </c>
      <c r="S154" s="159" t="s">
        <v>167</v>
      </c>
      <c r="T154" s="159">
        <v>1138.0679600000001</v>
      </c>
      <c r="U154" s="160" t="s">
        <v>167</v>
      </c>
      <c r="V154" s="158">
        <v>2381</v>
      </c>
      <c r="W154" s="159" t="s">
        <v>167</v>
      </c>
      <c r="X154" s="159" t="s">
        <v>167</v>
      </c>
      <c r="Y154" s="159">
        <v>363.31287119653456</v>
      </c>
      <c r="Z154" s="160" t="s">
        <v>167</v>
      </c>
    </row>
    <row r="155" spans="1:26" ht="15" x14ac:dyDescent="0.25">
      <c r="A155" s="107" t="s">
        <v>1</v>
      </c>
      <c r="B155" s="136">
        <v>756</v>
      </c>
      <c r="C155" s="115">
        <v>450</v>
      </c>
      <c r="D155" s="115">
        <v>500</v>
      </c>
      <c r="E155" s="115">
        <v>500.65</v>
      </c>
      <c r="F155" s="116">
        <v>550</v>
      </c>
      <c r="G155" s="136">
        <v>1448</v>
      </c>
      <c r="H155" s="115">
        <v>600</v>
      </c>
      <c r="I155" s="115">
        <v>650</v>
      </c>
      <c r="J155" s="115">
        <v>681.97</v>
      </c>
      <c r="K155" s="116">
        <v>750</v>
      </c>
      <c r="L155" s="136">
        <v>446</v>
      </c>
      <c r="M155" s="115">
        <v>750</v>
      </c>
      <c r="N155" s="115">
        <v>850</v>
      </c>
      <c r="O155" s="115">
        <v>865.75</v>
      </c>
      <c r="P155" s="116">
        <v>950</v>
      </c>
      <c r="Q155" s="136">
        <v>213</v>
      </c>
      <c r="R155" s="115">
        <v>950</v>
      </c>
      <c r="S155" s="115">
        <v>1100</v>
      </c>
      <c r="T155" s="115">
        <v>1168.92</v>
      </c>
      <c r="U155" s="116">
        <v>1300</v>
      </c>
      <c r="V155" s="136">
        <v>98</v>
      </c>
      <c r="W155" s="115">
        <v>320</v>
      </c>
      <c r="X155" s="115">
        <v>350</v>
      </c>
      <c r="Y155" s="115">
        <v>358.31</v>
      </c>
      <c r="Z155" s="116">
        <v>400</v>
      </c>
    </row>
    <row r="156" spans="1:26" ht="15" x14ac:dyDescent="0.25">
      <c r="A156" s="107" t="s">
        <v>3</v>
      </c>
      <c r="B156" s="136">
        <v>107</v>
      </c>
      <c r="C156" s="115">
        <v>375</v>
      </c>
      <c r="D156" s="115">
        <v>400</v>
      </c>
      <c r="E156" s="115">
        <v>417.15</v>
      </c>
      <c r="F156" s="116">
        <v>450</v>
      </c>
      <c r="G156" s="136">
        <v>180</v>
      </c>
      <c r="H156" s="115">
        <v>450</v>
      </c>
      <c r="I156" s="115">
        <v>500</v>
      </c>
      <c r="J156" s="115">
        <v>515.92999999999995</v>
      </c>
      <c r="K156" s="116">
        <v>550</v>
      </c>
      <c r="L156" s="136">
        <v>76</v>
      </c>
      <c r="M156" s="115">
        <v>525</v>
      </c>
      <c r="N156" s="115">
        <v>597.5</v>
      </c>
      <c r="O156" s="115">
        <v>651.62</v>
      </c>
      <c r="P156" s="116">
        <v>750</v>
      </c>
      <c r="Q156" s="136">
        <v>19</v>
      </c>
      <c r="R156" s="115">
        <v>700</v>
      </c>
      <c r="S156" s="115">
        <v>925</v>
      </c>
      <c r="T156" s="115">
        <v>980.26</v>
      </c>
      <c r="U156" s="116">
        <v>1250</v>
      </c>
      <c r="V156" s="136">
        <v>45</v>
      </c>
      <c r="W156" s="115">
        <v>255</v>
      </c>
      <c r="X156" s="115">
        <v>294.35000000000002</v>
      </c>
      <c r="Y156" s="115">
        <v>300.83</v>
      </c>
      <c r="Z156" s="116">
        <v>345</v>
      </c>
    </row>
    <row r="157" spans="1:26" ht="15" x14ac:dyDescent="0.25">
      <c r="A157" s="107" t="s">
        <v>5</v>
      </c>
      <c r="B157" s="136">
        <v>351</v>
      </c>
      <c r="C157" s="115">
        <v>350</v>
      </c>
      <c r="D157" s="115">
        <v>365</v>
      </c>
      <c r="E157" s="115">
        <v>369.97</v>
      </c>
      <c r="F157" s="116">
        <v>400</v>
      </c>
      <c r="G157" s="136">
        <v>786</v>
      </c>
      <c r="H157" s="115">
        <v>425</v>
      </c>
      <c r="I157" s="115">
        <v>450</v>
      </c>
      <c r="J157" s="115">
        <v>466.59</v>
      </c>
      <c r="K157" s="116">
        <v>500</v>
      </c>
      <c r="L157" s="136">
        <v>317</v>
      </c>
      <c r="M157" s="115">
        <v>495</v>
      </c>
      <c r="N157" s="115">
        <v>550</v>
      </c>
      <c r="O157" s="115">
        <v>589.54999999999995</v>
      </c>
      <c r="P157" s="116">
        <v>640</v>
      </c>
      <c r="Q157" s="136">
        <v>97</v>
      </c>
      <c r="R157" s="115">
        <v>700</v>
      </c>
      <c r="S157" s="115">
        <v>895</v>
      </c>
      <c r="T157" s="115">
        <v>906.8</v>
      </c>
      <c r="U157" s="116">
        <v>1050</v>
      </c>
      <c r="V157" s="136">
        <v>146</v>
      </c>
      <c r="W157" s="115">
        <v>275</v>
      </c>
      <c r="X157" s="115">
        <v>337.79</v>
      </c>
      <c r="Y157" s="115">
        <v>338.11</v>
      </c>
      <c r="Z157" s="116">
        <v>359.52</v>
      </c>
    </row>
    <row r="158" spans="1:26" ht="15" x14ac:dyDescent="0.25">
      <c r="A158" s="107" t="s">
        <v>7</v>
      </c>
      <c r="B158" s="136">
        <v>110</v>
      </c>
      <c r="C158" s="115">
        <v>350</v>
      </c>
      <c r="D158" s="115">
        <v>390</v>
      </c>
      <c r="E158" s="115">
        <v>383.46</v>
      </c>
      <c r="F158" s="116">
        <v>400</v>
      </c>
      <c r="G158" s="136">
        <v>330</v>
      </c>
      <c r="H158" s="115">
        <v>425</v>
      </c>
      <c r="I158" s="115">
        <v>450</v>
      </c>
      <c r="J158" s="115">
        <v>453.39</v>
      </c>
      <c r="K158" s="116">
        <v>475</v>
      </c>
      <c r="L158" s="136">
        <v>190</v>
      </c>
      <c r="M158" s="115">
        <v>460</v>
      </c>
      <c r="N158" s="115">
        <v>500</v>
      </c>
      <c r="O158" s="115">
        <v>526.20000000000005</v>
      </c>
      <c r="P158" s="116">
        <v>575</v>
      </c>
      <c r="Q158" s="136">
        <v>54</v>
      </c>
      <c r="R158" s="115">
        <v>550</v>
      </c>
      <c r="S158" s="115">
        <v>650</v>
      </c>
      <c r="T158" s="115">
        <v>702.46</v>
      </c>
      <c r="U158" s="116">
        <v>750</v>
      </c>
      <c r="V158" s="136">
        <v>98</v>
      </c>
      <c r="W158" s="115">
        <v>255</v>
      </c>
      <c r="X158" s="115">
        <v>287.5</v>
      </c>
      <c r="Y158" s="115">
        <v>291.95</v>
      </c>
      <c r="Z158" s="116">
        <v>334.52</v>
      </c>
    </row>
    <row r="159" spans="1:26" ht="15" x14ac:dyDescent="0.25">
      <c r="A159" s="107" t="s">
        <v>9</v>
      </c>
      <c r="B159" s="136">
        <v>369</v>
      </c>
      <c r="C159" s="115">
        <v>350</v>
      </c>
      <c r="D159" s="115">
        <v>385</v>
      </c>
      <c r="E159" s="115">
        <v>393.68</v>
      </c>
      <c r="F159" s="116">
        <v>425</v>
      </c>
      <c r="G159" s="136">
        <v>728</v>
      </c>
      <c r="H159" s="115">
        <v>475</v>
      </c>
      <c r="I159" s="115">
        <v>540</v>
      </c>
      <c r="J159" s="115">
        <v>554.96</v>
      </c>
      <c r="K159" s="116">
        <v>622.5</v>
      </c>
      <c r="L159" s="136">
        <v>275</v>
      </c>
      <c r="M159" s="115">
        <v>590</v>
      </c>
      <c r="N159" s="115">
        <v>700</v>
      </c>
      <c r="O159" s="115">
        <v>717.22</v>
      </c>
      <c r="P159" s="116">
        <v>800</v>
      </c>
      <c r="Q159" s="136">
        <v>115</v>
      </c>
      <c r="R159" s="115">
        <v>850</v>
      </c>
      <c r="S159" s="115">
        <v>1000</v>
      </c>
      <c r="T159" s="115">
        <v>1047.22</v>
      </c>
      <c r="U159" s="116">
        <v>1240</v>
      </c>
      <c r="V159" s="136">
        <v>200</v>
      </c>
      <c r="W159" s="115">
        <v>260</v>
      </c>
      <c r="X159" s="115">
        <v>290</v>
      </c>
      <c r="Y159" s="115">
        <v>309.20999999999998</v>
      </c>
      <c r="Z159" s="116">
        <v>340</v>
      </c>
    </row>
    <row r="160" spans="1:26" ht="15" x14ac:dyDescent="0.25">
      <c r="A160" s="107" t="s">
        <v>10</v>
      </c>
      <c r="B160" s="136">
        <v>71</v>
      </c>
      <c r="C160" s="115">
        <v>425</v>
      </c>
      <c r="D160" s="115">
        <v>450</v>
      </c>
      <c r="E160" s="115">
        <v>487.82</v>
      </c>
      <c r="F160" s="116">
        <v>550</v>
      </c>
      <c r="G160" s="136">
        <v>169</v>
      </c>
      <c r="H160" s="115">
        <v>550</v>
      </c>
      <c r="I160" s="115">
        <v>600</v>
      </c>
      <c r="J160" s="115">
        <v>653.4</v>
      </c>
      <c r="K160" s="116">
        <v>750</v>
      </c>
      <c r="L160" s="136">
        <v>106</v>
      </c>
      <c r="M160" s="115">
        <v>775</v>
      </c>
      <c r="N160" s="115">
        <v>892.5</v>
      </c>
      <c r="O160" s="115">
        <v>923.82</v>
      </c>
      <c r="P160" s="116">
        <v>1000</v>
      </c>
      <c r="Q160" s="136">
        <v>42</v>
      </c>
      <c r="R160" s="115">
        <v>1200</v>
      </c>
      <c r="S160" s="115">
        <v>1500</v>
      </c>
      <c r="T160" s="115">
        <v>1551.67</v>
      </c>
      <c r="U160" s="116">
        <v>1650</v>
      </c>
      <c r="V160" s="136">
        <v>30</v>
      </c>
      <c r="W160" s="115">
        <v>325</v>
      </c>
      <c r="X160" s="115">
        <v>375</v>
      </c>
      <c r="Y160" s="115">
        <v>385.4</v>
      </c>
      <c r="Z160" s="116">
        <v>425</v>
      </c>
    </row>
    <row r="161" spans="1:26" ht="15" x14ac:dyDescent="0.25">
      <c r="A161" s="107" t="s">
        <v>11</v>
      </c>
      <c r="B161" s="136">
        <v>325</v>
      </c>
      <c r="C161" s="115">
        <v>365</v>
      </c>
      <c r="D161" s="115">
        <v>400</v>
      </c>
      <c r="E161" s="115">
        <v>411.45</v>
      </c>
      <c r="F161" s="116">
        <v>450</v>
      </c>
      <c r="G161" s="136">
        <v>611</v>
      </c>
      <c r="H161" s="115">
        <v>450</v>
      </c>
      <c r="I161" s="115">
        <v>500</v>
      </c>
      <c r="J161" s="115">
        <v>533.29</v>
      </c>
      <c r="K161" s="116">
        <v>575</v>
      </c>
      <c r="L161" s="136">
        <v>348</v>
      </c>
      <c r="M161" s="115">
        <v>550</v>
      </c>
      <c r="N161" s="115">
        <v>612.5</v>
      </c>
      <c r="O161" s="115">
        <v>656.95</v>
      </c>
      <c r="P161" s="116">
        <v>750</v>
      </c>
      <c r="Q161" s="136">
        <v>125</v>
      </c>
      <c r="R161" s="115">
        <v>790</v>
      </c>
      <c r="S161" s="115">
        <v>895</v>
      </c>
      <c r="T161" s="115">
        <v>917.22</v>
      </c>
      <c r="U161" s="116">
        <v>995</v>
      </c>
      <c r="V161" s="136">
        <v>162</v>
      </c>
      <c r="W161" s="115">
        <v>275</v>
      </c>
      <c r="X161" s="115">
        <v>348.04</v>
      </c>
      <c r="Y161" s="115">
        <v>347.5</v>
      </c>
      <c r="Z161" s="116">
        <v>379.52</v>
      </c>
    </row>
    <row r="162" spans="1:26" ht="15" x14ac:dyDescent="0.25">
      <c r="A162" s="107" t="s">
        <v>12</v>
      </c>
      <c r="B162" s="136">
        <v>321</v>
      </c>
      <c r="C162" s="115">
        <v>350</v>
      </c>
      <c r="D162" s="115">
        <v>395</v>
      </c>
      <c r="E162" s="115">
        <v>414.77</v>
      </c>
      <c r="F162" s="116">
        <v>450</v>
      </c>
      <c r="G162" s="136">
        <v>491</v>
      </c>
      <c r="H162" s="115">
        <v>475</v>
      </c>
      <c r="I162" s="115">
        <v>550</v>
      </c>
      <c r="J162" s="115">
        <v>562.54999999999995</v>
      </c>
      <c r="K162" s="116">
        <v>625</v>
      </c>
      <c r="L162" s="136">
        <v>244</v>
      </c>
      <c r="M162" s="115">
        <v>595</v>
      </c>
      <c r="N162" s="115">
        <v>695</v>
      </c>
      <c r="O162" s="115">
        <v>752.01</v>
      </c>
      <c r="P162" s="116">
        <v>850</v>
      </c>
      <c r="Q162" s="136">
        <v>75</v>
      </c>
      <c r="R162" s="115">
        <v>875</v>
      </c>
      <c r="S162" s="115">
        <v>995</v>
      </c>
      <c r="T162" s="115">
        <v>1094.93</v>
      </c>
      <c r="U162" s="116">
        <v>1295</v>
      </c>
      <c r="V162" s="136">
        <v>137</v>
      </c>
      <c r="W162" s="115">
        <v>300</v>
      </c>
      <c r="X162" s="115">
        <v>340</v>
      </c>
      <c r="Y162" s="115">
        <v>357.06</v>
      </c>
      <c r="Z162" s="116">
        <v>385</v>
      </c>
    </row>
    <row r="163" spans="1:26" ht="15" x14ac:dyDescent="0.25">
      <c r="A163" s="107" t="s">
        <v>13</v>
      </c>
      <c r="B163" s="136">
        <v>1343</v>
      </c>
      <c r="C163" s="115">
        <v>450</v>
      </c>
      <c r="D163" s="115">
        <v>525</v>
      </c>
      <c r="E163" s="115">
        <v>549.04999999999995</v>
      </c>
      <c r="F163" s="116">
        <v>625</v>
      </c>
      <c r="G163" s="136">
        <v>2443</v>
      </c>
      <c r="H163" s="115">
        <v>575</v>
      </c>
      <c r="I163" s="115">
        <v>695</v>
      </c>
      <c r="J163" s="115">
        <v>744.8</v>
      </c>
      <c r="K163" s="116">
        <v>850</v>
      </c>
      <c r="L163" s="136">
        <v>745</v>
      </c>
      <c r="M163" s="115">
        <v>650</v>
      </c>
      <c r="N163" s="115">
        <v>850</v>
      </c>
      <c r="O163" s="115">
        <v>964.74</v>
      </c>
      <c r="P163" s="116">
        <v>1200</v>
      </c>
      <c r="Q163" s="136">
        <v>196</v>
      </c>
      <c r="R163" s="115">
        <v>1150</v>
      </c>
      <c r="S163" s="115">
        <v>1500</v>
      </c>
      <c r="T163" s="115">
        <v>1523.85</v>
      </c>
      <c r="U163" s="116">
        <v>1800</v>
      </c>
      <c r="V163" s="136">
        <v>346</v>
      </c>
      <c r="W163" s="115">
        <v>325</v>
      </c>
      <c r="X163" s="115">
        <v>375</v>
      </c>
      <c r="Y163" s="115">
        <v>385.58</v>
      </c>
      <c r="Z163" s="116">
        <v>434.52</v>
      </c>
    </row>
    <row r="164" spans="1:26" ht="15" x14ac:dyDescent="0.25">
      <c r="A164" s="107" t="s">
        <v>14</v>
      </c>
      <c r="B164" s="136">
        <v>243</v>
      </c>
      <c r="C164" s="115">
        <v>400</v>
      </c>
      <c r="D164" s="115">
        <v>475</v>
      </c>
      <c r="E164" s="115">
        <v>470.38</v>
      </c>
      <c r="F164" s="116">
        <v>520</v>
      </c>
      <c r="G164" s="136">
        <v>738</v>
      </c>
      <c r="H164" s="115">
        <v>500</v>
      </c>
      <c r="I164" s="115">
        <v>550</v>
      </c>
      <c r="J164" s="115">
        <v>575.09</v>
      </c>
      <c r="K164" s="116">
        <v>650</v>
      </c>
      <c r="L164" s="136">
        <v>370</v>
      </c>
      <c r="M164" s="115">
        <v>595</v>
      </c>
      <c r="N164" s="115">
        <v>695</v>
      </c>
      <c r="O164" s="115">
        <v>692.34</v>
      </c>
      <c r="P164" s="116">
        <v>795</v>
      </c>
      <c r="Q164" s="136">
        <v>100</v>
      </c>
      <c r="R164" s="115">
        <v>692.5</v>
      </c>
      <c r="S164" s="115">
        <v>825</v>
      </c>
      <c r="T164" s="115">
        <v>827.9</v>
      </c>
      <c r="U164" s="116">
        <v>912.5</v>
      </c>
      <c r="V164" s="136">
        <v>157</v>
      </c>
      <c r="W164" s="115">
        <v>280</v>
      </c>
      <c r="X164" s="115">
        <v>300</v>
      </c>
      <c r="Y164" s="115">
        <v>327.29000000000002</v>
      </c>
      <c r="Z164" s="116">
        <v>375</v>
      </c>
    </row>
    <row r="165" spans="1:26" ht="15" x14ac:dyDescent="0.25">
      <c r="A165" s="107" t="s">
        <v>15</v>
      </c>
      <c r="B165" s="136">
        <v>1338</v>
      </c>
      <c r="C165" s="115">
        <v>625</v>
      </c>
      <c r="D165" s="115">
        <v>675</v>
      </c>
      <c r="E165" s="115">
        <v>704.27</v>
      </c>
      <c r="F165" s="116">
        <v>750</v>
      </c>
      <c r="G165" s="136">
        <v>2025</v>
      </c>
      <c r="H165" s="115">
        <v>750</v>
      </c>
      <c r="I165" s="115">
        <v>850</v>
      </c>
      <c r="J165" s="115">
        <v>888.18</v>
      </c>
      <c r="K165" s="116">
        <v>975</v>
      </c>
      <c r="L165" s="136">
        <v>642</v>
      </c>
      <c r="M165" s="115">
        <v>895</v>
      </c>
      <c r="N165" s="115">
        <v>1100</v>
      </c>
      <c r="O165" s="115">
        <v>1143.78</v>
      </c>
      <c r="P165" s="116">
        <v>1350</v>
      </c>
      <c r="Q165" s="136">
        <v>177</v>
      </c>
      <c r="R165" s="115">
        <v>1275</v>
      </c>
      <c r="S165" s="115">
        <v>1600</v>
      </c>
      <c r="T165" s="115">
        <v>1592.26</v>
      </c>
      <c r="U165" s="116">
        <v>1850</v>
      </c>
      <c r="V165" s="136">
        <v>397</v>
      </c>
      <c r="W165" s="115">
        <v>325</v>
      </c>
      <c r="X165" s="115">
        <v>385</v>
      </c>
      <c r="Y165" s="115">
        <v>390.14</v>
      </c>
      <c r="Z165" s="116">
        <v>446.43</v>
      </c>
    </row>
    <row r="166" spans="1:26" ht="15" x14ac:dyDescent="0.25">
      <c r="A166" s="107" t="s">
        <v>16</v>
      </c>
      <c r="B166" s="136">
        <v>233</v>
      </c>
      <c r="C166" s="115">
        <v>350</v>
      </c>
      <c r="D166" s="115">
        <v>395</v>
      </c>
      <c r="E166" s="115">
        <v>389.89</v>
      </c>
      <c r="F166" s="116">
        <v>425</v>
      </c>
      <c r="G166" s="136">
        <v>513</v>
      </c>
      <c r="H166" s="115">
        <v>425</v>
      </c>
      <c r="I166" s="115">
        <v>475</v>
      </c>
      <c r="J166" s="115">
        <v>480.25</v>
      </c>
      <c r="K166" s="116">
        <v>525</v>
      </c>
      <c r="L166" s="136">
        <v>253</v>
      </c>
      <c r="M166" s="115">
        <v>475</v>
      </c>
      <c r="N166" s="115">
        <v>550</v>
      </c>
      <c r="O166" s="115">
        <v>555.36</v>
      </c>
      <c r="P166" s="116">
        <v>600</v>
      </c>
      <c r="Q166" s="136">
        <v>60</v>
      </c>
      <c r="R166" s="115">
        <v>662.5</v>
      </c>
      <c r="S166" s="115">
        <v>850</v>
      </c>
      <c r="T166" s="115">
        <v>889.42</v>
      </c>
      <c r="U166" s="116">
        <v>1000</v>
      </c>
      <c r="V166" s="136">
        <v>104</v>
      </c>
      <c r="W166" s="115">
        <v>275</v>
      </c>
      <c r="X166" s="115">
        <v>334</v>
      </c>
      <c r="Y166" s="115">
        <v>346.7</v>
      </c>
      <c r="Z166" s="116">
        <v>367.26</v>
      </c>
    </row>
    <row r="167" spans="1:26" ht="15" x14ac:dyDescent="0.25">
      <c r="A167" s="107" t="s">
        <v>17</v>
      </c>
      <c r="B167" s="136">
        <v>241</v>
      </c>
      <c r="C167" s="115">
        <v>395</v>
      </c>
      <c r="D167" s="115">
        <v>400</v>
      </c>
      <c r="E167" s="115">
        <v>416.14</v>
      </c>
      <c r="F167" s="116">
        <v>435</v>
      </c>
      <c r="G167" s="136">
        <v>422</v>
      </c>
      <c r="H167" s="115">
        <v>495</v>
      </c>
      <c r="I167" s="115">
        <v>550</v>
      </c>
      <c r="J167" s="115">
        <v>549.21</v>
      </c>
      <c r="K167" s="116">
        <v>595</v>
      </c>
      <c r="L167" s="136">
        <v>118</v>
      </c>
      <c r="M167" s="115">
        <v>650</v>
      </c>
      <c r="N167" s="115">
        <v>747.5</v>
      </c>
      <c r="O167" s="115">
        <v>754.41</v>
      </c>
      <c r="P167" s="116">
        <v>850</v>
      </c>
      <c r="Q167" s="136">
        <v>38</v>
      </c>
      <c r="R167" s="115">
        <v>900</v>
      </c>
      <c r="S167" s="115">
        <v>970</v>
      </c>
      <c r="T167" s="115">
        <v>1018.42</v>
      </c>
      <c r="U167" s="116">
        <v>1150</v>
      </c>
      <c r="V167" s="136">
        <v>82</v>
      </c>
      <c r="W167" s="115">
        <v>272.62</v>
      </c>
      <c r="X167" s="115">
        <v>300</v>
      </c>
      <c r="Y167" s="115">
        <v>307.91000000000003</v>
      </c>
      <c r="Z167" s="116">
        <v>325</v>
      </c>
    </row>
    <row r="168" spans="1:26" ht="15" x14ac:dyDescent="0.25">
      <c r="A168" s="107" t="s">
        <v>18</v>
      </c>
      <c r="B168" s="136">
        <v>373</v>
      </c>
      <c r="C168" s="115">
        <v>350</v>
      </c>
      <c r="D168" s="115">
        <v>385</v>
      </c>
      <c r="E168" s="115">
        <v>386.61</v>
      </c>
      <c r="F168" s="116">
        <v>425</v>
      </c>
      <c r="G168" s="136">
        <v>551</v>
      </c>
      <c r="H168" s="115">
        <v>450</v>
      </c>
      <c r="I168" s="115">
        <v>495</v>
      </c>
      <c r="J168" s="115">
        <v>507.56</v>
      </c>
      <c r="K168" s="116">
        <v>550</v>
      </c>
      <c r="L168" s="136">
        <v>203</v>
      </c>
      <c r="M168" s="115">
        <v>525</v>
      </c>
      <c r="N168" s="115">
        <v>645</v>
      </c>
      <c r="O168" s="115">
        <v>651.5</v>
      </c>
      <c r="P168" s="116">
        <v>750</v>
      </c>
      <c r="Q168" s="136">
        <v>59</v>
      </c>
      <c r="R168" s="115">
        <v>850</v>
      </c>
      <c r="S168" s="115">
        <v>995</v>
      </c>
      <c r="T168" s="115">
        <v>1095.42</v>
      </c>
      <c r="U168" s="116">
        <v>1200</v>
      </c>
      <c r="V168" s="136">
        <v>102</v>
      </c>
      <c r="W168" s="115">
        <v>265</v>
      </c>
      <c r="X168" s="115">
        <v>300</v>
      </c>
      <c r="Y168" s="115">
        <v>304.20999999999998</v>
      </c>
      <c r="Z168" s="116">
        <v>337.79</v>
      </c>
    </row>
    <row r="169" spans="1:26" ht="15" x14ac:dyDescent="0.25">
      <c r="A169" s="107" t="s">
        <v>19</v>
      </c>
      <c r="B169" s="136">
        <v>194</v>
      </c>
      <c r="C169" s="115">
        <v>325</v>
      </c>
      <c r="D169" s="115">
        <v>335</v>
      </c>
      <c r="E169" s="115">
        <v>344.95</v>
      </c>
      <c r="F169" s="116">
        <v>375</v>
      </c>
      <c r="G169" s="136">
        <v>318</v>
      </c>
      <c r="H169" s="115">
        <v>400</v>
      </c>
      <c r="I169" s="115">
        <v>450</v>
      </c>
      <c r="J169" s="115">
        <v>458.64</v>
      </c>
      <c r="K169" s="116">
        <v>500</v>
      </c>
      <c r="L169" s="136">
        <v>169</v>
      </c>
      <c r="M169" s="115">
        <v>475</v>
      </c>
      <c r="N169" s="115">
        <v>550</v>
      </c>
      <c r="O169" s="115">
        <v>565.77</v>
      </c>
      <c r="P169" s="116">
        <v>650</v>
      </c>
      <c r="Q169" s="136">
        <v>37</v>
      </c>
      <c r="R169" s="115">
        <v>600</v>
      </c>
      <c r="S169" s="115">
        <v>700</v>
      </c>
      <c r="T169" s="115">
        <v>750.14</v>
      </c>
      <c r="U169" s="116">
        <v>825</v>
      </c>
      <c r="V169" s="136">
        <v>44</v>
      </c>
      <c r="W169" s="115">
        <v>242.5</v>
      </c>
      <c r="X169" s="115">
        <v>275</v>
      </c>
      <c r="Y169" s="115">
        <v>312.18</v>
      </c>
      <c r="Z169" s="116">
        <v>359.52</v>
      </c>
    </row>
    <row r="170" spans="1:26" ht="15" x14ac:dyDescent="0.25">
      <c r="A170" s="107" t="s">
        <v>20</v>
      </c>
      <c r="B170" s="136">
        <v>295</v>
      </c>
      <c r="C170" s="115">
        <v>365</v>
      </c>
      <c r="D170" s="115">
        <v>395</v>
      </c>
      <c r="E170" s="115">
        <v>391.49</v>
      </c>
      <c r="F170" s="116">
        <v>420</v>
      </c>
      <c r="G170" s="136">
        <v>458</v>
      </c>
      <c r="H170" s="115">
        <v>450</v>
      </c>
      <c r="I170" s="115">
        <v>495</v>
      </c>
      <c r="J170" s="115">
        <v>520.08000000000004</v>
      </c>
      <c r="K170" s="116">
        <v>575</v>
      </c>
      <c r="L170" s="136">
        <v>247</v>
      </c>
      <c r="M170" s="115">
        <v>550</v>
      </c>
      <c r="N170" s="115">
        <v>650</v>
      </c>
      <c r="O170" s="115">
        <v>661.52</v>
      </c>
      <c r="P170" s="116">
        <v>725</v>
      </c>
      <c r="Q170" s="136">
        <v>91</v>
      </c>
      <c r="R170" s="115">
        <v>895</v>
      </c>
      <c r="S170" s="115">
        <v>1100</v>
      </c>
      <c r="T170" s="115">
        <v>1096.76</v>
      </c>
      <c r="U170" s="116">
        <v>1300</v>
      </c>
      <c r="V170" s="136">
        <v>107</v>
      </c>
      <c r="W170" s="115">
        <v>275</v>
      </c>
      <c r="X170" s="115">
        <v>325</v>
      </c>
      <c r="Y170" s="115">
        <v>371.17</v>
      </c>
      <c r="Z170" s="116">
        <v>405</v>
      </c>
    </row>
    <row r="171" spans="1:26" ht="15" x14ac:dyDescent="0.25">
      <c r="A171" s="107" t="s">
        <v>21</v>
      </c>
      <c r="B171" s="136">
        <v>95</v>
      </c>
      <c r="C171" s="115">
        <v>365</v>
      </c>
      <c r="D171" s="115">
        <v>400</v>
      </c>
      <c r="E171" s="115">
        <v>398.63</v>
      </c>
      <c r="F171" s="116">
        <v>425</v>
      </c>
      <c r="G171" s="136">
        <v>210</v>
      </c>
      <c r="H171" s="115">
        <v>450</v>
      </c>
      <c r="I171" s="115">
        <v>487.5</v>
      </c>
      <c r="J171" s="115">
        <v>495.63</v>
      </c>
      <c r="K171" s="116">
        <v>550</v>
      </c>
      <c r="L171" s="136">
        <v>60</v>
      </c>
      <c r="M171" s="115">
        <v>525</v>
      </c>
      <c r="N171" s="115">
        <v>595</v>
      </c>
      <c r="O171" s="115">
        <v>603.98</v>
      </c>
      <c r="P171" s="116">
        <v>650</v>
      </c>
      <c r="Q171" s="136">
        <v>15</v>
      </c>
      <c r="R171" s="115">
        <v>795</v>
      </c>
      <c r="S171" s="115">
        <v>850</v>
      </c>
      <c r="T171" s="115">
        <v>886</v>
      </c>
      <c r="U171" s="116">
        <v>995</v>
      </c>
      <c r="V171" s="136">
        <v>51</v>
      </c>
      <c r="W171" s="115">
        <v>275</v>
      </c>
      <c r="X171" s="115">
        <v>325</v>
      </c>
      <c r="Y171" s="115">
        <v>331.01</v>
      </c>
      <c r="Z171" s="116">
        <v>375</v>
      </c>
    </row>
    <row r="172" spans="1:26" ht="15" x14ac:dyDescent="0.25">
      <c r="A172" s="123" t="s">
        <v>22</v>
      </c>
      <c r="B172" s="138">
        <v>103</v>
      </c>
      <c r="C172" s="125">
        <v>450</v>
      </c>
      <c r="D172" s="125">
        <v>480</v>
      </c>
      <c r="E172" s="125">
        <v>477.15</v>
      </c>
      <c r="F172" s="126">
        <v>500</v>
      </c>
      <c r="G172" s="138">
        <v>396</v>
      </c>
      <c r="H172" s="125">
        <v>560</v>
      </c>
      <c r="I172" s="125">
        <v>595</v>
      </c>
      <c r="J172" s="125">
        <v>598.79</v>
      </c>
      <c r="K172" s="126">
        <v>642.5</v>
      </c>
      <c r="L172" s="138">
        <v>133</v>
      </c>
      <c r="M172" s="125">
        <v>625</v>
      </c>
      <c r="N172" s="125">
        <v>695</v>
      </c>
      <c r="O172" s="125">
        <v>708.53</v>
      </c>
      <c r="P172" s="126">
        <v>775</v>
      </c>
      <c r="Q172" s="138">
        <v>48</v>
      </c>
      <c r="R172" s="125">
        <v>862.5</v>
      </c>
      <c r="S172" s="125">
        <v>950</v>
      </c>
      <c r="T172" s="125">
        <v>975.1</v>
      </c>
      <c r="U172" s="126">
        <v>1100</v>
      </c>
      <c r="V172" s="138">
        <v>75</v>
      </c>
      <c r="W172" s="125">
        <v>275</v>
      </c>
      <c r="X172" s="125">
        <v>325</v>
      </c>
      <c r="Y172" s="125">
        <v>331.66</v>
      </c>
      <c r="Z172" s="126">
        <v>359.52</v>
      </c>
    </row>
    <row r="174" spans="1:26" ht="78.599999999999994" thickBot="1" x14ac:dyDescent="0.3">
      <c r="A174" s="129" t="s">
        <v>303</v>
      </c>
      <c r="B174" s="130" t="s">
        <v>309</v>
      </c>
      <c r="C174" s="130" t="s">
        <v>310</v>
      </c>
      <c r="D174" s="130" t="s">
        <v>311</v>
      </c>
      <c r="E174" s="130" t="s">
        <v>312</v>
      </c>
      <c r="F174" s="130" t="s">
        <v>313</v>
      </c>
      <c r="G174" s="130" t="s">
        <v>314</v>
      </c>
      <c r="H174" s="148" t="s">
        <v>315</v>
      </c>
      <c r="I174" s="130" t="s">
        <v>316</v>
      </c>
      <c r="J174" s="130" t="s">
        <v>317</v>
      </c>
      <c r="K174" s="130" t="s">
        <v>318</v>
      </c>
      <c r="L174" s="130" t="s">
        <v>319</v>
      </c>
      <c r="M174" s="130" t="s">
        <v>320</v>
      </c>
      <c r="N174" s="130" t="s">
        <v>321</v>
      </c>
      <c r="O174" s="247" t="s">
        <v>322</v>
      </c>
      <c r="P174" s="130" t="s">
        <v>323</v>
      </c>
      <c r="Q174" s="130" t="s">
        <v>324</v>
      </c>
      <c r="R174" s="130" t="s">
        <v>325</v>
      </c>
      <c r="S174" s="130" t="s">
        <v>326</v>
      </c>
      <c r="T174" s="130" t="s">
        <v>327</v>
      </c>
      <c r="U174" s="130" t="s">
        <v>328</v>
      </c>
      <c r="V174" s="148" t="s">
        <v>329</v>
      </c>
      <c r="W174" s="130" t="s">
        <v>330</v>
      </c>
      <c r="X174" s="130" t="s">
        <v>331</v>
      </c>
      <c r="Y174" s="130" t="s">
        <v>332</v>
      </c>
      <c r="Z174" s="130" t="s">
        <v>333</v>
      </c>
    </row>
    <row r="175" spans="1:26" ht="15" x14ac:dyDescent="0.25">
      <c r="A175" s="157" t="s">
        <v>0</v>
      </c>
      <c r="B175" s="158">
        <v>7574</v>
      </c>
      <c r="C175" s="159" t="s">
        <v>167</v>
      </c>
      <c r="D175" s="159" t="s">
        <v>167</v>
      </c>
      <c r="E175" s="159">
        <v>520.13974000000007</v>
      </c>
      <c r="F175" s="160" t="s">
        <v>167</v>
      </c>
      <c r="G175" s="158">
        <v>13973</v>
      </c>
      <c r="H175" s="159" t="s">
        <v>167</v>
      </c>
      <c r="I175" s="159" t="s">
        <v>167</v>
      </c>
      <c r="J175" s="159">
        <v>659.21573199999989</v>
      </c>
      <c r="K175" s="160" t="s">
        <v>167</v>
      </c>
      <c r="L175" s="158">
        <v>5277</v>
      </c>
      <c r="M175" s="159" t="s">
        <v>167</v>
      </c>
      <c r="N175" s="159" t="s">
        <v>167</v>
      </c>
      <c r="O175" s="159">
        <v>826.91166400000009</v>
      </c>
      <c r="P175" s="160" t="s">
        <v>167</v>
      </c>
      <c r="Q175" s="158">
        <v>1694</v>
      </c>
      <c r="R175" s="159" t="s">
        <v>167</v>
      </c>
      <c r="S175" s="159" t="s">
        <v>167</v>
      </c>
      <c r="T175" s="159">
        <v>1236.639915</v>
      </c>
      <c r="U175" s="160" t="s">
        <v>167</v>
      </c>
      <c r="V175" s="158">
        <v>2378</v>
      </c>
      <c r="W175" s="159" t="s">
        <v>167</v>
      </c>
      <c r="X175" s="159" t="s">
        <v>167</v>
      </c>
      <c r="Y175" s="159">
        <v>375.67703426223511</v>
      </c>
      <c r="Z175" s="160" t="s">
        <v>167</v>
      </c>
    </row>
    <row r="176" spans="1:26" ht="15" x14ac:dyDescent="0.25">
      <c r="A176" s="107" t="s">
        <v>1</v>
      </c>
      <c r="B176" s="136">
        <v>837</v>
      </c>
      <c r="C176" s="115">
        <v>425</v>
      </c>
      <c r="D176" s="115">
        <v>470</v>
      </c>
      <c r="E176" s="115">
        <v>472.58</v>
      </c>
      <c r="F176" s="116">
        <v>500</v>
      </c>
      <c r="G176" s="136">
        <v>1600</v>
      </c>
      <c r="H176" s="115">
        <v>550</v>
      </c>
      <c r="I176" s="115">
        <v>650</v>
      </c>
      <c r="J176" s="115">
        <v>653.73</v>
      </c>
      <c r="K176" s="116">
        <v>700</v>
      </c>
      <c r="L176" s="136">
        <v>473</v>
      </c>
      <c r="M176" s="115">
        <v>750</v>
      </c>
      <c r="N176" s="115">
        <v>850</v>
      </c>
      <c r="O176" s="115">
        <v>885.03</v>
      </c>
      <c r="P176" s="116">
        <v>995</v>
      </c>
      <c r="Q176" s="136">
        <v>263</v>
      </c>
      <c r="R176" s="115">
        <v>1000</v>
      </c>
      <c r="S176" s="115">
        <v>1200</v>
      </c>
      <c r="T176" s="115">
        <v>1249.02</v>
      </c>
      <c r="U176" s="116">
        <v>1400</v>
      </c>
      <c r="V176" s="136">
        <v>140</v>
      </c>
      <c r="W176" s="115">
        <v>300</v>
      </c>
      <c r="X176" s="115">
        <v>350</v>
      </c>
      <c r="Y176" s="115">
        <v>354.17</v>
      </c>
      <c r="Z176" s="116">
        <v>400</v>
      </c>
    </row>
    <row r="177" spans="1:26" ht="15" x14ac:dyDescent="0.25">
      <c r="A177" s="107" t="s">
        <v>3</v>
      </c>
      <c r="B177" s="136">
        <v>123</v>
      </c>
      <c r="C177" s="115">
        <v>375</v>
      </c>
      <c r="D177" s="115">
        <v>425</v>
      </c>
      <c r="E177" s="115">
        <v>424.27</v>
      </c>
      <c r="F177" s="116">
        <v>460</v>
      </c>
      <c r="G177" s="136">
        <v>199</v>
      </c>
      <c r="H177" s="115">
        <v>475</v>
      </c>
      <c r="I177" s="115">
        <v>525</v>
      </c>
      <c r="J177" s="115">
        <v>536.21</v>
      </c>
      <c r="K177" s="116">
        <v>595</v>
      </c>
      <c r="L177" s="136">
        <v>82</v>
      </c>
      <c r="M177" s="115">
        <v>550</v>
      </c>
      <c r="N177" s="115">
        <v>650</v>
      </c>
      <c r="O177" s="115">
        <v>706.34</v>
      </c>
      <c r="P177" s="116">
        <v>850</v>
      </c>
      <c r="Q177" s="136">
        <v>26</v>
      </c>
      <c r="R177" s="115">
        <v>750</v>
      </c>
      <c r="S177" s="115">
        <v>897.5</v>
      </c>
      <c r="T177" s="115">
        <v>945.38</v>
      </c>
      <c r="U177" s="116">
        <v>1150</v>
      </c>
      <c r="V177" s="136">
        <v>32</v>
      </c>
      <c r="W177" s="115">
        <v>275</v>
      </c>
      <c r="X177" s="115">
        <v>304.68</v>
      </c>
      <c r="Y177" s="115">
        <v>320.14</v>
      </c>
      <c r="Z177" s="116">
        <v>367.5</v>
      </c>
    </row>
    <row r="178" spans="1:26" ht="15" x14ac:dyDescent="0.25">
      <c r="A178" s="107" t="s">
        <v>5</v>
      </c>
      <c r="B178" s="136">
        <v>348</v>
      </c>
      <c r="C178" s="115">
        <v>348.81</v>
      </c>
      <c r="D178" s="115">
        <v>360</v>
      </c>
      <c r="E178" s="115">
        <v>370.39</v>
      </c>
      <c r="F178" s="116">
        <v>400</v>
      </c>
      <c r="G178" s="136">
        <v>795</v>
      </c>
      <c r="H178" s="115">
        <v>425</v>
      </c>
      <c r="I178" s="115">
        <v>460</v>
      </c>
      <c r="J178" s="115">
        <v>475.01</v>
      </c>
      <c r="K178" s="116">
        <v>525</v>
      </c>
      <c r="L178" s="136">
        <v>327</v>
      </c>
      <c r="M178" s="115">
        <v>495</v>
      </c>
      <c r="N178" s="115">
        <v>575</v>
      </c>
      <c r="O178" s="115">
        <v>607.63</v>
      </c>
      <c r="P178" s="116">
        <v>650</v>
      </c>
      <c r="Q178" s="136">
        <v>101</v>
      </c>
      <c r="R178" s="115">
        <v>695</v>
      </c>
      <c r="S178" s="115">
        <v>850</v>
      </c>
      <c r="T178" s="115">
        <v>903.47</v>
      </c>
      <c r="U178" s="116">
        <v>1100</v>
      </c>
      <c r="V178" s="136">
        <v>125</v>
      </c>
      <c r="W178" s="115">
        <v>315</v>
      </c>
      <c r="X178" s="115">
        <v>359.52</v>
      </c>
      <c r="Y178" s="115">
        <v>358.67</v>
      </c>
      <c r="Z178" s="116">
        <v>402.97</v>
      </c>
    </row>
    <row r="179" spans="1:26" ht="15" x14ac:dyDescent="0.25">
      <c r="A179" s="107" t="s">
        <v>7</v>
      </c>
      <c r="B179" s="136">
        <v>146</v>
      </c>
      <c r="C179" s="115">
        <v>360</v>
      </c>
      <c r="D179" s="115">
        <v>395</v>
      </c>
      <c r="E179" s="115">
        <v>388.91</v>
      </c>
      <c r="F179" s="116">
        <v>415</v>
      </c>
      <c r="G179" s="136">
        <v>312</v>
      </c>
      <c r="H179" s="115">
        <v>425</v>
      </c>
      <c r="I179" s="115">
        <v>457.5</v>
      </c>
      <c r="J179" s="115">
        <v>461.46</v>
      </c>
      <c r="K179" s="116">
        <v>495</v>
      </c>
      <c r="L179" s="136">
        <v>167</v>
      </c>
      <c r="M179" s="115">
        <v>480</v>
      </c>
      <c r="N179" s="115">
        <v>525</v>
      </c>
      <c r="O179" s="115">
        <v>546.11</v>
      </c>
      <c r="P179" s="116">
        <v>600</v>
      </c>
      <c r="Q179" s="136">
        <v>31</v>
      </c>
      <c r="R179" s="115">
        <v>500</v>
      </c>
      <c r="S179" s="115">
        <v>675</v>
      </c>
      <c r="T179" s="115">
        <v>688.28</v>
      </c>
      <c r="U179" s="116">
        <v>800</v>
      </c>
      <c r="V179" s="136">
        <v>108</v>
      </c>
      <c r="W179" s="115">
        <v>265</v>
      </c>
      <c r="X179" s="115">
        <v>291.07</v>
      </c>
      <c r="Y179" s="115">
        <v>294.74</v>
      </c>
      <c r="Z179" s="116">
        <v>325</v>
      </c>
    </row>
    <row r="180" spans="1:26" ht="15" x14ac:dyDescent="0.25">
      <c r="A180" s="107" t="s">
        <v>9</v>
      </c>
      <c r="B180" s="136">
        <v>398</v>
      </c>
      <c r="C180" s="115">
        <v>350</v>
      </c>
      <c r="D180" s="115">
        <v>385</v>
      </c>
      <c r="E180" s="115">
        <v>390.16</v>
      </c>
      <c r="F180" s="116">
        <v>425</v>
      </c>
      <c r="G180" s="136">
        <v>779</v>
      </c>
      <c r="H180" s="115">
        <v>475</v>
      </c>
      <c r="I180" s="115">
        <v>550</v>
      </c>
      <c r="J180" s="115">
        <v>561.51</v>
      </c>
      <c r="K180" s="116">
        <v>630</v>
      </c>
      <c r="L180" s="136">
        <v>304</v>
      </c>
      <c r="M180" s="115">
        <v>600</v>
      </c>
      <c r="N180" s="115">
        <v>750</v>
      </c>
      <c r="O180" s="115">
        <v>745.87</v>
      </c>
      <c r="P180" s="116">
        <v>860</v>
      </c>
      <c r="Q180" s="136">
        <v>95</v>
      </c>
      <c r="R180" s="115">
        <v>900</v>
      </c>
      <c r="S180" s="115">
        <v>1100</v>
      </c>
      <c r="T180" s="115">
        <v>1084.8</v>
      </c>
      <c r="U180" s="116">
        <v>1255</v>
      </c>
      <c r="V180" s="136">
        <v>163</v>
      </c>
      <c r="W180" s="115">
        <v>280</v>
      </c>
      <c r="X180" s="115">
        <v>315</v>
      </c>
      <c r="Y180" s="115">
        <v>332.03</v>
      </c>
      <c r="Z180" s="116">
        <v>365</v>
      </c>
    </row>
    <row r="181" spans="1:26" ht="15" x14ac:dyDescent="0.25">
      <c r="A181" s="107" t="s">
        <v>10</v>
      </c>
      <c r="B181" s="136">
        <v>73</v>
      </c>
      <c r="C181" s="115">
        <v>450</v>
      </c>
      <c r="D181" s="115">
        <v>525</v>
      </c>
      <c r="E181" s="115">
        <v>521.17999999999995</v>
      </c>
      <c r="F181" s="116">
        <v>575</v>
      </c>
      <c r="G181" s="136">
        <v>165</v>
      </c>
      <c r="H181" s="115">
        <v>575</v>
      </c>
      <c r="I181" s="115">
        <v>675</v>
      </c>
      <c r="J181" s="115">
        <v>683.7</v>
      </c>
      <c r="K181" s="116">
        <v>750</v>
      </c>
      <c r="L181" s="136">
        <v>106</v>
      </c>
      <c r="M181" s="115">
        <v>795</v>
      </c>
      <c r="N181" s="115">
        <v>895</v>
      </c>
      <c r="O181" s="115">
        <v>936.32</v>
      </c>
      <c r="P181" s="116">
        <v>1050</v>
      </c>
      <c r="Q181" s="136">
        <v>30</v>
      </c>
      <c r="R181" s="115">
        <v>1150</v>
      </c>
      <c r="S181" s="115">
        <v>1300</v>
      </c>
      <c r="T181" s="115">
        <v>1343.5</v>
      </c>
      <c r="U181" s="116">
        <v>1500</v>
      </c>
      <c r="V181" s="136">
        <v>28</v>
      </c>
      <c r="W181" s="115">
        <v>290</v>
      </c>
      <c r="X181" s="115">
        <v>337.79</v>
      </c>
      <c r="Y181" s="115">
        <v>346.63</v>
      </c>
      <c r="Z181" s="116">
        <v>400</v>
      </c>
    </row>
    <row r="182" spans="1:26" ht="15" x14ac:dyDescent="0.25">
      <c r="A182" s="107" t="s">
        <v>11</v>
      </c>
      <c r="B182" s="136">
        <v>352</v>
      </c>
      <c r="C182" s="115">
        <v>370</v>
      </c>
      <c r="D182" s="115">
        <v>400</v>
      </c>
      <c r="E182" s="115">
        <v>413.36</v>
      </c>
      <c r="F182" s="116">
        <v>450</v>
      </c>
      <c r="G182" s="136">
        <v>776</v>
      </c>
      <c r="H182" s="115">
        <v>450</v>
      </c>
      <c r="I182" s="115">
        <v>502.5</v>
      </c>
      <c r="J182" s="115">
        <v>547.91999999999996</v>
      </c>
      <c r="K182" s="116">
        <v>575</v>
      </c>
      <c r="L182" s="136">
        <v>396</v>
      </c>
      <c r="M182" s="115">
        <v>545</v>
      </c>
      <c r="N182" s="115">
        <v>600</v>
      </c>
      <c r="O182" s="115">
        <v>659.26</v>
      </c>
      <c r="P182" s="116">
        <v>725</v>
      </c>
      <c r="Q182" s="136">
        <v>112</v>
      </c>
      <c r="R182" s="115">
        <v>795</v>
      </c>
      <c r="S182" s="115">
        <v>925</v>
      </c>
      <c r="T182" s="115">
        <v>978.84</v>
      </c>
      <c r="U182" s="116">
        <v>1100</v>
      </c>
      <c r="V182" s="136">
        <v>160</v>
      </c>
      <c r="W182" s="115">
        <v>300</v>
      </c>
      <c r="X182" s="115">
        <v>359.52</v>
      </c>
      <c r="Y182" s="115">
        <v>371.67</v>
      </c>
      <c r="Z182" s="116">
        <v>425</v>
      </c>
    </row>
    <row r="183" spans="1:26" ht="15" x14ac:dyDescent="0.25">
      <c r="A183" s="107" t="s">
        <v>12</v>
      </c>
      <c r="B183" s="136">
        <v>307</v>
      </c>
      <c r="C183" s="115">
        <v>375</v>
      </c>
      <c r="D183" s="115">
        <v>400</v>
      </c>
      <c r="E183" s="115">
        <v>427.86</v>
      </c>
      <c r="F183" s="116">
        <v>475</v>
      </c>
      <c r="G183" s="136">
        <v>627</v>
      </c>
      <c r="H183" s="115">
        <v>495</v>
      </c>
      <c r="I183" s="115">
        <v>575</v>
      </c>
      <c r="J183" s="115">
        <v>588.62</v>
      </c>
      <c r="K183" s="116">
        <v>650</v>
      </c>
      <c r="L183" s="136">
        <v>240</v>
      </c>
      <c r="M183" s="115">
        <v>610</v>
      </c>
      <c r="N183" s="115">
        <v>749.5</v>
      </c>
      <c r="O183" s="115">
        <v>783.23</v>
      </c>
      <c r="P183" s="116">
        <v>900</v>
      </c>
      <c r="Q183" s="136">
        <v>78</v>
      </c>
      <c r="R183" s="115">
        <v>895</v>
      </c>
      <c r="S183" s="115">
        <v>1000</v>
      </c>
      <c r="T183" s="115">
        <v>1147.82</v>
      </c>
      <c r="U183" s="116">
        <v>1500</v>
      </c>
      <c r="V183" s="136">
        <v>100</v>
      </c>
      <c r="W183" s="115">
        <v>325</v>
      </c>
      <c r="X183" s="115">
        <v>359.52</v>
      </c>
      <c r="Y183" s="115">
        <v>371.22</v>
      </c>
      <c r="Z183" s="116">
        <v>419.85</v>
      </c>
    </row>
    <row r="184" spans="1:26" ht="15" x14ac:dyDescent="0.25">
      <c r="A184" s="107" t="s">
        <v>13</v>
      </c>
      <c r="B184" s="136">
        <v>1606</v>
      </c>
      <c r="C184" s="115">
        <v>475</v>
      </c>
      <c r="D184" s="115">
        <v>550</v>
      </c>
      <c r="E184" s="115">
        <v>572.22</v>
      </c>
      <c r="F184" s="116">
        <v>650</v>
      </c>
      <c r="G184" s="136">
        <v>2673</v>
      </c>
      <c r="H184" s="115">
        <v>595</v>
      </c>
      <c r="I184" s="115">
        <v>695</v>
      </c>
      <c r="J184" s="115">
        <v>740.33</v>
      </c>
      <c r="K184" s="116">
        <v>850</v>
      </c>
      <c r="L184" s="136">
        <v>780</v>
      </c>
      <c r="M184" s="115">
        <v>672.5</v>
      </c>
      <c r="N184" s="115">
        <v>900</v>
      </c>
      <c r="O184" s="115">
        <v>999.54</v>
      </c>
      <c r="P184" s="116">
        <v>1250</v>
      </c>
      <c r="Q184" s="136">
        <v>210</v>
      </c>
      <c r="R184" s="115">
        <v>1200</v>
      </c>
      <c r="S184" s="115">
        <v>1525</v>
      </c>
      <c r="T184" s="115">
        <v>1527.35</v>
      </c>
      <c r="U184" s="116">
        <v>1850</v>
      </c>
      <c r="V184" s="136">
        <v>414</v>
      </c>
      <c r="W184" s="115">
        <v>325</v>
      </c>
      <c r="X184" s="115">
        <v>375</v>
      </c>
      <c r="Y184" s="115">
        <v>385.53</v>
      </c>
      <c r="Z184" s="116">
        <v>437.74</v>
      </c>
    </row>
    <row r="185" spans="1:26" ht="15" x14ac:dyDescent="0.25">
      <c r="A185" s="107" t="s">
        <v>14</v>
      </c>
      <c r="B185" s="136">
        <v>253</v>
      </c>
      <c r="C185" s="115">
        <v>400</v>
      </c>
      <c r="D185" s="115">
        <v>480</v>
      </c>
      <c r="E185" s="115">
        <v>470.55</v>
      </c>
      <c r="F185" s="116">
        <v>525</v>
      </c>
      <c r="G185" s="136">
        <v>683</v>
      </c>
      <c r="H185" s="115">
        <v>510</v>
      </c>
      <c r="I185" s="115">
        <v>575</v>
      </c>
      <c r="J185" s="115">
        <v>582.79999999999995</v>
      </c>
      <c r="K185" s="116">
        <v>650</v>
      </c>
      <c r="L185" s="136">
        <v>338</v>
      </c>
      <c r="M185" s="115">
        <v>625</v>
      </c>
      <c r="N185" s="115">
        <v>695</v>
      </c>
      <c r="O185" s="115">
        <v>709.75</v>
      </c>
      <c r="P185" s="116">
        <v>795</v>
      </c>
      <c r="Q185" s="136">
        <v>94</v>
      </c>
      <c r="R185" s="115">
        <v>700</v>
      </c>
      <c r="S185" s="115">
        <v>875</v>
      </c>
      <c r="T185" s="115">
        <v>881.97</v>
      </c>
      <c r="U185" s="116">
        <v>995</v>
      </c>
      <c r="V185" s="136">
        <v>229</v>
      </c>
      <c r="W185" s="115">
        <v>305</v>
      </c>
      <c r="X185" s="115">
        <v>337.8</v>
      </c>
      <c r="Y185" s="115">
        <v>371.08</v>
      </c>
      <c r="Z185" s="116">
        <v>402.98</v>
      </c>
    </row>
    <row r="186" spans="1:26" ht="15" x14ac:dyDescent="0.25">
      <c r="A186" s="107" t="s">
        <v>15</v>
      </c>
      <c r="B186" s="136">
        <v>1436</v>
      </c>
      <c r="C186" s="115">
        <v>650</v>
      </c>
      <c r="D186" s="115">
        <v>695</v>
      </c>
      <c r="E186" s="115">
        <v>727.5</v>
      </c>
      <c r="F186" s="116">
        <v>775</v>
      </c>
      <c r="G186" s="136">
        <v>2155</v>
      </c>
      <c r="H186" s="115">
        <v>795</v>
      </c>
      <c r="I186" s="115">
        <v>895</v>
      </c>
      <c r="J186" s="115">
        <v>945.71</v>
      </c>
      <c r="K186" s="116">
        <v>1045</v>
      </c>
      <c r="L186" s="136">
        <v>866</v>
      </c>
      <c r="M186" s="115">
        <v>1100</v>
      </c>
      <c r="N186" s="115">
        <v>1350</v>
      </c>
      <c r="O186" s="115">
        <v>1345.43</v>
      </c>
      <c r="P186" s="116">
        <v>1575</v>
      </c>
      <c r="Q186" s="136">
        <v>325</v>
      </c>
      <c r="R186" s="115">
        <v>1625</v>
      </c>
      <c r="S186" s="115">
        <v>1950</v>
      </c>
      <c r="T186" s="115">
        <v>1893.94</v>
      </c>
      <c r="U186" s="116">
        <v>2200</v>
      </c>
      <c r="V186" s="136">
        <v>422</v>
      </c>
      <c r="W186" s="115">
        <v>360</v>
      </c>
      <c r="X186" s="115">
        <v>424.85</v>
      </c>
      <c r="Y186" s="115">
        <v>425.25</v>
      </c>
      <c r="Z186" s="116">
        <v>485</v>
      </c>
    </row>
    <row r="187" spans="1:26" ht="15" x14ac:dyDescent="0.25">
      <c r="A187" s="107" t="s">
        <v>16</v>
      </c>
      <c r="B187" s="136">
        <v>255</v>
      </c>
      <c r="C187" s="115">
        <v>350</v>
      </c>
      <c r="D187" s="115">
        <v>395</v>
      </c>
      <c r="E187" s="115">
        <v>393.95</v>
      </c>
      <c r="F187" s="116">
        <v>425</v>
      </c>
      <c r="G187" s="136">
        <v>519</v>
      </c>
      <c r="H187" s="115">
        <v>445</v>
      </c>
      <c r="I187" s="115">
        <v>475</v>
      </c>
      <c r="J187" s="115">
        <v>486.7</v>
      </c>
      <c r="K187" s="116">
        <v>530</v>
      </c>
      <c r="L187" s="136">
        <v>241</v>
      </c>
      <c r="M187" s="115">
        <v>500</v>
      </c>
      <c r="N187" s="115">
        <v>575</v>
      </c>
      <c r="O187" s="115">
        <v>592.61</v>
      </c>
      <c r="P187" s="116">
        <v>650</v>
      </c>
      <c r="Q187" s="136">
        <v>66</v>
      </c>
      <c r="R187" s="115">
        <v>725</v>
      </c>
      <c r="S187" s="115">
        <v>895</v>
      </c>
      <c r="T187" s="115">
        <v>925.83</v>
      </c>
      <c r="U187" s="116">
        <v>1050</v>
      </c>
      <c r="V187" s="136">
        <v>71</v>
      </c>
      <c r="W187" s="115">
        <v>280</v>
      </c>
      <c r="X187" s="115">
        <v>325</v>
      </c>
      <c r="Y187" s="115">
        <v>330.78</v>
      </c>
      <c r="Z187" s="116">
        <v>359.52</v>
      </c>
    </row>
    <row r="188" spans="1:26" ht="15" x14ac:dyDescent="0.25">
      <c r="A188" s="107" t="s">
        <v>17</v>
      </c>
      <c r="B188" s="136">
        <v>255</v>
      </c>
      <c r="C188" s="115">
        <v>380</v>
      </c>
      <c r="D188" s="115">
        <v>400</v>
      </c>
      <c r="E188" s="115">
        <v>409.96</v>
      </c>
      <c r="F188" s="116">
        <v>430</v>
      </c>
      <c r="G188" s="136">
        <v>467</v>
      </c>
      <c r="H188" s="115">
        <v>495</v>
      </c>
      <c r="I188" s="115">
        <v>550</v>
      </c>
      <c r="J188" s="115">
        <v>550.70000000000005</v>
      </c>
      <c r="K188" s="116">
        <v>600</v>
      </c>
      <c r="L188" s="136">
        <v>111</v>
      </c>
      <c r="M188" s="115">
        <v>650</v>
      </c>
      <c r="N188" s="115">
        <v>725</v>
      </c>
      <c r="O188" s="115">
        <v>723.11</v>
      </c>
      <c r="P188" s="116">
        <v>795</v>
      </c>
      <c r="Q188" s="136">
        <v>36</v>
      </c>
      <c r="R188" s="115">
        <v>872.5</v>
      </c>
      <c r="S188" s="115">
        <v>995</v>
      </c>
      <c r="T188" s="115">
        <v>993.19</v>
      </c>
      <c r="U188" s="116">
        <v>1075</v>
      </c>
      <c r="V188" s="136">
        <v>67</v>
      </c>
      <c r="W188" s="115">
        <v>275</v>
      </c>
      <c r="X188" s="115">
        <v>300</v>
      </c>
      <c r="Y188" s="115">
        <v>311.60000000000002</v>
      </c>
      <c r="Z188" s="116">
        <v>334.52</v>
      </c>
    </row>
    <row r="189" spans="1:26" ht="15" x14ac:dyDescent="0.25">
      <c r="A189" s="107" t="s">
        <v>18</v>
      </c>
      <c r="B189" s="136">
        <v>456</v>
      </c>
      <c r="C189" s="115">
        <v>350</v>
      </c>
      <c r="D189" s="115">
        <v>375</v>
      </c>
      <c r="E189" s="115">
        <v>384.48</v>
      </c>
      <c r="F189" s="116">
        <v>400</v>
      </c>
      <c r="G189" s="136">
        <v>720</v>
      </c>
      <c r="H189" s="115">
        <v>425</v>
      </c>
      <c r="I189" s="115">
        <v>480</v>
      </c>
      <c r="J189" s="115">
        <v>507.67</v>
      </c>
      <c r="K189" s="116">
        <v>560</v>
      </c>
      <c r="L189" s="136">
        <v>206</v>
      </c>
      <c r="M189" s="115">
        <v>525</v>
      </c>
      <c r="N189" s="115">
        <v>650</v>
      </c>
      <c r="O189" s="115">
        <v>656.39</v>
      </c>
      <c r="P189" s="116">
        <v>750</v>
      </c>
      <c r="Q189" s="136">
        <v>52</v>
      </c>
      <c r="R189" s="115">
        <v>850</v>
      </c>
      <c r="S189" s="115">
        <v>1100</v>
      </c>
      <c r="T189" s="115">
        <v>1060.58</v>
      </c>
      <c r="U189" s="116">
        <v>1200</v>
      </c>
      <c r="V189" s="136">
        <v>95</v>
      </c>
      <c r="W189" s="115">
        <v>275.89</v>
      </c>
      <c r="X189" s="115">
        <v>300</v>
      </c>
      <c r="Y189" s="115">
        <v>308.77</v>
      </c>
      <c r="Z189" s="116">
        <v>325</v>
      </c>
    </row>
    <row r="190" spans="1:26" ht="15" x14ac:dyDescent="0.25">
      <c r="A190" s="107" t="s">
        <v>19</v>
      </c>
      <c r="B190" s="136">
        <v>158</v>
      </c>
      <c r="C190" s="115">
        <v>325</v>
      </c>
      <c r="D190" s="115">
        <v>350</v>
      </c>
      <c r="E190" s="115">
        <v>356.96</v>
      </c>
      <c r="F190" s="116">
        <v>390</v>
      </c>
      <c r="G190" s="136">
        <v>298</v>
      </c>
      <c r="H190" s="115">
        <v>425</v>
      </c>
      <c r="I190" s="115">
        <v>450</v>
      </c>
      <c r="J190" s="115">
        <v>477.92</v>
      </c>
      <c r="K190" s="116">
        <v>525</v>
      </c>
      <c r="L190" s="136">
        <v>160</v>
      </c>
      <c r="M190" s="115">
        <v>495</v>
      </c>
      <c r="N190" s="115">
        <v>562.5</v>
      </c>
      <c r="O190" s="115">
        <v>591.34</v>
      </c>
      <c r="P190" s="116">
        <v>675</v>
      </c>
      <c r="Q190" s="136">
        <v>40</v>
      </c>
      <c r="R190" s="115">
        <v>737.5</v>
      </c>
      <c r="S190" s="115">
        <v>875</v>
      </c>
      <c r="T190" s="115">
        <v>942.13</v>
      </c>
      <c r="U190" s="116">
        <v>1050</v>
      </c>
      <c r="V190" s="136">
        <v>31</v>
      </c>
      <c r="W190" s="115">
        <v>250.89</v>
      </c>
      <c r="X190" s="115">
        <v>294.35000000000002</v>
      </c>
      <c r="Y190" s="115">
        <v>356.99</v>
      </c>
      <c r="Z190" s="116">
        <v>541.33000000000004</v>
      </c>
    </row>
    <row r="191" spans="1:26" ht="15" x14ac:dyDescent="0.25">
      <c r="A191" s="107" t="s">
        <v>20</v>
      </c>
      <c r="B191" s="136">
        <v>384</v>
      </c>
      <c r="C191" s="115">
        <v>365</v>
      </c>
      <c r="D191" s="115">
        <v>395</v>
      </c>
      <c r="E191" s="115">
        <v>397.07</v>
      </c>
      <c r="F191" s="116">
        <v>425</v>
      </c>
      <c r="G191" s="136">
        <v>599</v>
      </c>
      <c r="H191" s="115">
        <v>450</v>
      </c>
      <c r="I191" s="115">
        <v>500</v>
      </c>
      <c r="J191" s="115">
        <v>526.08000000000004</v>
      </c>
      <c r="K191" s="116">
        <v>575</v>
      </c>
      <c r="L191" s="136">
        <v>287</v>
      </c>
      <c r="M191" s="115">
        <v>595</v>
      </c>
      <c r="N191" s="115">
        <v>650</v>
      </c>
      <c r="O191" s="115">
        <v>690.66</v>
      </c>
      <c r="P191" s="116">
        <v>775</v>
      </c>
      <c r="Q191" s="136">
        <v>83</v>
      </c>
      <c r="R191" s="115">
        <v>900</v>
      </c>
      <c r="S191" s="115">
        <v>1100</v>
      </c>
      <c r="T191" s="115">
        <v>1137.75</v>
      </c>
      <c r="U191" s="116">
        <v>1300</v>
      </c>
      <c r="V191" s="136">
        <v>76</v>
      </c>
      <c r="W191" s="115">
        <v>282.5</v>
      </c>
      <c r="X191" s="115">
        <v>322.5</v>
      </c>
      <c r="Y191" s="115">
        <v>337.04</v>
      </c>
      <c r="Z191" s="116">
        <v>375</v>
      </c>
    </row>
    <row r="192" spans="1:26" ht="15" x14ac:dyDescent="0.25">
      <c r="A192" s="107" t="s">
        <v>21</v>
      </c>
      <c r="B192" s="136">
        <v>95</v>
      </c>
      <c r="C192" s="115">
        <v>375</v>
      </c>
      <c r="D192" s="115">
        <v>395</v>
      </c>
      <c r="E192" s="115">
        <v>404.79</v>
      </c>
      <c r="F192" s="116">
        <v>425</v>
      </c>
      <c r="G192" s="136">
        <v>210</v>
      </c>
      <c r="H192" s="115">
        <v>450</v>
      </c>
      <c r="I192" s="115">
        <v>495</v>
      </c>
      <c r="J192" s="115">
        <v>503.31</v>
      </c>
      <c r="K192" s="116">
        <v>550</v>
      </c>
      <c r="L192" s="136">
        <v>55</v>
      </c>
      <c r="M192" s="115">
        <v>500</v>
      </c>
      <c r="N192" s="115">
        <v>575</v>
      </c>
      <c r="O192" s="115">
        <v>634.45000000000005</v>
      </c>
      <c r="P192" s="116">
        <v>695</v>
      </c>
      <c r="Q192" s="136">
        <v>7</v>
      </c>
      <c r="R192" s="115">
        <v>695</v>
      </c>
      <c r="S192" s="115">
        <v>1100</v>
      </c>
      <c r="T192" s="115">
        <v>1089.29</v>
      </c>
      <c r="U192" s="116">
        <v>1385</v>
      </c>
      <c r="V192" s="136">
        <v>36</v>
      </c>
      <c r="W192" s="115">
        <v>275</v>
      </c>
      <c r="X192" s="115">
        <v>300</v>
      </c>
      <c r="Y192" s="115">
        <v>311.75</v>
      </c>
      <c r="Z192" s="116">
        <v>350</v>
      </c>
    </row>
    <row r="193" spans="1:26" ht="15" x14ac:dyDescent="0.25">
      <c r="A193" s="123" t="s">
        <v>22</v>
      </c>
      <c r="B193" s="138">
        <v>92</v>
      </c>
      <c r="C193" s="125">
        <v>475</v>
      </c>
      <c r="D193" s="125">
        <v>495</v>
      </c>
      <c r="E193" s="125">
        <v>489.92</v>
      </c>
      <c r="F193" s="126">
        <v>525</v>
      </c>
      <c r="G193" s="138">
        <v>396</v>
      </c>
      <c r="H193" s="125">
        <v>575</v>
      </c>
      <c r="I193" s="125">
        <v>600</v>
      </c>
      <c r="J193" s="125">
        <v>608.82000000000005</v>
      </c>
      <c r="K193" s="126">
        <v>650</v>
      </c>
      <c r="L193" s="138">
        <v>138</v>
      </c>
      <c r="M193" s="125">
        <v>650</v>
      </c>
      <c r="N193" s="125">
        <v>697.5</v>
      </c>
      <c r="O193" s="125">
        <v>735.69</v>
      </c>
      <c r="P193" s="126">
        <v>800</v>
      </c>
      <c r="Q193" s="138">
        <v>45</v>
      </c>
      <c r="R193" s="125">
        <v>875</v>
      </c>
      <c r="S193" s="125">
        <v>1000</v>
      </c>
      <c r="T193" s="125">
        <v>1007.36</v>
      </c>
      <c r="U193" s="126">
        <v>1195</v>
      </c>
      <c r="V193" s="138">
        <v>81</v>
      </c>
      <c r="W193" s="125">
        <v>316.07</v>
      </c>
      <c r="X193" s="125">
        <v>359.52</v>
      </c>
      <c r="Y193" s="125">
        <v>347.91</v>
      </c>
      <c r="Z193" s="126">
        <v>377.98</v>
      </c>
    </row>
    <row r="195" spans="1:26" ht="78.599999999999994" thickBot="1" x14ac:dyDescent="0.3">
      <c r="A195" s="129" t="s">
        <v>304</v>
      </c>
      <c r="B195" s="130" t="s">
        <v>309</v>
      </c>
      <c r="C195" s="130" t="s">
        <v>310</v>
      </c>
      <c r="D195" s="130" t="s">
        <v>311</v>
      </c>
      <c r="E195" s="130" t="s">
        <v>312</v>
      </c>
      <c r="F195" s="130" t="s">
        <v>313</v>
      </c>
      <c r="G195" s="130" t="s">
        <v>314</v>
      </c>
      <c r="H195" s="148" t="s">
        <v>315</v>
      </c>
      <c r="I195" s="130" t="s">
        <v>316</v>
      </c>
      <c r="J195" s="130" t="s">
        <v>317</v>
      </c>
      <c r="K195" s="130" t="s">
        <v>318</v>
      </c>
      <c r="L195" s="130" t="s">
        <v>319</v>
      </c>
      <c r="M195" s="130" t="s">
        <v>320</v>
      </c>
      <c r="N195" s="130" t="s">
        <v>321</v>
      </c>
      <c r="O195" s="247" t="s">
        <v>322</v>
      </c>
      <c r="P195" s="130" t="s">
        <v>323</v>
      </c>
      <c r="Q195" s="130" t="s">
        <v>324</v>
      </c>
      <c r="R195" s="130" t="s">
        <v>325</v>
      </c>
      <c r="S195" s="130" t="s">
        <v>326</v>
      </c>
      <c r="T195" s="130" t="s">
        <v>327</v>
      </c>
      <c r="U195" s="130" t="s">
        <v>328</v>
      </c>
      <c r="V195" s="148" t="s">
        <v>329</v>
      </c>
      <c r="W195" s="130" t="s">
        <v>330</v>
      </c>
      <c r="X195" s="130" t="s">
        <v>331</v>
      </c>
      <c r="Y195" s="130" t="s">
        <v>332</v>
      </c>
      <c r="Z195" s="130" t="s">
        <v>333</v>
      </c>
    </row>
    <row r="196" spans="1:26" ht="15" x14ac:dyDescent="0.25">
      <c r="A196" s="157" t="s">
        <v>0</v>
      </c>
      <c r="B196" s="158">
        <v>7897</v>
      </c>
      <c r="C196" s="159" t="s">
        <v>167</v>
      </c>
      <c r="D196" s="159" t="s">
        <v>167</v>
      </c>
      <c r="E196" s="159">
        <v>532.47670100000005</v>
      </c>
      <c r="F196" s="160" t="s">
        <v>167</v>
      </c>
      <c r="G196" s="158">
        <v>14535</v>
      </c>
      <c r="H196" s="159" t="s">
        <v>167</v>
      </c>
      <c r="I196" s="159" t="s">
        <v>167</v>
      </c>
      <c r="J196" s="159">
        <v>681.15384099999994</v>
      </c>
      <c r="K196" s="160" t="s">
        <v>167</v>
      </c>
      <c r="L196" s="158">
        <v>5476</v>
      </c>
      <c r="M196" s="159" t="s">
        <v>167</v>
      </c>
      <c r="N196" s="159" t="s">
        <v>167</v>
      </c>
      <c r="O196" s="159">
        <v>826.13093499999991</v>
      </c>
      <c r="P196" s="160" t="s">
        <v>167</v>
      </c>
      <c r="Q196" s="158">
        <v>1729</v>
      </c>
      <c r="R196" s="159" t="s">
        <v>167</v>
      </c>
      <c r="S196" s="159" t="s">
        <v>167</v>
      </c>
      <c r="T196" s="159">
        <v>1315.8433730000002</v>
      </c>
      <c r="U196" s="160" t="s">
        <v>167</v>
      </c>
      <c r="V196" s="158">
        <v>2581</v>
      </c>
      <c r="W196" s="159" t="s">
        <v>167</v>
      </c>
      <c r="X196" s="159" t="s">
        <v>167</v>
      </c>
      <c r="Y196" s="159">
        <v>390.17451524020845</v>
      </c>
      <c r="Z196" s="160" t="s">
        <v>167</v>
      </c>
    </row>
    <row r="197" spans="1:26" ht="15" x14ac:dyDescent="0.25">
      <c r="A197" s="107" t="s">
        <v>1</v>
      </c>
      <c r="B197" s="136">
        <v>881</v>
      </c>
      <c r="C197" s="115">
        <v>425</v>
      </c>
      <c r="D197" s="115">
        <v>450</v>
      </c>
      <c r="E197" s="115">
        <v>470.17</v>
      </c>
      <c r="F197" s="116">
        <v>500</v>
      </c>
      <c r="G197" s="136">
        <v>1675</v>
      </c>
      <c r="H197" s="115">
        <v>550</v>
      </c>
      <c r="I197" s="115">
        <v>640</v>
      </c>
      <c r="J197" s="115">
        <v>651.82000000000005</v>
      </c>
      <c r="K197" s="116">
        <v>700</v>
      </c>
      <c r="L197" s="136">
        <v>545</v>
      </c>
      <c r="M197" s="115">
        <v>725</v>
      </c>
      <c r="N197" s="115">
        <v>850</v>
      </c>
      <c r="O197" s="115">
        <v>888.83</v>
      </c>
      <c r="P197" s="116">
        <v>995</v>
      </c>
      <c r="Q197" s="136">
        <v>263</v>
      </c>
      <c r="R197" s="115">
        <v>1000</v>
      </c>
      <c r="S197" s="115">
        <v>1200</v>
      </c>
      <c r="T197" s="115">
        <v>1305.73</v>
      </c>
      <c r="U197" s="116">
        <v>1500</v>
      </c>
      <c r="V197" s="136">
        <v>254</v>
      </c>
      <c r="W197" s="115">
        <v>320</v>
      </c>
      <c r="X197" s="115">
        <v>359.52</v>
      </c>
      <c r="Y197" s="115">
        <v>359.12</v>
      </c>
      <c r="Z197" s="116">
        <v>400</v>
      </c>
    </row>
    <row r="198" spans="1:26" ht="15" x14ac:dyDescent="0.25">
      <c r="A198" s="107" t="s">
        <v>3</v>
      </c>
      <c r="B198" s="136">
        <v>142</v>
      </c>
      <c r="C198" s="115">
        <v>368</v>
      </c>
      <c r="D198" s="115">
        <v>425</v>
      </c>
      <c r="E198" s="115">
        <v>416.81</v>
      </c>
      <c r="F198" s="116">
        <v>460</v>
      </c>
      <c r="G198" s="136">
        <v>213</v>
      </c>
      <c r="H198" s="115">
        <v>495</v>
      </c>
      <c r="I198" s="115">
        <v>550</v>
      </c>
      <c r="J198" s="115">
        <v>557.11</v>
      </c>
      <c r="K198" s="116">
        <v>600</v>
      </c>
      <c r="L198" s="136">
        <v>96</v>
      </c>
      <c r="M198" s="115">
        <v>537.5</v>
      </c>
      <c r="N198" s="115">
        <v>600</v>
      </c>
      <c r="O198" s="115">
        <v>654.01</v>
      </c>
      <c r="P198" s="116">
        <v>772.5</v>
      </c>
      <c r="Q198" s="136">
        <v>16</v>
      </c>
      <c r="R198" s="115">
        <v>825</v>
      </c>
      <c r="S198" s="115">
        <v>1022.5</v>
      </c>
      <c r="T198" s="115">
        <v>966.56</v>
      </c>
      <c r="U198" s="116">
        <v>1100</v>
      </c>
      <c r="V198" s="136">
        <v>46</v>
      </c>
      <c r="W198" s="115">
        <v>305</v>
      </c>
      <c r="X198" s="115">
        <v>350.63</v>
      </c>
      <c r="Y198" s="115">
        <v>373.89</v>
      </c>
      <c r="Z198" s="116">
        <v>375</v>
      </c>
    </row>
    <row r="199" spans="1:26" ht="15" x14ac:dyDescent="0.25">
      <c r="A199" s="107" t="s">
        <v>5</v>
      </c>
      <c r="B199" s="136">
        <v>456</v>
      </c>
      <c r="C199" s="115">
        <v>325</v>
      </c>
      <c r="D199" s="115">
        <v>375</v>
      </c>
      <c r="E199" s="115">
        <v>370.11</v>
      </c>
      <c r="F199" s="116">
        <v>400</v>
      </c>
      <c r="G199" s="136">
        <v>870</v>
      </c>
      <c r="H199" s="115">
        <v>425</v>
      </c>
      <c r="I199" s="115">
        <v>450</v>
      </c>
      <c r="J199" s="115">
        <v>471.45</v>
      </c>
      <c r="K199" s="116">
        <v>525</v>
      </c>
      <c r="L199" s="136">
        <v>434</v>
      </c>
      <c r="M199" s="115">
        <v>500</v>
      </c>
      <c r="N199" s="115">
        <v>550</v>
      </c>
      <c r="O199" s="115">
        <v>583.35</v>
      </c>
      <c r="P199" s="116">
        <v>630</v>
      </c>
      <c r="Q199" s="136">
        <v>110</v>
      </c>
      <c r="R199" s="115">
        <v>650</v>
      </c>
      <c r="S199" s="115">
        <v>825</v>
      </c>
      <c r="T199" s="115">
        <v>847.64</v>
      </c>
      <c r="U199" s="116">
        <v>950</v>
      </c>
      <c r="V199" s="136">
        <v>124</v>
      </c>
      <c r="W199" s="115">
        <v>325</v>
      </c>
      <c r="X199" s="115">
        <v>359.52</v>
      </c>
      <c r="Y199" s="115">
        <v>368.88</v>
      </c>
      <c r="Z199" s="116">
        <v>418.21</v>
      </c>
    </row>
    <row r="200" spans="1:26" ht="15" x14ac:dyDescent="0.25">
      <c r="A200" s="107" t="s">
        <v>7</v>
      </c>
      <c r="B200" s="136">
        <v>121</v>
      </c>
      <c r="C200" s="115">
        <v>369.35</v>
      </c>
      <c r="D200" s="115">
        <v>395</v>
      </c>
      <c r="E200" s="115">
        <v>404.29</v>
      </c>
      <c r="F200" s="116">
        <v>420</v>
      </c>
      <c r="G200" s="136">
        <v>287</v>
      </c>
      <c r="H200" s="115">
        <v>435</v>
      </c>
      <c r="I200" s="115">
        <v>465</v>
      </c>
      <c r="J200" s="115">
        <v>475.5</v>
      </c>
      <c r="K200" s="116">
        <v>500</v>
      </c>
      <c r="L200" s="136">
        <v>140</v>
      </c>
      <c r="M200" s="115">
        <v>495</v>
      </c>
      <c r="N200" s="115">
        <v>525</v>
      </c>
      <c r="O200" s="115">
        <v>550.69000000000005</v>
      </c>
      <c r="P200" s="116">
        <v>600</v>
      </c>
      <c r="Q200" s="136">
        <v>45</v>
      </c>
      <c r="R200" s="115">
        <v>625</v>
      </c>
      <c r="S200" s="115">
        <v>750</v>
      </c>
      <c r="T200" s="115">
        <v>736.64</v>
      </c>
      <c r="U200" s="116">
        <v>800</v>
      </c>
      <c r="V200" s="136">
        <v>115</v>
      </c>
      <c r="W200" s="115">
        <v>255</v>
      </c>
      <c r="X200" s="115">
        <v>280</v>
      </c>
      <c r="Y200" s="115">
        <v>283.11</v>
      </c>
      <c r="Z200" s="116">
        <v>310</v>
      </c>
    </row>
    <row r="201" spans="1:26" ht="15" x14ac:dyDescent="0.25">
      <c r="A201" s="107" t="s">
        <v>9</v>
      </c>
      <c r="B201" s="136">
        <v>429</v>
      </c>
      <c r="C201" s="115">
        <v>350</v>
      </c>
      <c r="D201" s="115">
        <v>395</v>
      </c>
      <c r="E201" s="115">
        <v>401.52</v>
      </c>
      <c r="F201" s="116">
        <v>445</v>
      </c>
      <c r="G201" s="136">
        <v>857</v>
      </c>
      <c r="H201" s="115">
        <v>480</v>
      </c>
      <c r="I201" s="115">
        <v>575</v>
      </c>
      <c r="J201" s="115">
        <v>581.94000000000005</v>
      </c>
      <c r="K201" s="116">
        <v>650</v>
      </c>
      <c r="L201" s="136">
        <v>315</v>
      </c>
      <c r="M201" s="115">
        <v>625</v>
      </c>
      <c r="N201" s="115">
        <v>775</v>
      </c>
      <c r="O201" s="115">
        <v>794.73</v>
      </c>
      <c r="P201" s="116">
        <v>950</v>
      </c>
      <c r="Q201" s="136">
        <v>89</v>
      </c>
      <c r="R201" s="115">
        <v>1000</v>
      </c>
      <c r="S201" s="115">
        <v>1200</v>
      </c>
      <c r="T201" s="115">
        <v>1177.19</v>
      </c>
      <c r="U201" s="116">
        <v>1375</v>
      </c>
      <c r="V201" s="136">
        <v>181</v>
      </c>
      <c r="W201" s="115">
        <v>300</v>
      </c>
      <c r="X201" s="115">
        <v>330</v>
      </c>
      <c r="Y201" s="115">
        <v>343.77</v>
      </c>
      <c r="Z201" s="116">
        <v>385</v>
      </c>
    </row>
    <row r="202" spans="1:26" ht="15" x14ac:dyDescent="0.25">
      <c r="A202" s="107" t="s">
        <v>10</v>
      </c>
      <c r="B202" s="136">
        <v>72</v>
      </c>
      <c r="C202" s="115">
        <v>450</v>
      </c>
      <c r="D202" s="115">
        <v>500</v>
      </c>
      <c r="E202" s="115">
        <v>525.55999999999995</v>
      </c>
      <c r="F202" s="116">
        <v>595</v>
      </c>
      <c r="G202" s="136">
        <v>178</v>
      </c>
      <c r="H202" s="115">
        <v>575</v>
      </c>
      <c r="I202" s="115">
        <v>650</v>
      </c>
      <c r="J202" s="115">
        <v>677.02</v>
      </c>
      <c r="K202" s="116">
        <v>750</v>
      </c>
      <c r="L202" s="136">
        <v>99</v>
      </c>
      <c r="M202" s="115">
        <v>750</v>
      </c>
      <c r="N202" s="115">
        <v>895</v>
      </c>
      <c r="O202" s="115">
        <v>945.66</v>
      </c>
      <c r="P202" s="116">
        <v>1025</v>
      </c>
      <c r="Q202" s="136">
        <v>36</v>
      </c>
      <c r="R202" s="115">
        <v>1272.5</v>
      </c>
      <c r="S202" s="115">
        <v>1497.5</v>
      </c>
      <c r="T202" s="115">
        <v>1553.19</v>
      </c>
      <c r="U202" s="116">
        <v>1725</v>
      </c>
      <c r="V202" s="136">
        <v>43</v>
      </c>
      <c r="W202" s="115">
        <v>300</v>
      </c>
      <c r="X202" s="115">
        <v>325.89</v>
      </c>
      <c r="Y202" s="115">
        <v>352.18</v>
      </c>
      <c r="Z202" s="116">
        <v>390</v>
      </c>
    </row>
    <row r="203" spans="1:26" ht="15" x14ac:dyDescent="0.25">
      <c r="A203" s="107" t="s">
        <v>11</v>
      </c>
      <c r="B203" s="136">
        <v>322</v>
      </c>
      <c r="C203" s="115">
        <v>360</v>
      </c>
      <c r="D203" s="115">
        <v>400</v>
      </c>
      <c r="E203" s="115">
        <v>422.29</v>
      </c>
      <c r="F203" s="116">
        <v>450</v>
      </c>
      <c r="G203" s="136">
        <v>850</v>
      </c>
      <c r="H203" s="115">
        <v>460</v>
      </c>
      <c r="I203" s="115">
        <v>517.5</v>
      </c>
      <c r="J203" s="115">
        <v>566.76</v>
      </c>
      <c r="K203" s="116">
        <v>595</v>
      </c>
      <c r="L203" s="136">
        <v>376</v>
      </c>
      <c r="M203" s="115">
        <v>550</v>
      </c>
      <c r="N203" s="115">
        <v>662.5</v>
      </c>
      <c r="O203" s="115">
        <v>713.82</v>
      </c>
      <c r="P203" s="116">
        <v>775</v>
      </c>
      <c r="Q203" s="136">
        <v>117</v>
      </c>
      <c r="R203" s="115">
        <v>800</v>
      </c>
      <c r="S203" s="115">
        <v>950</v>
      </c>
      <c r="T203" s="115">
        <v>1092.04</v>
      </c>
      <c r="U203" s="116">
        <v>1165</v>
      </c>
      <c r="V203" s="136">
        <v>151</v>
      </c>
      <c r="W203" s="115">
        <v>290</v>
      </c>
      <c r="X203" s="115">
        <v>334.52</v>
      </c>
      <c r="Y203" s="115">
        <v>350.65</v>
      </c>
      <c r="Z203" s="116">
        <v>375</v>
      </c>
    </row>
    <row r="204" spans="1:26" ht="15" x14ac:dyDescent="0.25">
      <c r="A204" s="107" t="s">
        <v>12</v>
      </c>
      <c r="B204" s="136">
        <v>237</v>
      </c>
      <c r="C204" s="115">
        <v>375</v>
      </c>
      <c r="D204" s="115">
        <v>420</v>
      </c>
      <c r="E204" s="115">
        <v>438.14</v>
      </c>
      <c r="F204" s="116">
        <v>480</v>
      </c>
      <c r="G204" s="136">
        <v>623</v>
      </c>
      <c r="H204" s="115">
        <v>495</v>
      </c>
      <c r="I204" s="115">
        <v>575</v>
      </c>
      <c r="J204" s="115">
        <v>595.88</v>
      </c>
      <c r="K204" s="116">
        <v>675</v>
      </c>
      <c r="L204" s="136">
        <v>216</v>
      </c>
      <c r="M204" s="115">
        <v>625</v>
      </c>
      <c r="N204" s="115">
        <v>750</v>
      </c>
      <c r="O204" s="115">
        <v>800.92</v>
      </c>
      <c r="P204" s="116">
        <v>900</v>
      </c>
      <c r="Q204" s="136">
        <v>75</v>
      </c>
      <c r="R204" s="115">
        <v>925</v>
      </c>
      <c r="S204" s="115">
        <v>1100</v>
      </c>
      <c r="T204" s="115">
        <v>1206.93</v>
      </c>
      <c r="U204" s="116">
        <v>1480</v>
      </c>
      <c r="V204" s="136">
        <v>83</v>
      </c>
      <c r="W204" s="115">
        <v>315</v>
      </c>
      <c r="X204" s="115">
        <v>340</v>
      </c>
      <c r="Y204" s="115">
        <v>345.06</v>
      </c>
      <c r="Z204" s="116">
        <v>380</v>
      </c>
    </row>
    <row r="205" spans="1:26" ht="15" x14ac:dyDescent="0.25">
      <c r="A205" s="107" t="s">
        <v>13</v>
      </c>
      <c r="B205" s="136">
        <v>1638</v>
      </c>
      <c r="C205" s="115">
        <v>475</v>
      </c>
      <c r="D205" s="115">
        <v>575</v>
      </c>
      <c r="E205" s="115">
        <v>584.63</v>
      </c>
      <c r="F205" s="116">
        <v>675</v>
      </c>
      <c r="G205" s="136">
        <v>2755</v>
      </c>
      <c r="H205" s="115">
        <v>610</v>
      </c>
      <c r="I205" s="115">
        <v>750</v>
      </c>
      <c r="J205" s="115">
        <v>779.76</v>
      </c>
      <c r="K205" s="116">
        <v>895</v>
      </c>
      <c r="L205" s="136">
        <v>775</v>
      </c>
      <c r="M205" s="115">
        <v>695</v>
      </c>
      <c r="N205" s="115">
        <v>950</v>
      </c>
      <c r="O205" s="115">
        <v>1029.3</v>
      </c>
      <c r="P205" s="116">
        <v>1300</v>
      </c>
      <c r="Q205" s="136">
        <v>219</v>
      </c>
      <c r="R205" s="115">
        <v>1350</v>
      </c>
      <c r="S205" s="115">
        <v>1600</v>
      </c>
      <c r="T205" s="115">
        <v>1616.64</v>
      </c>
      <c r="U205" s="116">
        <v>1899</v>
      </c>
      <c r="V205" s="136">
        <v>414</v>
      </c>
      <c r="W205" s="115">
        <v>347</v>
      </c>
      <c r="X205" s="115">
        <v>400</v>
      </c>
      <c r="Y205" s="115">
        <v>403.2</v>
      </c>
      <c r="Z205" s="116">
        <v>450</v>
      </c>
    </row>
    <row r="206" spans="1:26" ht="15" x14ac:dyDescent="0.25">
      <c r="A206" s="107" t="s">
        <v>14</v>
      </c>
      <c r="B206" s="136">
        <v>252</v>
      </c>
      <c r="C206" s="115">
        <v>425</v>
      </c>
      <c r="D206" s="115">
        <v>495</v>
      </c>
      <c r="E206" s="115">
        <v>477.71</v>
      </c>
      <c r="F206" s="116">
        <v>525</v>
      </c>
      <c r="G206" s="136">
        <v>720</v>
      </c>
      <c r="H206" s="115">
        <v>525</v>
      </c>
      <c r="I206" s="115">
        <v>600</v>
      </c>
      <c r="J206" s="115">
        <v>600.86</v>
      </c>
      <c r="K206" s="116">
        <v>675</v>
      </c>
      <c r="L206" s="136">
        <v>326</v>
      </c>
      <c r="M206" s="115">
        <v>600</v>
      </c>
      <c r="N206" s="115">
        <v>700</v>
      </c>
      <c r="O206" s="115">
        <v>726.4</v>
      </c>
      <c r="P206" s="116">
        <v>825</v>
      </c>
      <c r="Q206" s="136">
        <v>90</v>
      </c>
      <c r="R206" s="115">
        <v>750</v>
      </c>
      <c r="S206" s="115">
        <v>885</v>
      </c>
      <c r="T206" s="115">
        <v>914.72</v>
      </c>
      <c r="U206" s="116">
        <v>1000</v>
      </c>
      <c r="V206" s="136">
        <v>217</v>
      </c>
      <c r="W206" s="115">
        <v>324.76</v>
      </c>
      <c r="X206" s="115">
        <v>350</v>
      </c>
      <c r="Y206" s="115">
        <v>371.06</v>
      </c>
      <c r="Z206" s="116">
        <v>400</v>
      </c>
    </row>
    <row r="207" spans="1:26" ht="15" x14ac:dyDescent="0.25">
      <c r="A207" s="107" t="s">
        <v>15</v>
      </c>
      <c r="B207" s="136">
        <v>1518</v>
      </c>
      <c r="C207" s="115">
        <v>675</v>
      </c>
      <c r="D207" s="115">
        <v>725</v>
      </c>
      <c r="E207" s="115">
        <v>752.08</v>
      </c>
      <c r="F207" s="116">
        <v>795</v>
      </c>
      <c r="G207" s="136">
        <v>2215</v>
      </c>
      <c r="H207" s="115">
        <v>800</v>
      </c>
      <c r="I207" s="115">
        <v>900</v>
      </c>
      <c r="J207" s="115">
        <v>972.07</v>
      </c>
      <c r="K207" s="116">
        <v>1095</v>
      </c>
      <c r="L207" s="136">
        <v>851</v>
      </c>
      <c r="M207" s="115">
        <v>1000</v>
      </c>
      <c r="N207" s="115">
        <v>1300</v>
      </c>
      <c r="O207" s="115">
        <v>1329.11</v>
      </c>
      <c r="P207" s="116">
        <v>1550</v>
      </c>
      <c r="Q207" s="136">
        <v>327</v>
      </c>
      <c r="R207" s="115">
        <v>1600</v>
      </c>
      <c r="S207" s="115">
        <v>1980</v>
      </c>
      <c r="T207" s="115">
        <v>1904.72</v>
      </c>
      <c r="U207" s="116">
        <v>2220</v>
      </c>
      <c r="V207" s="136">
        <v>453</v>
      </c>
      <c r="W207" s="115">
        <v>400</v>
      </c>
      <c r="X207" s="115">
        <v>450</v>
      </c>
      <c r="Y207" s="115">
        <v>460.15</v>
      </c>
      <c r="Z207" s="116">
        <v>520</v>
      </c>
    </row>
    <row r="208" spans="1:26" ht="15" x14ac:dyDescent="0.25">
      <c r="A208" s="107" t="s">
        <v>16</v>
      </c>
      <c r="B208" s="136">
        <v>305</v>
      </c>
      <c r="C208" s="115">
        <v>350</v>
      </c>
      <c r="D208" s="115">
        <v>395</v>
      </c>
      <c r="E208" s="115">
        <v>391.08</v>
      </c>
      <c r="F208" s="116">
        <v>425</v>
      </c>
      <c r="G208" s="136">
        <v>572</v>
      </c>
      <c r="H208" s="115">
        <v>450</v>
      </c>
      <c r="I208" s="115">
        <v>475</v>
      </c>
      <c r="J208" s="115">
        <v>487.79</v>
      </c>
      <c r="K208" s="116">
        <v>532.5</v>
      </c>
      <c r="L208" s="136">
        <v>267</v>
      </c>
      <c r="M208" s="115">
        <v>495</v>
      </c>
      <c r="N208" s="115">
        <v>550</v>
      </c>
      <c r="O208" s="115">
        <v>568.87</v>
      </c>
      <c r="P208" s="116">
        <v>650</v>
      </c>
      <c r="Q208" s="136">
        <v>71</v>
      </c>
      <c r="R208" s="115">
        <v>750</v>
      </c>
      <c r="S208" s="115">
        <v>875</v>
      </c>
      <c r="T208" s="115">
        <v>890.14</v>
      </c>
      <c r="U208" s="116">
        <v>995</v>
      </c>
      <c r="V208" s="136">
        <v>75</v>
      </c>
      <c r="W208" s="115">
        <v>275</v>
      </c>
      <c r="X208" s="115">
        <v>310</v>
      </c>
      <c r="Y208" s="115">
        <v>303.35000000000002</v>
      </c>
      <c r="Z208" s="116">
        <v>350</v>
      </c>
    </row>
    <row r="209" spans="1:26" ht="15" x14ac:dyDescent="0.25">
      <c r="A209" s="107" t="s">
        <v>17</v>
      </c>
      <c r="B209" s="136">
        <v>247</v>
      </c>
      <c r="C209" s="115">
        <v>400</v>
      </c>
      <c r="D209" s="115">
        <v>420</v>
      </c>
      <c r="E209" s="115">
        <v>426.83</v>
      </c>
      <c r="F209" s="116">
        <v>450</v>
      </c>
      <c r="G209" s="136">
        <v>439</v>
      </c>
      <c r="H209" s="115">
        <v>495</v>
      </c>
      <c r="I209" s="115">
        <v>550</v>
      </c>
      <c r="J209" s="115">
        <v>563.74</v>
      </c>
      <c r="K209" s="116">
        <v>600</v>
      </c>
      <c r="L209" s="136">
        <v>106</v>
      </c>
      <c r="M209" s="115">
        <v>650</v>
      </c>
      <c r="N209" s="115">
        <v>732.5</v>
      </c>
      <c r="O209" s="115">
        <v>758.77</v>
      </c>
      <c r="P209" s="116">
        <v>850</v>
      </c>
      <c r="Q209" s="136">
        <v>36</v>
      </c>
      <c r="R209" s="115">
        <v>895</v>
      </c>
      <c r="S209" s="115">
        <v>950</v>
      </c>
      <c r="T209" s="115">
        <v>1056.3900000000001</v>
      </c>
      <c r="U209" s="116">
        <v>1200</v>
      </c>
      <c r="V209" s="136">
        <v>70</v>
      </c>
      <c r="W209" s="115">
        <v>275</v>
      </c>
      <c r="X209" s="115">
        <v>305</v>
      </c>
      <c r="Y209" s="115">
        <v>312.33999999999997</v>
      </c>
      <c r="Z209" s="116">
        <v>352.8</v>
      </c>
    </row>
    <row r="210" spans="1:26" ht="15" x14ac:dyDescent="0.25">
      <c r="A210" s="107" t="s">
        <v>18</v>
      </c>
      <c r="B210" s="136">
        <v>530</v>
      </c>
      <c r="C210" s="115">
        <v>350</v>
      </c>
      <c r="D210" s="115">
        <v>390</v>
      </c>
      <c r="E210" s="115">
        <v>391.61</v>
      </c>
      <c r="F210" s="116">
        <v>425</v>
      </c>
      <c r="G210" s="136">
        <v>774</v>
      </c>
      <c r="H210" s="115">
        <v>445</v>
      </c>
      <c r="I210" s="115">
        <v>495</v>
      </c>
      <c r="J210" s="115">
        <v>512.54999999999995</v>
      </c>
      <c r="K210" s="116">
        <v>575</v>
      </c>
      <c r="L210" s="136">
        <v>280</v>
      </c>
      <c r="M210" s="115">
        <v>525</v>
      </c>
      <c r="N210" s="115">
        <v>650</v>
      </c>
      <c r="O210" s="115">
        <v>666.32</v>
      </c>
      <c r="P210" s="116">
        <v>750</v>
      </c>
      <c r="Q210" s="136">
        <v>61</v>
      </c>
      <c r="R210" s="115">
        <v>995</v>
      </c>
      <c r="S210" s="115">
        <v>1200</v>
      </c>
      <c r="T210" s="115">
        <v>1210.33</v>
      </c>
      <c r="U210" s="116">
        <v>1495</v>
      </c>
      <c r="V210" s="136">
        <v>105</v>
      </c>
      <c r="W210" s="115">
        <v>290</v>
      </c>
      <c r="X210" s="115">
        <v>325</v>
      </c>
      <c r="Y210" s="115">
        <v>331.74</v>
      </c>
      <c r="Z210" s="116">
        <v>360</v>
      </c>
    </row>
    <row r="211" spans="1:26" ht="15" x14ac:dyDescent="0.25">
      <c r="A211" s="107" t="s">
        <v>19</v>
      </c>
      <c r="B211" s="136">
        <v>148</v>
      </c>
      <c r="C211" s="115">
        <v>320</v>
      </c>
      <c r="D211" s="115">
        <v>350</v>
      </c>
      <c r="E211" s="115">
        <v>359.59</v>
      </c>
      <c r="F211" s="116">
        <v>375</v>
      </c>
      <c r="G211" s="136">
        <v>262</v>
      </c>
      <c r="H211" s="115">
        <v>420</v>
      </c>
      <c r="I211" s="115">
        <v>490</v>
      </c>
      <c r="J211" s="115">
        <v>490.34</v>
      </c>
      <c r="K211" s="116">
        <v>550</v>
      </c>
      <c r="L211" s="136">
        <v>162</v>
      </c>
      <c r="M211" s="115">
        <v>500</v>
      </c>
      <c r="N211" s="115">
        <v>575</v>
      </c>
      <c r="O211" s="115">
        <v>615.80999999999995</v>
      </c>
      <c r="P211" s="116">
        <v>675</v>
      </c>
      <c r="Q211" s="136">
        <v>40</v>
      </c>
      <c r="R211" s="115">
        <v>800</v>
      </c>
      <c r="S211" s="115">
        <v>950</v>
      </c>
      <c r="T211" s="115">
        <v>991.88</v>
      </c>
      <c r="U211" s="116">
        <v>1200</v>
      </c>
      <c r="V211" s="136">
        <v>35</v>
      </c>
      <c r="W211" s="115">
        <v>260</v>
      </c>
      <c r="X211" s="115">
        <v>305</v>
      </c>
      <c r="Y211" s="115">
        <v>303.91000000000003</v>
      </c>
      <c r="Z211" s="116">
        <v>359.52</v>
      </c>
    </row>
    <row r="212" spans="1:26" ht="15" x14ac:dyDescent="0.25">
      <c r="A212" s="107" t="s">
        <v>20</v>
      </c>
      <c r="B212" s="136">
        <v>394</v>
      </c>
      <c r="C212" s="115">
        <v>375</v>
      </c>
      <c r="D212" s="115">
        <v>395</v>
      </c>
      <c r="E212" s="115">
        <v>406.35</v>
      </c>
      <c r="F212" s="116">
        <v>450</v>
      </c>
      <c r="G212" s="136">
        <v>652</v>
      </c>
      <c r="H212" s="115">
        <v>450</v>
      </c>
      <c r="I212" s="115">
        <v>525</v>
      </c>
      <c r="J212" s="115">
        <v>533.27</v>
      </c>
      <c r="K212" s="116">
        <v>595</v>
      </c>
      <c r="L212" s="136">
        <v>296</v>
      </c>
      <c r="M212" s="115">
        <v>595</v>
      </c>
      <c r="N212" s="115">
        <v>675</v>
      </c>
      <c r="O212" s="115">
        <v>699.38</v>
      </c>
      <c r="P212" s="116">
        <v>750</v>
      </c>
      <c r="Q212" s="136">
        <v>85</v>
      </c>
      <c r="R212" s="115">
        <v>900</v>
      </c>
      <c r="S212" s="115">
        <v>1100</v>
      </c>
      <c r="T212" s="115">
        <v>1167.0899999999999</v>
      </c>
      <c r="U212" s="116">
        <v>1400</v>
      </c>
      <c r="V212" s="136">
        <v>82</v>
      </c>
      <c r="W212" s="115">
        <v>290</v>
      </c>
      <c r="X212" s="115">
        <v>325</v>
      </c>
      <c r="Y212" s="115">
        <v>334.1</v>
      </c>
      <c r="Z212" s="116">
        <v>375</v>
      </c>
    </row>
    <row r="213" spans="1:26" ht="15" x14ac:dyDescent="0.25">
      <c r="A213" s="107" t="s">
        <v>21</v>
      </c>
      <c r="B213" s="136">
        <v>97</v>
      </c>
      <c r="C213" s="115">
        <v>375</v>
      </c>
      <c r="D213" s="115">
        <v>395</v>
      </c>
      <c r="E213" s="115">
        <v>403.34</v>
      </c>
      <c r="F213" s="116">
        <v>450</v>
      </c>
      <c r="G213" s="136">
        <v>222</v>
      </c>
      <c r="H213" s="115">
        <v>450</v>
      </c>
      <c r="I213" s="115">
        <v>495</v>
      </c>
      <c r="J213" s="115">
        <v>508.68</v>
      </c>
      <c r="K213" s="116">
        <v>550</v>
      </c>
      <c r="L213" s="136">
        <v>60</v>
      </c>
      <c r="M213" s="115">
        <v>550</v>
      </c>
      <c r="N213" s="115">
        <v>595</v>
      </c>
      <c r="O213" s="115">
        <v>639</v>
      </c>
      <c r="P213" s="116">
        <v>695</v>
      </c>
      <c r="Q213" s="136">
        <v>6</v>
      </c>
      <c r="R213" s="115">
        <v>950</v>
      </c>
      <c r="S213" s="115">
        <v>1147.5</v>
      </c>
      <c r="T213" s="115">
        <v>1265.83</v>
      </c>
      <c r="U213" s="116">
        <v>1650</v>
      </c>
      <c r="V213" s="136">
        <v>45</v>
      </c>
      <c r="W213" s="115">
        <v>300</v>
      </c>
      <c r="X213" s="115">
        <v>350</v>
      </c>
      <c r="Y213" s="115">
        <v>332.59</v>
      </c>
      <c r="Z213" s="116">
        <v>375</v>
      </c>
    </row>
    <row r="214" spans="1:26" ht="15" x14ac:dyDescent="0.25">
      <c r="A214" s="123" t="s">
        <v>22</v>
      </c>
      <c r="B214" s="138">
        <v>107</v>
      </c>
      <c r="C214" s="125">
        <v>475</v>
      </c>
      <c r="D214" s="125">
        <v>500</v>
      </c>
      <c r="E214" s="125">
        <v>503.63</v>
      </c>
      <c r="F214" s="126">
        <v>525</v>
      </c>
      <c r="G214" s="138">
        <v>371</v>
      </c>
      <c r="H214" s="125">
        <v>595</v>
      </c>
      <c r="I214" s="125">
        <v>625</v>
      </c>
      <c r="J214" s="125">
        <v>629.66999999999996</v>
      </c>
      <c r="K214" s="126">
        <v>675</v>
      </c>
      <c r="L214" s="138">
        <v>132</v>
      </c>
      <c r="M214" s="125">
        <v>675</v>
      </c>
      <c r="N214" s="125">
        <v>750</v>
      </c>
      <c r="O214" s="125">
        <v>769.39</v>
      </c>
      <c r="P214" s="126">
        <v>850</v>
      </c>
      <c r="Q214" s="138">
        <v>43</v>
      </c>
      <c r="R214" s="125">
        <v>950</v>
      </c>
      <c r="S214" s="125">
        <v>1100</v>
      </c>
      <c r="T214" s="125">
        <v>1055.47</v>
      </c>
      <c r="U214" s="126">
        <v>1195</v>
      </c>
      <c r="V214" s="138">
        <v>87</v>
      </c>
      <c r="W214" s="125">
        <v>290</v>
      </c>
      <c r="X214" s="125">
        <v>325</v>
      </c>
      <c r="Y214" s="125">
        <v>336.79</v>
      </c>
      <c r="Z214" s="126">
        <v>375</v>
      </c>
    </row>
    <row r="216" spans="1:26" ht="78.599999999999994" thickBot="1" x14ac:dyDescent="0.3">
      <c r="A216" s="129" t="s">
        <v>305</v>
      </c>
      <c r="B216" s="130" t="s">
        <v>309</v>
      </c>
      <c r="C216" s="130" t="s">
        <v>310</v>
      </c>
      <c r="D216" s="130" t="s">
        <v>311</v>
      </c>
      <c r="E216" s="130" t="s">
        <v>312</v>
      </c>
      <c r="F216" s="130" t="s">
        <v>313</v>
      </c>
      <c r="G216" s="130" t="s">
        <v>314</v>
      </c>
      <c r="H216" s="148" t="s">
        <v>315</v>
      </c>
      <c r="I216" s="130" t="s">
        <v>316</v>
      </c>
      <c r="J216" s="130" t="s">
        <v>317</v>
      </c>
      <c r="K216" s="130" t="s">
        <v>318</v>
      </c>
      <c r="L216" s="130" t="s">
        <v>319</v>
      </c>
      <c r="M216" s="130" t="s">
        <v>320</v>
      </c>
      <c r="N216" s="130" t="s">
        <v>321</v>
      </c>
      <c r="O216" s="247" t="s">
        <v>322</v>
      </c>
      <c r="P216" s="130" t="s">
        <v>323</v>
      </c>
      <c r="Q216" s="130" t="s">
        <v>324</v>
      </c>
      <c r="R216" s="130" t="s">
        <v>325</v>
      </c>
      <c r="S216" s="130" t="s">
        <v>326</v>
      </c>
      <c r="T216" s="130" t="s">
        <v>327</v>
      </c>
      <c r="U216" s="130" t="s">
        <v>328</v>
      </c>
      <c r="V216" s="148" t="s">
        <v>329</v>
      </c>
      <c r="W216" s="130" t="s">
        <v>330</v>
      </c>
      <c r="X216" s="130" t="s">
        <v>331</v>
      </c>
      <c r="Y216" s="130" t="s">
        <v>332</v>
      </c>
      <c r="Z216" s="130" t="s">
        <v>333</v>
      </c>
    </row>
    <row r="217" spans="1:26" ht="15" x14ac:dyDescent="0.25">
      <c r="A217" s="157" t="s">
        <v>0</v>
      </c>
      <c r="B217" s="158">
        <v>6548</v>
      </c>
      <c r="C217" s="159" t="s">
        <v>167</v>
      </c>
      <c r="D217" s="159" t="s">
        <v>167</v>
      </c>
      <c r="E217" s="159">
        <v>542.18424599999992</v>
      </c>
      <c r="F217" s="160" t="s">
        <v>167</v>
      </c>
      <c r="G217" s="158">
        <v>13947</v>
      </c>
      <c r="H217" s="159" t="s">
        <v>167</v>
      </c>
      <c r="I217" s="159" t="s">
        <v>167</v>
      </c>
      <c r="J217" s="159">
        <v>688.84485900000016</v>
      </c>
      <c r="K217" s="160" t="s">
        <v>167</v>
      </c>
      <c r="L217" s="158">
        <v>4879</v>
      </c>
      <c r="M217" s="159" t="s">
        <v>167</v>
      </c>
      <c r="N217" s="159" t="s">
        <v>167</v>
      </c>
      <c r="O217" s="159">
        <v>843.9456990000001</v>
      </c>
      <c r="P217" s="160" t="s">
        <v>167</v>
      </c>
      <c r="Q217" s="158">
        <v>1705</v>
      </c>
      <c r="R217" s="159" t="s">
        <v>167</v>
      </c>
      <c r="S217" s="159" t="s">
        <v>167</v>
      </c>
      <c r="T217" s="159">
        <v>1342.3093550000003</v>
      </c>
      <c r="U217" s="160" t="s">
        <v>167</v>
      </c>
      <c r="V217" s="158">
        <v>2081</v>
      </c>
      <c r="W217" s="159" t="s">
        <v>167</v>
      </c>
      <c r="X217" s="159" t="s">
        <v>167</v>
      </c>
      <c r="Y217" s="159">
        <v>400.10084859745234</v>
      </c>
      <c r="Z217" s="160" t="s">
        <v>167</v>
      </c>
    </row>
    <row r="218" spans="1:26" ht="15" x14ac:dyDescent="0.25">
      <c r="A218" s="107" t="s">
        <v>1</v>
      </c>
      <c r="B218" s="136">
        <v>980</v>
      </c>
      <c r="C218" s="115">
        <v>400</v>
      </c>
      <c r="D218" s="115">
        <v>450</v>
      </c>
      <c r="E218" s="115">
        <v>457.3</v>
      </c>
      <c r="F218" s="116">
        <v>495</v>
      </c>
      <c r="G218" s="136">
        <v>1712</v>
      </c>
      <c r="H218" s="115">
        <v>550</v>
      </c>
      <c r="I218" s="115">
        <v>625</v>
      </c>
      <c r="J218" s="115">
        <v>648.95000000000005</v>
      </c>
      <c r="K218" s="116">
        <v>700</v>
      </c>
      <c r="L218" s="136">
        <v>542</v>
      </c>
      <c r="M218" s="115">
        <v>725</v>
      </c>
      <c r="N218" s="115">
        <v>850</v>
      </c>
      <c r="O218" s="115">
        <v>885.67</v>
      </c>
      <c r="P218" s="116">
        <v>995</v>
      </c>
      <c r="Q218" s="136">
        <v>245</v>
      </c>
      <c r="R218" s="115">
        <v>985</v>
      </c>
      <c r="S218" s="115">
        <v>1200</v>
      </c>
      <c r="T218" s="115">
        <v>1230.8599999999999</v>
      </c>
      <c r="U218" s="116">
        <v>1400</v>
      </c>
      <c r="V218" s="136">
        <v>248</v>
      </c>
      <c r="W218" s="115">
        <v>305</v>
      </c>
      <c r="X218" s="115">
        <v>350</v>
      </c>
      <c r="Y218" s="115">
        <v>360.06</v>
      </c>
      <c r="Z218" s="116">
        <v>425</v>
      </c>
    </row>
    <row r="219" spans="1:26" ht="15" x14ac:dyDescent="0.25">
      <c r="A219" s="107" t="s">
        <v>3</v>
      </c>
      <c r="B219" s="136">
        <v>113</v>
      </c>
      <c r="C219" s="115">
        <v>365</v>
      </c>
      <c r="D219" s="115">
        <v>425</v>
      </c>
      <c r="E219" s="115">
        <v>439.61</v>
      </c>
      <c r="F219" s="116">
        <v>490</v>
      </c>
      <c r="G219" s="136">
        <v>164</v>
      </c>
      <c r="H219" s="115">
        <v>500</v>
      </c>
      <c r="I219" s="115">
        <v>550</v>
      </c>
      <c r="J219" s="115">
        <v>577.13</v>
      </c>
      <c r="K219" s="116">
        <v>625</v>
      </c>
      <c r="L219" s="136">
        <v>70</v>
      </c>
      <c r="M219" s="115">
        <v>575</v>
      </c>
      <c r="N219" s="115">
        <v>695</v>
      </c>
      <c r="O219" s="115">
        <v>740.64</v>
      </c>
      <c r="P219" s="116">
        <v>875</v>
      </c>
      <c r="Q219" s="136">
        <v>20</v>
      </c>
      <c r="R219" s="115">
        <v>900</v>
      </c>
      <c r="S219" s="115">
        <v>1125</v>
      </c>
      <c r="T219" s="115">
        <v>1124.75</v>
      </c>
      <c r="U219" s="116">
        <v>1225</v>
      </c>
      <c r="V219" s="136">
        <v>31</v>
      </c>
      <c r="W219" s="115">
        <v>295</v>
      </c>
      <c r="X219" s="115">
        <v>325</v>
      </c>
      <c r="Y219" s="115">
        <v>335.84</v>
      </c>
      <c r="Z219" s="116">
        <v>365</v>
      </c>
    </row>
    <row r="220" spans="1:26" ht="15" x14ac:dyDescent="0.25">
      <c r="A220" s="107" t="s">
        <v>5</v>
      </c>
      <c r="B220" s="136">
        <v>367</v>
      </c>
      <c r="C220" s="115">
        <v>350</v>
      </c>
      <c r="D220" s="115">
        <v>375</v>
      </c>
      <c r="E220" s="115">
        <v>375.8</v>
      </c>
      <c r="F220" s="116">
        <v>400</v>
      </c>
      <c r="G220" s="136">
        <v>667</v>
      </c>
      <c r="H220" s="115">
        <v>425</v>
      </c>
      <c r="I220" s="115">
        <v>450</v>
      </c>
      <c r="J220" s="115">
        <v>468.57</v>
      </c>
      <c r="K220" s="116">
        <v>500</v>
      </c>
      <c r="L220" s="136">
        <v>438</v>
      </c>
      <c r="M220" s="115">
        <v>500</v>
      </c>
      <c r="N220" s="115">
        <v>550</v>
      </c>
      <c r="O220" s="115">
        <v>596.96</v>
      </c>
      <c r="P220" s="116">
        <v>650</v>
      </c>
      <c r="Q220" s="136">
        <v>99</v>
      </c>
      <c r="R220" s="115">
        <v>625</v>
      </c>
      <c r="S220" s="115">
        <v>850</v>
      </c>
      <c r="T220" s="115">
        <v>906</v>
      </c>
      <c r="U220" s="116">
        <v>1000</v>
      </c>
      <c r="V220" s="136">
        <v>79</v>
      </c>
      <c r="W220" s="115">
        <v>272.62</v>
      </c>
      <c r="X220" s="115">
        <v>359.52</v>
      </c>
      <c r="Y220" s="115">
        <v>357.54</v>
      </c>
      <c r="Z220" s="116">
        <v>421.43</v>
      </c>
    </row>
    <row r="221" spans="1:26" ht="15" x14ac:dyDescent="0.25">
      <c r="A221" s="107" t="s">
        <v>7</v>
      </c>
      <c r="B221" s="136">
        <v>122</v>
      </c>
      <c r="C221" s="115">
        <v>368.33</v>
      </c>
      <c r="D221" s="115">
        <v>390</v>
      </c>
      <c r="E221" s="115">
        <v>395.07</v>
      </c>
      <c r="F221" s="116">
        <v>400</v>
      </c>
      <c r="G221" s="136">
        <v>244</v>
      </c>
      <c r="H221" s="115">
        <v>434.5</v>
      </c>
      <c r="I221" s="115">
        <v>475</v>
      </c>
      <c r="J221" s="115">
        <v>476.04</v>
      </c>
      <c r="K221" s="116">
        <v>500</v>
      </c>
      <c r="L221" s="136">
        <v>145</v>
      </c>
      <c r="M221" s="115">
        <v>490</v>
      </c>
      <c r="N221" s="115">
        <v>525</v>
      </c>
      <c r="O221" s="115">
        <v>547.49</v>
      </c>
      <c r="P221" s="116">
        <v>600</v>
      </c>
      <c r="Q221" s="136">
        <v>38</v>
      </c>
      <c r="R221" s="115">
        <v>650</v>
      </c>
      <c r="S221" s="115">
        <v>712.5</v>
      </c>
      <c r="T221" s="115">
        <v>741.05</v>
      </c>
      <c r="U221" s="116">
        <v>800</v>
      </c>
      <c r="V221" s="136">
        <v>108</v>
      </c>
      <c r="W221" s="115">
        <v>275</v>
      </c>
      <c r="X221" s="115">
        <v>310.54000000000002</v>
      </c>
      <c r="Y221" s="115">
        <v>306.52</v>
      </c>
      <c r="Z221" s="116">
        <v>330</v>
      </c>
    </row>
    <row r="222" spans="1:26" ht="15" x14ac:dyDescent="0.25">
      <c r="A222" s="107" t="s">
        <v>9</v>
      </c>
      <c r="B222" s="136">
        <v>424</v>
      </c>
      <c r="C222" s="115">
        <v>360</v>
      </c>
      <c r="D222" s="115">
        <v>400</v>
      </c>
      <c r="E222" s="115">
        <v>405.18</v>
      </c>
      <c r="F222" s="116">
        <v>450</v>
      </c>
      <c r="G222" s="136">
        <v>805</v>
      </c>
      <c r="H222" s="115">
        <v>480</v>
      </c>
      <c r="I222" s="115">
        <v>550</v>
      </c>
      <c r="J222" s="115">
        <v>580.76</v>
      </c>
      <c r="K222" s="116">
        <v>660</v>
      </c>
      <c r="L222" s="136">
        <v>229</v>
      </c>
      <c r="M222" s="115">
        <v>620</v>
      </c>
      <c r="N222" s="115">
        <v>750</v>
      </c>
      <c r="O222" s="115">
        <v>782.79</v>
      </c>
      <c r="P222" s="116">
        <v>930</v>
      </c>
      <c r="Q222" s="136">
        <v>105</v>
      </c>
      <c r="R222" s="115">
        <v>1000</v>
      </c>
      <c r="S222" s="115">
        <v>1240</v>
      </c>
      <c r="T222" s="115">
        <v>1208.48</v>
      </c>
      <c r="U222" s="116">
        <v>1400</v>
      </c>
      <c r="V222" s="136">
        <v>199</v>
      </c>
      <c r="W222" s="115">
        <v>275</v>
      </c>
      <c r="X222" s="115">
        <v>325</v>
      </c>
      <c r="Y222" s="115">
        <v>331.22</v>
      </c>
      <c r="Z222" s="116">
        <v>375</v>
      </c>
    </row>
    <row r="223" spans="1:26" ht="15" x14ac:dyDescent="0.25">
      <c r="A223" s="107" t="s">
        <v>10</v>
      </c>
      <c r="B223" s="136">
        <v>75</v>
      </c>
      <c r="C223" s="115">
        <v>450</v>
      </c>
      <c r="D223" s="115">
        <v>550</v>
      </c>
      <c r="E223" s="115">
        <v>537.6</v>
      </c>
      <c r="F223" s="116">
        <v>600</v>
      </c>
      <c r="G223" s="136">
        <v>135</v>
      </c>
      <c r="H223" s="115">
        <v>575</v>
      </c>
      <c r="I223" s="115">
        <v>695</v>
      </c>
      <c r="J223" s="115">
        <v>704.3</v>
      </c>
      <c r="K223" s="116">
        <v>800</v>
      </c>
      <c r="L223" s="136">
        <v>63</v>
      </c>
      <c r="M223" s="115">
        <v>800</v>
      </c>
      <c r="N223" s="115">
        <v>895</v>
      </c>
      <c r="O223" s="115">
        <v>975.87</v>
      </c>
      <c r="P223" s="116">
        <v>1050</v>
      </c>
      <c r="Q223" s="136">
        <v>38</v>
      </c>
      <c r="R223" s="115">
        <v>1150</v>
      </c>
      <c r="S223" s="115">
        <v>1450</v>
      </c>
      <c r="T223" s="115">
        <v>1505.92</v>
      </c>
      <c r="U223" s="116">
        <v>1700</v>
      </c>
      <c r="V223" s="136">
        <v>25</v>
      </c>
      <c r="W223" s="115">
        <v>300</v>
      </c>
      <c r="X223" s="115">
        <v>341</v>
      </c>
      <c r="Y223" s="115">
        <v>356.46</v>
      </c>
      <c r="Z223" s="116">
        <v>400</v>
      </c>
    </row>
    <row r="224" spans="1:26" ht="15" x14ac:dyDescent="0.25">
      <c r="A224" s="107" t="s">
        <v>11</v>
      </c>
      <c r="B224" s="136">
        <v>261</v>
      </c>
      <c r="C224" s="115">
        <v>375</v>
      </c>
      <c r="D224" s="115">
        <v>420</v>
      </c>
      <c r="E224" s="115">
        <v>441.34</v>
      </c>
      <c r="F224" s="116">
        <v>450</v>
      </c>
      <c r="G224" s="136">
        <v>773</v>
      </c>
      <c r="H224" s="115">
        <v>460</v>
      </c>
      <c r="I224" s="115">
        <v>525</v>
      </c>
      <c r="J224" s="115">
        <v>585.98</v>
      </c>
      <c r="K224" s="116">
        <v>615</v>
      </c>
      <c r="L224" s="136">
        <v>307</v>
      </c>
      <c r="M224" s="115">
        <v>550</v>
      </c>
      <c r="N224" s="115">
        <v>650</v>
      </c>
      <c r="O224" s="115">
        <v>717.9</v>
      </c>
      <c r="P224" s="116">
        <v>775</v>
      </c>
      <c r="Q224" s="136">
        <v>87</v>
      </c>
      <c r="R224" s="115">
        <v>755</v>
      </c>
      <c r="S224" s="115">
        <v>1000</v>
      </c>
      <c r="T224" s="115">
        <v>1141.5899999999999</v>
      </c>
      <c r="U224" s="116">
        <v>1250</v>
      </c>
      <c r="V224" s="136">
        <v>116</v>
      </c>
      <c r="W224" s="115">
        <v>325</v>
      </c>
      <c r="X224" s="115">
        <v>359.52</v>
      </c>
      <c r="Y224" s="115">
        <v>388.07</v>
      </c>
      <c r="Z224" s="116">
        <v>455.72</v>
      </c>
    </row>
    <row r="225" spans="1:26" ht="15" x14ac:dyDescent="0.25">
      <c r="A225" s="107" t="s">
        <v>12</v>
      </c>
      <c r="B225" s="136">
        <v>200</v>
      </c>
      <c r="C225" s="115">
        <v>380</v>
      </c>
      <c r="D225" s="115">
        <v>415</v>
      </c>
      <c r="E225" s="115">
        <v>438.51</v>
      </c>
      <c r="F225" s="116">
        <v>477.5</v>
      </c>
      <c r="G225" s="136">
        <v>660</v>
      </c>
      <c r="H225" s="115">
        <v>495</v>
      </c>
      <c r="I225" s="115">
        <v>595</v>
      </c>
      <c r="J225" s="115">
        <v>613.52</v>
      </c>
      <c r="K225" s="116">
        <v>700</v>
      </c>
      <c r="L225" s="136">
        <v>188</v>
      </c>
      <c r="M225" s="115">
        <v>650</v>
      </c>
      <c r="N225" s="115">
        <v>795</v>
      </c>
      <c r="O225" s="115">
        <v>893.43</v>
      </c>
      <c r="P225" s="116">
        <v>1170</v>
      </c>
      <c r="Q225" s="136">
        <v>56</v>
      </c>
      <c r="R225" s="115">
        <v>950</v>
      </c>
      <c r="S225" s="115">
        <v>1325</v>
      </c>
      <c r="T225" s="115">
        <v>1342.77</v>
      </c>
      <c r="U225" s="116">
        <v>1735</v>
      </c>
      <c r="V225" s="136">
        <v>48</v>
      </c>
      <c r="W225" s="115">
        <v>336.5</v>
      </c>
      <c r="X225" s="115">
        <v>360</v>
      </c>
      <c r="Y225" s="115">
        <v>373.18</v>
      </c>
      <c r="Z225" s="116">
        <v>420.5</v>
      </c>
    </row>
    <row r="226" spans="1:26" ht="15" x14ac:dyDescent="0.25">
      <c r="A226" s="107" t="s">
        <v>13</v>
      </c>
      <c r="B226" s="136">
        <v>1117</v>
      </c>
      <c r="C226" s="115">
        <v>485</v>
      </c>
      <c r="D226" s="115">
        <v>595</v>
      </c>
      <c r="E226" s="115">
        <v>604.51</v>
      </c>
      <c r="F226" s="116">
        <v>700</v>
      </c>
      <c r="G226" s="136">
        <v>2560</v>
      </c>
      <c r="H226" s="115">
        <v>625</v>
      </c>
      <c r="I226" s="115">
        <v>750</v>
      </c>
      <c r="J226" s="115">
        <v>794.45</v>
      </c>
      <c r="K226" s="116">
        <v>895</v>
      </c>
      <c r="L226" s="136">
        <v>609</v>
      </c>
      <c r="M226" s="115">
        <v>700</v>
      </c>
      <c r="N226" s="115">
        <v>950</v>
      </c>
      <c r="O226" s="115">
        <v>1028.1199999999999</v>
      </c>
      <c r="P226" s="116">
        <v>1250</v>
      </c>
      <c r="Q226" s="136">
        <v>188</v>
      </c>
      <c r="R226" s="115">
        <v>1350</v>
      </c>
      <c r="S226" s="115">
        <v>1680</v>
      </c>
      <c r="T226" s="115">
        <v>1666.74</v>
      </c>
      <c r="U226" s="116">
        <v>2000</v>
      </c>
      <c r="V226" s="136">
        <v>274</v>
      </c>
      <c r="W226" s="115">
        <v>330</v>
      </c>
      <c r="X226" s="115">
        <v>410</v>
      </c>
      <c r="Y226" s="115">
        <v>409.84</v>
      </c>
      <c r="Z226" s="116">
        <v>475</v>
      </c>
    </row>
    <row r="227" spans="1:26" ht="15" x14ac:dyDescent="0.25">
      <c r="A227" s="107" t="s">
        <v>14</v>
      </c>
      <c r="B227" s="136">
        <v>227</v>
      </c>
      <c r="C227" s="115">
        <v>435</v>
      </c>
      <c r="D227" s="115">
        <v>500</v>
      </c>
      <c r="E227" s="115">
        <v>492.91</v>
      </c>
      <c r="F227" s="116">
        <v>540</v>
      </c>
      <c r="G227" s="136">
        <v>688</v>
      </c>
      <c r="H227" s="115">
        <v>525</v>
      </c>
      <c r="I227" s="115">
        <v>600</v>
      </c>
      <c r="J227" s="115">
        <v>607.42999999999995</v>
      </c>
      <c r="K227" s="116">
        <v>675</v>
      </c>
      <c r="L227" s="136">
        <v>311</v>
      </c>
      <c r="M227" s="115">
        <v>625</v>
      </c>
      <c r="N227" s="115">
        <v>725</v>
      </c>
      <c r="O227" s="115">
        <v>726.89</v>
      </c>
      <c r="P227" s="116">
        <v>825</v>
      </c>
      <c r="Q227" s="136">
        <v>68</v>
      </c>
      <c r="R227" s="115">
        <v>750</v>
      </c>
      <c r="S227" s="115">
        <v>887.5</v>
      </c>
      <c r="T227" s="115">
        <v>929.12</v>
      </c>
      <c r="U227" s="116">
        <v>1047.5</v>
      </c>
      <c r="V227" s="136">
        <v>212</v>
      </c>
      <c r="W227" s="115">
        <v>325</v>
      </c>
      <c r="X227" s="115">
        <v>365</v>
      </c>
      <c r="Y227" s="115">
        <v>380.94</v>
      </c>
      <c r="Z227" s="116">
        <v>425</v>
      </c>
    </row>
    <row r="228" spans="1:26" ht="15" x14ac:dyDescent="0.25">
      <c r="A228" s="107" t="s">
        <v>15</v>
      </c>
      <c r="B228" s="136">
        <v>1127</v>
      </c>
      <c r="C228" s="115">
        <v>675</v>
      </c>
      <c r="D228" s="115">
        <v>745</v>
      </c>
      <c r="E228" s="115">
        <v>760.16</v>
      </c>
      <c r="F228" s="116">
        <v>815</v>
      </c>
      <c r="G228" s="136">
        <v>2651</v>
      </c>
      <c r="H228" s="115">
        <v>795</v>
      </c>
      <c r="I228" s="115">
        <v>900</v>
      </c>
      <c r="J228" s="115">
        <v>969.27</v>
      </c>
      <c r="K228" s="116">
        <v>1099</v>
      </c>
      <c r="L228" s="136">
        <v>758</v>
      </c>
      <c r="M228" s="115">
        <v>1000</v>
      </c>
      <c r="N228" s="115">
        <v>1300</v>
      </c>
      <c r="O228" s="115">
        <v>1343.71</v>
      </c>
      <c r="P228" s="116">
        <v>1595</v>
      </c>
      <c r="Q228" s="136">
        <v>437</v>
      </c>
      <c r="R228" s="115">
        <v>1600</v>
      </c>
      <c r="S228" s="115">
        <v>2000</v>
      </c>
      <c r="T228" s="115">
        <v>1966.47</v>
      </c>
      <c r="U228" s="116">
        <v>2295</v>
      </c>
      <c r="V228" s="136">
        <v>363</v>
      </c>
      <c r="W228" s="115">
        <v>397.5</v>
      </c>
      <c r="X228" s="115">
        <v>450</v>
      </c>
      <c r="Y228" s="115">
        <v>460.13</v>
      </c>
      <c r="Z228" s="116">
        <v>525</v>
      </c>
    </row>
    <row r="229" spans="1:26" ht="15" x14ac:dyDescent="0.25">
      <c r="A229" s="107" t="s">
        <v>16</v>
      </c>
      <c r="B229" s="136">
        <v>232</v>
      </c>
      <c r="C229" s="115">
        <v>350</v>
      </c>
      <c r="D229" s="115">
        <v>395</v>
      </c>
      <c r="E229" s="115">
        <v>395.7</v>
      </c>
      <c r="F229" s="116">
        <v>425</v>
      </c>
      <c r="G229" s="136">
        <v>531</v>
      </c>
      <c r="H229" s="115">
        <v>450</v>
      </c>
      <c r="I229" s="115">
        <v>485</v>
      </c>
      <c r="J229" s="115">
        <v>503</v>
      </c>
      <c r="K229" s="116">
        <v>550</v>
      </c>
      <c r="L229" s="136">
        <v>280</v>
      </c>
      <c r="M229" s="115">
        <v>495</v>
      </c>
      <c r="N229" s="115">
        <v>575</v>
      </c>
      <c r="O229" s="115">
        <v>585.29999999999995</v>
      </c>
      <c r="P229" s="116">
        <v>650</v>
      </c>
      <c r="Q229" s="136">
        <v>57</v>
      </c>
      <c r="R229" s="115">
        <v>750</v>
      </c>
      <c r="S229" s="115">
        <v>900</v>
      </c>
      <c r="T229" s="115">
        <v>932.98</v>
      </c>
      <c r="U229" s="116">
        <v>1050</v>
      </c>
      <c r="V229" s="136">
        <v>61</v>
      </c>
      <c r="W229" s="115">
        <v>275</v>
      </c>
      <c r="X229" s="115">
        <v>320</v>
      </c>
      <c r="Y229" s="115">
        <v>319.68</v>
      </c>
      <c r="Z229" s="116">
        <v>359.52</v>
      </c>
    </row>
    <row r="230" spans="1:26" ht="15" x14ac:dyDescent="0.25">
      <c r="A230" s="107" t="s">
        <v>17</v>
      </c>
      <c r="B230" s="136">
        <v>251</v>
      </c>
      <c r="C230" s="115">
        <v>395</v>
      </c>
      <c r="D230" s="115">
        <v>420</v>
      </c>
      <c r="E230" s="115">
        <v>428.15</v>
      </c>
      <c r="F230" s="116">
        <v>450</v>
      </c>
      <c r="G230" s="136">
        <v>409</v>
      </c>
      <c r="H230" s="115">
        <v>500</v>
      </c>
      <c r="I230" s="115">
        <v>550</v>
      </c>
      <c r="J230" s="115">
        <v>573.39</v>
      </c>
      <c r="K230" s="116">
        <v>650</v>
      </c>
      <c r="L230" s="136">
        <v>129</v>
      </c>
      <c r="M230" s="115">
        <v>650</v>
      </c>
      <c r="N230" s="115">
        <v>750</v>
      </c>
      <c r="O230" s="115">
        <v>761.79</v>
      </c>
      <c r="P230" s="116">
        <v>820</v>
      </c>
      <c r="Q230" s="136">
        <v>43</v>
      </c>
      <c r="R230" s="115">
        <v>895</v>
      </c>
      <c r="S230" s="115">
        <v>1100</v>
      </c>
      <c r="T230" s="115">
        <v>1118.5999999999999</v>
      </c>
      <c r="U230" s="116">
        <v>1350</v>
      </c>
      <c r="V230" s="136">
        <v>61</v>
      </c>
      <c r="W230" s="115">
        <v>298.57</v>
      </c>
      <c r="X230" s="115">
        <v>325</v>
      </c>
      <c r="Y230" s="115">
        <v>347.12</v>
      </c>
      <c r="Z230" s="116">
        <v>375</v>
      </c>
    </row>
    <row r="231" spans="1:26" ht="15" x14ac:dyDescent="0.25">
      <c r="A231" s="107" t="s">
        <v>18</v>
      </c>
      <c r="B231" s="136">
        <v>456</v>
      </c>
      <c r="C231" s="115">
        <v>350</v>
      </c>
      <c r="D231" s="115">
        <v>395</v>
      </c>
      <c r="E231" s="115">
        <v>401.49</v>
      </c>
      <c r="F231" s="116">
        <v>425</v>
      </c>
      <c r="G231" s="136">
        <v>624</v>
      </c>
      <c r="H231" s="115">
        <v>440</v>
      </c>
      <c r="I231" s="115">
        <v>495</v>
      </c>
      <c r="J231" s="115">
        <v>512.41</v>
      </c>
      <c r="K231" s="116">
        <v>575</v>
      </c>
      <c r="L231" s="136">
        <v>215</v>
      </c>
      <c r="M231" s="115">
        <v>525</v>
      </c>
      <c r="N231" s="115">
        <v>625</v>
      </c>
      <c r="O231" s="115">
        <v>657.83</v>
      </c>
      <c r="P231" s="116">
        <v>750</v>
      </c>
      <c r="Q231" s="136">
        <v>45</v>
      </c>
      <c r="R231" s="115">
        <v>850</v>
      </c>
      <c r="S231" s="115">
        <v>1000</v>
      </c>
      <c r="T231" s="115">
        <v>1093.44</v>
      </c>
      <c r="U231" s="116">
        <v>1200</v>
      </c>
      <c r="V231" s="136">
        <v>52</v>
      </c>
      <c r="W231" s="115">
        <v>297.5</v>
      </c>
      <c r="X231" s="115">
        <v>350</v>
      </c>
      <c r="Y231" s="115">
        <v>356.54</v>
      </c>
      <c r="Z231" s="116">
        <v>410</v>
      </c>
    </row>
    <row r="232" spans="1:26" ht="15" x14ac:dyDescent="0.25">
      <c r="A232" s="107" t="s">
        <v>19</v>
      </c>
      <c r="B232" s="136">
        <v>134</v>
      </c>
      <c r="C232" s="115">
        <v>325</v>
      </c>
      <c r="D232" s="115">
        <v>350</v>
      </c>
      <c r="E232" s="115">
        <v>366.34</v>
      </c>
      <c r="F232" s="116">
        <v>399</v>
      </c>
      <c r="G232" s="136">
        <v>210</v>
      </c>
      <c r="H232" s="115">
        <v>425</v>
      </c>
      <c r="I232" s="115">
        <v>495</v>
      </c>
      <c r="J232" s="115">
        <v>501.57</v>
      </c>
      <c r="K232" s="116">
        <v>550</v>
      </c>
      <c r="L232" s="136">
        <v>146</v>
      </c>
      <c r="M232" s="115">
        <v>525</v>
      </c>
      <c r="N232" s="115">
        <v>587.5</v>
      </c>
      <c r="O232" s="115">
        <v>630.48</v>
      </c>
      <c r="P232" s="116">
        <v>750</v>
      </c>
      <c r="Q232" s="136">
        <v>35</v>
      </c>
      <c r="R232" s="115">
        <v>750</v>
      </c>
      <c r="S232" s="115">
        <v>995</v>
      </c>
      <c r="T232" s="115">
        <v>1018.29</v>
      </c>
      <c r="U232" s="116">
        <v>1250</v>
      </c>
      <c r="V232" s="136">
        <v>66</v>
      </c>
      <c r="W232" s="115">
        <v>265</v>
      </c>
      <c r="X232" s="115">
        <v>317.5</v>
      </c>
      <c r="Y232" s="115">
        <v>330.4</v>
      </c>
      <c r="Z232" s="116">
        <v>360</v>
      </c>
    </row>
    <row r="233" spans="1:26" ht="15" x14ac:dyDescent="0.25">
      <c r="A233" s="107" t="s">
        <v>20</v>
      </c>
      <c r="B233" s="136">
        <v>289</v>
      </c>
      <c r="C233" s="115">
        <v>375</v>
      </c>
      <c r="D233" s="115">
        <v>400</v>
      </c>
      <c r="E233" s="115">
        <v>412.46</v>
      </c>
      <c r="F233" s="116">
        <v>450</v>
      </c>
      <c r="G233" s="136">
        <v>626</v>
      </c>
      <c r="H233" s="115">
        <v>475</v>
      </c>
      <c r="I233" s="115">
        <v>525</v>
      </c>
      <c r="J233" s="115">
        <v>539.79</v>
      </c>
      <c r="K233" s="116">
        <v>595</v>
      </c>
      <c r="L233" s="136">
        <v>255</v>
      </c>
      <c r="M233" s="115">
        <v>595</v>
      </c>
      <c r="N233" s="115">
        <v>695</v>
      </c>
      <c r="O233" s="115">
        <v>709.92</v>
      </c>
      <c r="P233" s="116">
        <v>795</v>
      </c>
      <c r="Q233" s="136">
        <v>88</v>
      </c>
      <c r="R233" s="115">
        <v>895</v>
      </c>
      <c r="S233" s="115">
        <v>1062.5</v>
      </c>
      <c r="T233" s="115">
        <v>1099.48</v>
      </c>
      <c r="U233" s="116">
        <v>1300</v>
      </c>
      <c r="V233" s="136">
        <v>57</v>
      </c>
      <c r="W233" s="115">
        <v>290</v>
      </c>
      <c r="X233" s="115">
        <v>334.52</v>
      </c>
      <c r="Y233" s="115">
        <v>361.86</v>
      </c>
      <c r="Z233" s="116">
        <v>375</v>
      </c>
    </row>
    <row r="234" spans="1:26" ht="15" x14ac:dyDescent="0.25">
      <c r="A234" s="107" t="s">
        <v>21</v>
      </c>
      <c r="B234" s="136">
        <v>85</v>
      </c>
      <c r="C234" s="115">
        <v>375</v>
      </c>
      <c r="D234" s="115">
        <v>395</v>
      </c>
      <c r="E234" s="115">
        <v>404.49</v>
      </c>
      <c r="F234" s="116">
        <v>425</v>
      </c>
      <c r="G234" s="136">
        <v>161</v>
      </c>
      <c r="H234" s="115">
        <v>450</v>
      </c>
      <c r="I234" s="115">
        <v>495</v>
      </c>
      <c r="J234" s="115">
        <v>501.82</v>
      </c>
      <c r="K234" s="116">
        <v>550</v>
      </c>
      <c r="L234" s="136">
        <v>59</v>
      </c>
      <c r="M234" s="115">
        <v>550</v>
      </c>
      <c r="N234" s="115">
        <v>600</v>
      </c>
      <c r="O234" s="115">
        <v>674.32</v>
      </c>
      <c r="P234" s="116">
        <v>795</v>
      </c>
      <c r="Q234" s="136">
        <v>12</v>
      </c>
      <c r="R234" s="115">
        <v>820</v>
      </c>
      <c r="S234" s="115">
        <v>972.5</v>
      </c>
      <c r="T234" s="115">
        <v>964.58</v>
      </c>
      <c r="U234" s="116">
        <v>1125</v>
      </c>
      <c r="V234" s="136">
        <v>35</v>
      </c>
      <c r="W234" s="115">
        <v>302</v>
      </c>
      <c r="X234" s="115">
        <v>350</v>
      </c>
      <c r="Y234" s="115">
        <v>346.61</v>
      </c>
      <c r="Z234" s="116">
        <v>400</v>
      </c>
    </row>
    <row r="235" spans="1:26" ht="15" x14ac:dyDescent="0.25">
      <c r="A235" s="123" t="s">
        <v>22</v>
      </c>
      <c r="B235" s="138">
        <v>88</v>
      </c>
      <c r="C235" s="125">
        <v>475</v>
      </c>
      <c r="D235" s="125">
        <v>500</v>
      </c>
      <c r="E235" s="125">
        <v>512.51</v>
      </c>
      <c r="F235" s="126">
        <v>525</v>
      </c>
      <c r="G235" s="138">
        <v>327</v>
      </c>
      <c r="H235" s="125">
        <v>600</v>
      </c>
      <c r="I235" s="125">
        <v>625</v>
      </c>
      <c r="J235" s="125">
        <v>636.44000000000005</v>
      </c>
      <c r="K235" s="126">
        <v>675</v>
      </c>
      <c r="L235" s="138">
        <v>135</v>
      </c>
      <c r="M235" s="125">
        <v>675</v>
      </c>
      <c r="N235" s="125">
        <v>750</v>
      </c>
      <c r="O235" s="125">
        <v>764.07</v>
      </c>
      <c r="P235" s="126">
        <v>835</v>
      </c>
      <c r="Q235" s="138">
        <v>44</v>
      </c>
      <c r="R235" s="125">
        <v>950</v>
      </c>
      <c r="S235" s="125">
        <v>1097.5</v>
      </c>
      <c r="T235" s="125">
        <v>1105</v>
      </c>
      <c r="U235" s="126">
        <v>1247.5</v>
      </c>
      <c r="V235" s="138">
        <v>46</v>
      </c>
      <c r="W235" s="125">
        <v>300</v>
      </c>
      <c r="X235" s="125">
        <v>333.33</v>
      </c>
      <c r="Y235" s="125">
        <v>340.3</v>
      </c>
      <c r="Z235" s="126">
        <v>375</v>
      </c>
    </row>
    <row r="237" spans="1:26" ht="78.599999999999994" thickBot="1" x14ac:dyDescent="0.3">
      <c r="A237" s="129" t="s">
        <v>306</v>
      </c>
      <c r="B237" s="130" t="s">
        <v>309</v>
      </c>
      <c r="C237" s="130" t="s">
        <v>310</v>
      </c>
      <c r="D237" s="130" t="s">
        <v>311</v>
      </c>
      <c r="E237" s="130" t="s">
        <v>312</v>
      </c>
      <c r="F237" s="130" t="s">
        <v>313</v>
      </c>
      <c r="G237" s="130" t="s">
        <v>314</v>
      </c>
      <c r="H237" s="148" t="s">
        <v>315</v>
      </c>
      <c r="I237" s="130" t="s">
        <v>316</v>
      </c>
      <c r="J237" s="130" t="s">
        <v>317</v>
      </c>
      <c r="K237" s="130" t="s">
        <v>318</v>
      </c>
      <c r="L237" s="130" t="s">
        <v>319</v>
      </c>
      <c r="M237" s="130" t="s">
        <v>320</v>
      </c>
      <c r="N237" s="130" t="s">
        <v>321</v>
      </c>
      <c r="O237" s="247" t="s">
        <v>322</v>
      </c>
      <c r="P237" s="130" t="s">
        <v>323</v>
      </c>
      <c r="Q237" s="130" t="s">
        <v>324</v>
      </c>
      <c r="R237" s="130" t="s">
        <v>325</v>
      </c>
      <c r="S237" s="130" t="s">
        <v>326</v>
      </c>
      <c r="T237" s="130" t="s">
        <v>327</v>
      </c>
      <c r="U237" s="130" t="s">
        <v>328</v>
      </c>
      <c r="V237" s="148" t="s">
        <v>329</v>
      </c>
      <c r="W237" s="130" t="s">
        <v>330</v>
      </c>
      <c r="X237" s="130" t="s">
        <v>331</v>
      </c>
      <c r="Y237" s="130" t="s">
        <v>332</v>
      </c>
      <c r="Z237" s="130" t="s">
        <v>333</v>
      </c>
    </row>
    <row r="238" spans="1:26" ht="15" x14ac:dyDescent="0.25">
      <c r="A238" s="157" t="s">
        <v>0</v>
      </c>
      <c r="B238" s="158">
        <v>7399</v>
      </c>
      <c r="C238" s="159" t="s">
        <v>167</v>
      </c>
      <c r="D238" s="159" t="s">
        <v>167</v>
      </c>
      <c r="E238" s="159">
        <v>545.67143099999998</v>
      </c>
      <c r="F238" s="160" t="s">
        <v>167</v>
      </c>
      <c r="G238" s="158">
        <v>15573</v>
      </c>
      <c r="H238" s="159" t="s">
        <v>167</v>
      </c>
      <c r="I238" s="159" t="s">
        <v>167</v>
      </c>
      <c r="J238" s="159">
        <v>693.17400600000008</v>
      </c>
      <c r="K238" s="160" t="s">
        <v>167</v>
      </c>
      <c r="L238" s="158">
        <v>5151</v>
      </c>
      <c r="M238" s="159" t="s">
        <v>167</v>
      </c>
      <c r="N238" s="159" t="s">
        <v>167</v>
      </c>
      <c r="O238" s="159">
        <v>843.70395200000019</v>
      </c>
      <c r="P238" s="160" t="s">
        <v>167</v>
      </c>
      <c r="Q238" s="158">
        <v>1654</v>
      </c>
      <c r="R238" s="159" t="s">
        <v>167</v>
      </c>
      <c r="S238" s="159" t="s">
        <v>167</v>
      </c>
      <c r="T238" s="159">
        <v>1358.3246680000002</v>
      </c>
      <c r="U238" s="160" t="s">
        <v>167</v>
      </c>
      <c r="V238" s="158">
        <v>2056</v>
      </c>
      <c r="W238" s="159" t="s">
        <v>167</v>
      </c>
      <c r="X238" s="159" t="s">
        <v>167</v>
      </c>
      <c r="Y238" s="159">
        <v>398.31926622750711</v>
      </c>
      <c r="Z238" s="160" t="s">
        <v>167</v>
      </c>
    </row>
    <row r="239" spans="1:26" ht="15" x14ac:dyDescent="0.25">
      <c r="A239" s="107" t="s">
        <v>1</v>
      </c>
      <c r="B239" s="136">
        <v>1027</v>
      </c>
      <c r="C239" s="115">
        <v>400</v>
      </c>
      <c r="D239" s="115">
        <v>450</v>
      </c>
      <c r="E239" s="115">
        <v>455.14</v>
      </c>
      <c r="F239" s="116">
        <v>495</v>
      </c>
      <c r="G239" s="136">
        <v>1888</v>
      </c>
      <c r="H239" s="115">
        <v>550</v>
      </c>
      <c r="I239" s="115">
        <v>625</v>
      </c>
      <c r="J239" s="115">
        <v>648.97</v>
      </c>
      <c r="K239" s="116">
        <v>700</v>
      </c>
      <c r="L239" s="136">
        <v>495</v>
      </c>
      <c r="M239" s="115">
        <v>725</v>
      </c>
      <c r="N239" s="115">
        <v>825</v>
      </c>
      <c r="O239" s="115">
        <v>867.3</v>
      </c>
      <c r="P239" s="116">
        <v>995</v>
      </c>
      <c r="Q239" s="136">
        <v>191</v>
      </c>
      <c r="R239" s="115">
        <v>1000</v>
      </c>
      <c r="S239" s="115">
        <v>1200</v>
      </c>
      <c r="T239" s="115">
        <v>1319.13</v>
      </c>
      <c r="U239" s="116">
        <v>1500</v>
      </c>
      <c r="V239" s="136">
        <v>240</v>
      </c>
      <c r="W239" s="115">
        <v>307.5</v>
      </c>
      <c r="X239" s="115">
        <v>350</v>
      </c>
      <c r="Y239" s="115">
        <v>360.78</v>
      </c>
      <c r="Z239" s="116">
        <v>407.5</v>
      </c>
    </row>
    <row r="240" spans="1:26" ht="15" x14ac:dyDescent="0.25">
      <c r="A240" s="107" t="s">
        <v>3</v>
      </c>
      <c r="B240" s="136">
        <v>107</v>
      </c>
      <c r="C240" s="115">
        <v>395</v>
      </c>
      <c r="D240" s="115">
        <v>425</v>
      </c>
      <c r="E240" s="115">
        <v>440.14</v>
      </c>
      <c r="F240" s="116">
        <v>495</v>
      </c>
      <c r="G240" s="136">
        <v>193</v>
      </c>
      <c r="H240" s="115">
        <v>525</v>
      </c>
      <c r="I240" s="115">
        <v>565</v>
      </c>
      <c r="J240" s="115">
        <v>582.54999999999995</v>
      </c>
      <c r="K240" s="116">
        <v>625</v>
      </c>
      <c r="L240" s="136">
        <v>82</v>
      </c>
      <c r="M240" s="115">
        <v>550</v>
      </c>
      <c r="N240" s="115">
        <v>600</v>
      </c>
      <c r="O240" s="115">
        <v>659.37</v>
      </c>
      <c r="P240" s="116">
        <v>700</v>
      </c>
      <c r="Q240" s="136">
        <v>15</v>
      </c>
      <c r="R240" s="115">
        <v>750</v>
      </c>
      <c r="S240" s="115">
        <v>1000</v>
      </c>
      <c r="T240" s="115">
        <v>1062.67</v>
      </c>
      <c r="U240" s="116">
        <v>1400</v>
      </c>
      <c r="V240" s="136">
        <v>34</v>
      </c>
      <c r="W240" s="115">
        <v>335</v>
      </c>
      <c r="X240" s="115">
        <v>367.26</v>
      </c>
      <c r="Y240" s="115">
        <v>381.17</v>
      </c>
      <c r="Z240" s="116">
        <v>425</v>
      </c>
    </row>
    <row r="241" spans="1:26" ht="15" x14ac:dyDescent="0.25">
      <c r="A241" s="107" t="s">
        <v>5</v>
      </c>
      <c r="B241" s="136">
        <v>503</v>
      </c>
      <c r="C241" s="115">
        <v>350</v>
      </c>
      <c r="D241" s="115">
        <v>395</v>
      </c>
      <c r="E241" s="115">
        <v>403.94</v>
      </c>
      <c r="F241" s="116">
        <v>440</v>
      </c>
      <c r="G241" s="136">
        <v>785</v>
      </c>
      <c r="H241" s="115">
        <v>435</v>
      </c>
      <c r="I241" s="115">
        <v>475</v>
      </c>
      <c r="J241" s="115">
        <v>500.48</v>
      </c>
      <c r="K241" s="116">
        <v>550</v>
      </c>
      <c r="L241" s="136">
        <v>405</v>
      </c>
      <c r="M241" s="115">
        <v>500</v>
      </c>
      <c r="N241" s="115">
        <v>575</v>
      </c>
      <c r="O241" s="115">
        <v>607.91</v>
      </c>
      <c r="P241" s="116">
        <v>650</v>
      </c>
      <c r="Q241" s="136">
        <v>76</v>
      </c>
      <c r="R241" s="115">
        <v>750</v>
      </c>
      <c r="S241" s="115">
        <v>907.5</v>
      </c>
      <c r="T241" s="115">
        <v>994.08</v>
      </c>
      <c r="U241" s="116">
        <v>1172.5</v>
      </c>
      <c r="V241" s="136">
        <v>128</v>
      </c>
      <c r="W241" s="115">
        <v>315</v>
      </c>
      <c r="X241" s="115">
        <v>359.52</v>
      </c>
      <c r="Y241" s="115">
        <v>383.59</v>
      </c>
      <c r="Z241" s="116">
        <v>457.44</v>
      </c>
    </row>
    <row r="242" spans="1:26" ht="15" x14ac:dyDescent="0.25">
      <c r="A242" s="107" t="s">
        <v>7</v>
      </c>
      <c r="B242" s="136">
        <v>139</v>
      </c>
      <c r="C242" s="115">
        <v>385</v>
      </c>
      <c r="D242" s="115">
        <v>400</v>
      </c>
      <c r="E242" s="115">
        <v>405.58</v>
      </c>
      <c r="F242" s="116">
        <v>425</v>
      </c>
      <c r="G242" s="136">
        <v>315</v>
      </c>
      <c r="H242" s="115">
        <v>450</v>
      </c>
      <c r="I242" s="115">
        <v>475</v>
      </c>
      <c r="J242" s="115">
        <v>476.62</v>
      </c>
      <c r="K242" s="116">
        <v>500</v>
      </c>
      <c r="L242" s="136">
        <v>177</v>
      </c>
      <c r="M242" s="115">
        <v>480</v>
      </c>
      <c r="N242" s="115">
        <v>525</v>
      </c>
      <c r="O242" s="115">
        <v>546.95000000000005</v>
      </c>
      <c r="P242" s="116">
        <v>600</v>
      </c>
      <c r="Q242" s="136">
        <v>52</v>
      </c>
      <c r="R242" s="115">
        <v>650</v>
      </c>
      <c r="S242" s="115">
        <v>750</v>
      </c>
      <c r="T242" s="115">
        <v>789.81</v>
      </c>
      <c r="U242" s="116">
        <v>900</v>
      </c>
      <c r="V242" s="136">
        <v>127</v>
      </c>
      <c r="W242" s="115">
        <v>295</v>
      </c>
      <c r="X242" s="115">
        <v>330</v>
      </c>
      <c r="Y242" s="115">
        <v>332.25</v>
      </c>
      <c r="Z242" s="116">
        <v>355</v>
      </c>
    </row>
    <row r="243" spans="1:26" ht="15" x14ac:dyDescent="0.25">
      <c r="A243" s="107" t="s">
        <v>9</v>
      </c>
      <c r="B243" s="136">
        <v>525</v>
      </c>
      <c r="C243" s="115">
        <v>360</v>
      </c>
      <c r="D243" s="115">
        <v>400</v>
      </c>
      <c r="E243" s="115">
        <v>414.48</v>
      </c>
      <c r="F243" s="116">
        <v>450</v>
      </c>
      <c r="G243" s="136">
        <v>906</v>
      </c>
      <c r="H243" s="115">
        <v>500</v>
      </c>
      <c r="I243" s="115">
        <v>587.5</v>
      </c>
      <c r="J243" s="115">
        <v>600.5</v>
      </c>
      <c r="K243" s="116">
        <v>690</v>
      </c>
      <c r="L243" s="136">
        <v>233</v>
      </c>
      <c r="M243" s="115">
        <v>650</v>
      </c>
      <c r="N243" s="115">
        <v>775</v>
      </c>
      <c r="O243" s="115">
        <v>809.29</v>
      </c>
      <c r="P243" s="116">
        <v>965</v>
      </c>
      <c r="Q243" s="136">
        <v>122</v>
      </c>
      <c r="R243" s="115">
        <v>1000</v>
      </c>
      <c r="S243" s="115">
        <v>1240</v>
      </c>
      <c r="T243" s="115">
        <v>1224.47</v>
      </c>
      <c r="U243" s="116">
        <v>1440</v>
      </c>
      <c r="V243" s="136">
        <v>199</v>
      </c>
      <c r="W243" s="115">
        <v>290</v>
      </c>
      <c r="X243" s="115">
        <v>325</v>
      </c>
      <c r="Y243" s="115">
        <v>329.32</v>
      </c>
      <c r="Z243" s="116">
        <v>360</v>
      </c>
    </row>
    <row r="244" spans="1:26" ht="15" x14ac:dyDescent="0.25">
      <c r="A244" s="107" t="s">
        <v>10</v>
      </c>
      <c r="B244" s="136">
        <v>56</v>
      </c>
      <c r="C244" s="115">
        <v>450</v>
      </c>
      <c r="D244" s="115">
        <v>525</v>
      </c>
      <c r="E244" s="115">
        <v>534.46</v>
      </c>
      <c r="F244" s="116">
        <v>597.5</v>
      </c>
      <c r="G244" s="136">
        <v>152</v>
      </c>
      <c r="H244" s="115">
        <v>592.5</v>
      </c>
      <c r="I244" s="115">
        <v>725</v>
      </c>
      <c r="J244" s="115">
        <v>720.66</v>
      </c>
      <c r="K244" s="116">
        <v>825</v>
      </c>
      <c r="L244" s="136">
        <v>53</v>
      </c>
      <c r="M244" s="115">
        <v>800</v>
      </c>
      <c r="N244" s="115">
        <v>895</v>
      </c>
      <c r="O244" s="115">
        <v>1016.96</v>
      </c>
      <c r="P244" s="116">
        <v>1195</v>
      </c>
      <c r="Q244" s="136">
        <v>20</v>
      </c>
      <c r="R244" s="115">
        <v>1295</v>
      </c>
      <c r="S244" s="115">
        <v>1537.5</v>
      </c>
      <c r="T244" s="115">
        <v>1651.25</v>
      </c>
      <c r="U244" s="116">
        <v>1775</v>
      </c>
      <c r="V244" s="136">
        <v>22</v>
      </c>
      <c r="W244" s="115">
        <v>350</v>
      </c>
      <c r="X244" s="115">
        <v>472.5</v>
      </c>
      <c r="Y244" s="115">
        <v>436.32</v>
      </c>
      <c r="Z244" s="116">
        <v>500</v>
      </c>
    </row>
    <row r="245" spans="1:26" ht="15" x14ac:dyDescent="0.25">
      <c r="A245" s="107" t="s">
        <v>11</v>
      </c>
      <c r="B245" s="136">
        <v>304</v>
      </c>
      <c r="C245" s="115">
        <v>395</v>
      </c>
      <c r="D245" s="115">
        <v>442.5</v>
      </c>
      <c r="E245" s="115">
        <v>462.23</v>
      </c>
      <c r="F245" s="116">
        <v>482.5</v>
      </c>
      <c r="G245" s="136">
        <v>901</v>
      </c>
      <c r="H245" s="115">
        <v>475</v>
      </c>
      <c r="I245" s="115">
        <v>550</v>
      </c>
      <c r="J245" s="115">
        <v>616.39</v>
      </c>
      <c r="K245" s="116">
        <v>625</v>
      </c>
      <c r="L245" s="136">
        <v>319</v>
      </c>
      <c r="M245" s="115">
        <v>595</v>
      </c>
      <c r="N245" s="115">
        <v>695</v>
      </c>
      <c r="O245" s="115">
        <v>778.05</v>
      </c>
      <c r="P245" s="116">
        <v>825</v>
      </c>
      <c r="Q245" s="136">
        <v>126</v>
      </c>
      <c r="R245" s="115">
        <v>800</v>
      </c>
      <c r="S245" s="115">
        <v>1100</v>
      </c>
      <c r="T245" s="115">
        <v>1329.93</v>
      </c>
      <c r="U245" s="116">
        <v>1650</v>
      </c>
      <c r="V245" s="136">
        <v>120</v>
      </c>
      <c r="W245" s="115">
        <v>300</v>
      </c>
      <c r="X245" s="115">
        <v>354.76</v>
      </c>
      <c r="Y245" s="115">
        <v>361.4</v>
      </c>
      <c r="Z245" s="116">
        <v>424.7</v>
      </c>
    </row>
    <row r="246" spans="1:26" ht="15" x14ac:dyDescent="0.25">
      <c r="A246" s="107" t="s">
        <v>12</v>
      </c>
      <c r="B246" s="136">
        <v>223</v>
      </c>
      <c r="C246" s="115">
        <v>395</v>
      </c>
      <c r="D246" s="115">
        <v>435</v>
      </c>
      <c r="E246" s="115">
        <v>467.63</v>
      </c>
      <c r="F246" s="116">
        <v>525</v>
      </c>
      <c r="G246" s="136">
        <v>696</v>
      </c>
      <c r="H246" s="115">
        <v>535</v>
      </c>
      <c r="I246" s="115">
        <v>625</v>
      </c>
      <c r="J246" s="115">
        <v>641.69000000000005</v>
      </c>
      <c r="K246" s="116">
        <v>725</v>
      </c>
      <c r="L246" s="136">
        <v>220</v>
      </c>
      <c r="M246" s="115">
        <v>675</v>
      </c>
      <c r="N246" s="115">
        <v>850</v>
      </c>
      <c r="O246" s="115">
        <v>899.09</v>
      </c>
      <c r="P246" s="116">
        <v>1145</v>
      </c>
      <c r="Q246" s="136">
        <v>54</v>
      </c>
      <c r="R246" s="115">
        <v>975</v>
      </c>
      <c r="S246" s="115">
        <v>1250</v>
      </c>
      <c r="T246" s="115">
        <v>1224.77</v>
      </c>
      <c r="U246" s="116">
        <v>1500</v>
      </c>
      <c r="V246" s="136">
        <v>46</v>
      </c>
      <c r="W246" s="115">
        <v>325</v>
      </c>
      <c r="X246" s="115">
        <v>360.76</v>
      </c>
      <c r="Y246" s="115">
        <v>357.06</v>
      </c>
      <c r="Z246" s="116">
        <v>380</v>
      </c>
    </row>
    <row r="247" spans="1:26" ht="15" x14ac:dyDescent="0.25">
      <c r="A247" s="107" t="s">
        <v>13</v>
      </c>
      <c r="B247" s="136">
        <v>1376</v>
      </c>
      <c r="C247" s="115">
        <v>495</v>
      </c>
      <c r="D247" s="115">
        <v>595</v>
      </c>
      <c r="E247" s="115">
        <v>604.29</v>
      </c>
      <c r="F247" s="116">
        <v>695</v>
      </c>
      <c r="G247" s="136">
        <v>3029</v>
      </c>
      <c r="H247" s="115">
        <v>650</v>
      </c>
      <c r="I247" s="115">
        <v>750</v>
      </c>
      <c r="J247" s="115">
        <v>797.06</v>
      </c>
      <c r="K247" s="116">
        <v>895</v>
      </c>
      <c r="L247" s="136">
        <v>726</v>
      </c>
      <c r="M247" s="115">
        <v>700</v>
      </c>
      <c r="N247" s="115">
        <v>925</v>
      </c>
      <c r="O247" s="115">
        <v>1016.07</v>
      </c>
      <c r="P247" s="116">
        <v>1250</v>
      </c>
      <c r="Q247" s="136">
        <v>209</v>
      </c>
      <c r="R247" s="115">
        <v>1350</v>
      </c>
      <c r="S247" s="115">
        <v>1750</v>
      </c>
      <c r="T247" s="115">
        <v>1677.04</v>
      </c>
      <c r="U247" s="116">
        <v>2000</v>
      </c>
      <c r="V247" s="136">
        <v>328</v>
      </c>
      <c r="W247" s="115">
        <v>330</v>
      </c>
      <c r="X247" s="115">
        <v>400</v>
      </c>
      <c r="Y247" s="115">
        <v>395.48</v>
      </c>
      <c r="Z247" s="116">
        <v>457.5</v>
      </c>
    </row>
    <row r="248" spans="1:26" ht="15" x14ac:dyDescent="0.25">
      <c r="A248" s="107" t="s">
        <v>14</v>
      </c>
      <c r="B248" s="136">
        <v>308</v>
      </c>
      <c r="C248" s="115">
        <v>432.5</v>
      </c>
      <c r="D248" s="115">
        <v>500</v>
      </c>
      <c r="E248" s="115">
        <v>494.03</v>
      </c>
      <c r="F248" s="116">
        <v>550</v>
      </c>
      <c r="G248" s="136">
        <v>809</v>
      </c>
      <c r="H248" s="115">
        <v>540</v>
      </c>
      <c r="I248" s="115">
        <v>600</v>
      </c>
      <c r="J248" s="115">
        <v>612.35</v>
      </c>
      <c r="K248" s="116">
        <v>675</v>
      </c>
      <c r="L248" s="136">
        <v>334</v>
      </c>
      <c r="M248" s="115">
        <v>625</v>
      </c>
      <c r="N248" s="115">
        <v>725</v>
      </c>
      <c r="O248" s="115">
        <v>737.42</v>
      </c>
      <c r="P248" s="116">
        <v>840</v>
      </c>
      <c r="Q248" s="136">
        <v>65</v>
      </c>
      <c r="R248" s="115">
        <v>750</v>
      </c>
      <c r="S248" s="115">
        <v>900</v>
      </c>
      <c r="T248" s="115">
        <v>940.46</v>
      </c>
      <c r="U248" s="116">
        <v>1100</v>
      </c>
      <c r="V248" s="136">
        <v>196</v>
      </c>
      <c r="W248" s="115">
        <v>325</v>
      </c>
      <c r="X248" s="115">
        <v>359.52</v>
      </c>
      <c r="Y248" s="115">
        <v>381.83</v>
      </c>
      <c r="Z248" s="116">
        <v>425</v>
      </c>
    </row>
    <row r="249" spans="1:26" ht="15" x14ac:dyDescent="0.25">
      <c r="A249" s="107" t="s">
        <v>15</v>
      </c>
      <c r="B249" s="136">
        <v>1324</v>
      </c>
      <c r="C249" s="115">
        <v>675</v>
      </c>
      <c r="D249" s="115">
        <v>725</v>
      </c>
      <c r="E249" s="115">
        <v>755.38</v>
      </c>
      <c r="F249" s="116">
        <v>800</v>
      </c>
      <c r="G249" s="136">
        <v>2906</v>
      </c>
      <c r="H249" s="115">
        <v>800</v>
      </c>
      <c r="I249" s="115">
        <v>895</v>
      </c>
      <c r="J249" s="115">
        <v>941.6</v>
      </c>
      <c r="K249" s="116">
        <v>1000</v>
      </c>
      <c r="L249" s="136">
        <v>861</v>
      </c>
      <c r="M249" s="115">
        <v>1050</v>
      </c>
      <c r="N249" s="115">
        <v>1250</v>
      </c>
      <c r="O249" s="115">
        <v>1301.0999999999999</v>
      </c>
      <c r="P249" s="116">
        <v>1500</v>
      </c>
      <c r="Q249" s="136">
        <v>450</v>
      </c>
      <c r="R249" s="115">
        <v>1600</v>
      </c>
      <c r="S249" s="115">
        <v>1900</v>
      </c>
      <c r="T249" s="115">
        <v>1878.6</v>
      </c>
      <c r="U249" s="116">
        <v>2200</v>
      </c>
      <c r="V249" s="136">
        <v>340</v>
      </c>
      <c r="W249" s="115">
        <v>403.5</v>
      </c>
      <c r="X249" s="115">
        <v>470</v>
      </c>
      <c r="Y249" s="115">
        <v>470.29</v>
      </c>
      <c r="Z249" s="116">
        <v>525</v>
      </c>
    </row>
    <row r="250" spans="1:26" ht="15" x14ac:dyDescent="0.25">
      <c r="A250" s="107" t="s">
        <v>16</v>
      </c>
      <c r="B250" s="136">
        <v>203</v>
      </c>
      <c r="C250" s="115">
        <v>350</v>
      </c>
      <c r="D250" s="115">
        <v>395</v>
      </c>
      <c r="E250" s="115">
        <v>398.48</v>
      </c>
      <c r="F250" s="116">
        <v>425</v>
      </c>
      <c r="G250" s="136">
        <v>523</v>
      </c>
      <c r="H250" s="115">
        <v>450</v>
      </c>
      <c r="I250" s="115">
        <v>495</v>
      </c>
      <c r="J250" s="115">
        <v>516.82000000000005</v>
      </c>
      <c r="K250" s="116">
        <v>550</v>
      </c>
      <c r="L250" s="136">
        <v>258</v>
      </c>
      <c r="M250" s="115">
        <v>495</v>
      </c>
      <c r="N250" s="115">
        <v>595</v>
      </c>
      <c r="O250" s="115">
        <v>600.14</v>
      </c>
      <c r="P250" s="116">
        <v>675</v>
      </c>
      <c r="Q250" s="136">
        <v>44</v>
      </c>
      <c r="R250" s="115">
        <v>750</v>
      </c>
      <c r="S250" s="115">
        <v>950</v>
      </c>
      <c r="T250" s="115">
        <v>952.02</v>
      </c>
      <c r="U250" s="116">
        <v>1050</v>
      </c>
      <c r="V250" s="136">
        <v>28</v>
      </c>
      <c r="W250" s="115">
        <v>275</v>
      </c>
      <c r="X250" s="115">
        <v>325</v>
      </c>
      <c r="Y250" s="115">
        <v>341.82</v>
      </c>
      <c r="Z250" s="116">
        <v>367.5</v>
      </c>
    </row>
    <row r="251" spans="1:26" ht="15" x14ac:dyDescent="0.25">
      <c r="A251" s="107" t="s">
        <v>17</v>
      </c>
      <c r="B251" s="136">
        <v>236</v>
      </c>
      <c r="C251" s="115">
        <v>400</v>
      </c>
      <c r="D251" s="115">
        <v>425</v>
      </c>
      <c r="E251" s="115">
        <v>438.66</v>
      </c>
      <c r="F251" s="116">
        <v>467.5</v>
      </c>
      <c r="G251" s="136">
        <v>400</v>
      </c>
      <c r="H251" s="115">
        <v>500</v>
      </c>
      <c r="I251" s="115">
        <v>575</v>
      </c>
      <c r="J251" s="115">
        <v>589.89</v>
      </c>
      <c r="K251" s="116">
        <v>650</v>
      </c>
      <c r="L251" s="136">
        <v>143</v>
      </c>
      <c r="M251" s="115">
        <v>650</v>
      </c>
      <c r="N251" s="115">
        <v>750</v>
      </c>
      <c r="O251" s="115">
        <v>776.83</v>
      </c>
      <c r="P251" s="116">
        <v>895</v>
      </c>
      <c r="Q251" s="136">
        <v>56</v>
      </c>
      <c r="R251" s="115">
        <v>800</v>
      </c>
      <c r="S251" s="115">
        <v>1022.5</v>
      </c>
      <c r="T251" s="115">
        <v>1080.18</v>
      </c>
      <c r="U251" s="116">
        <v>1300</v>
      </c>
      <c r="V251" s="136">
        <v>49</v>
      </c>
      <c r="W251" s="115">
        <v>275</v>
      </c>
      <c r="X251" s="115">
        <v>316.07</v>
      </c>
      <c r="Y251" s="115">
        <v>320.47000000000003</v>
      </c>
      <c r="Z251" s="116">
        <v>359.52</v>
      </c>
    </row>
    <row r="252" spans="1:26" ht="15" x14ac:dyDescent="0.25">
      <c r="A252" s="107" t="s">
        <v>18</v>
      </c>
      <c r="B252" s="136">
        <v>468</v>
      </c>
      <c r="C252" s="115">
        <v>350</v>
      </c>
      <c r="D252" s="115">
        <v>370</v>
      </c>
      <c r="E252" s="115">
        <v>391.98</v>
      </c>
      <c r="F252" s="116">
        <v>425</v>
      </c>
      <c r="G252" s="136">
        <v>724</v>
      </c>
      <c r="H252" s="115">
        <v>450</v>
      </c>
      <c r="I252" s="115">
        <v>495</v>
      </c>
      <c r="J252" s="115">
        <v>517.66</v>
      </c>
      <c r="K252" s="116">
        <v>575</v>
      </c>
      <c r="L252" s="136">
        <v>267</v>
      </c>
      <c r="M252" s="115">
        <v>550</v>
      </c>
      <c r="N252" s="115">
        <v>575</v>
      </c>
      <c r="O252" s="115">
        <v>641.55999999999995</v>
      </c>
      <c r="P252" s="116">
        <v>700</v>
      </c>
      <c r="Q252" s="136">
        <v>30</v>
      </c>
      <c r="R252" s="115">
        <v>995</v>
      </c>
      <c r="S252" s="115">
        <v>1200</v>
      </c>
      <c r="T252" s="115">
        <v>1237.83</v>
      </c>
      <c r="U252" s="116">
        <v>1495</v>
      </c>
      <c r="V252" s="136">
        <v>49</v>
      </c>
      <c r="W252" s="115">
        <v>275</v>
      </c>
      <c r="X252" s="115">
        <v>310</v>
      </c>
      <c r="Y252" s="115">
        <v>331.66</v>
      </c>
      <c r="Z252" s="116">
        <v>402.97</v>
      </c>
    </row>
    <row r="253" spans="1:26" ht="15" x14ac:dyDescent="0.25">
      <c r="A253" s="107" t="s">
        <v>19</v>
      </c>
      <c r="B253" s="136">
        <v>173</v>
      </c>
      <c r="C253" s="115">
        <v>345</v>
      </c>
      <c r="D253" s="115">
        <v>375</v>
      </c>
      <c r="E253" s="115">
        <v>387.21</v>
      </c>
      <c r="F253" s="116">
        <v>425</v>
      </c>
      <c r="G253" s="136">
        <v>263</v>
      </c>
      <c r="H253" s="115">
        <v>450</v>
      </c>
      <c r="I253" s="115">
        <v>495</v>
      </c>
      <c r="J253" s="115">
        <v>516.46</v>
      </c>
      <c r="K253" s="116">
        <v>575</v>
      </c>
      <c r="L253" s="136">
        <v>141</v>
      </c>
      <c r="M253" s="115">
        <v>525</v>
      </c>
      <c r="N253" s="115">
        <v>625</v>
      </c>
      <c r="O253" s="115">
        <v>662.83</v>
      </c>
      <c r="P253" s="116">
        <v>750</v>
      </c>
      <c r="Q253" s="136">
        <v>41</v>
      </c>
      <c r="R253" s="115">
        <v>695</v>
      </c>
      <c r="S253" s="115">
        <v>1100</v>
      </c>
      <c r="T253" s="115">
        <v>1056.5899999999999</v>
      </c>
      <c r="U253" s="116">
        <v>1290</v>
      </c>
      <c r="V253" s="136">
        <v>42</v>
      </c>
      <c r="W253" s="115">
        <v>265</v>
      </c>
      <c r="X253" s="115">
        <v>318.33</v>
      </c>
      <c r="Y253" s="115">
        <v>313.79000000000002</v>
      </c>
      <c r="Z253" s="116">
        <v>362</v>
      </c>
    </row>
    <row r="254" spans="1:26" ht="15" x14ac:dyDescent="0.25">
      <c r="A254" s="107" t="s">
        <v>20</v>
      </c>
      <c r="B254" s="136">
        <v>229</v>
      </c>
      <c r="C254" s="115">
        <v>375</v>
      </c>
      <c r="D254" s="115">
        <v>400</v>
      </c>
      <c r="E254" s="115">
        <v>411.31</v>
      </c>
      <c r="F254" s="116">
        <v>450</v>
      </c>
      <c r="G254" s="136">
        <v>580</v>
      </c>
      <c r="H254" s="115">
        <v>475</v>
      </c>
      <c r="I254" s="115">
        <v>532.5</v>
      </c>
      <c r="J254" s="115">
        <v>556.11</v>
      </c>
      <c r="K254" s="116">
        <v>617.5</v>
      </c>
      <c r="L254" s="136">
        <v>238</v>
      </c>
      <c r="M254" s="115">
        <v>600</v>
      </c>
      <c r="N254" s="115">
        <v>695</v>
      </c>
      <c r="O254" s="115">
        <v>732.07</v>
      </c>
      <c r="P254" s="116">
        <v>800</v>
      </c>
      <c r="Q254" s="136">
        <v>51</v>
      </c>
      <c r="R254" s="115">
        <v>895</v>
      </c>
      <c r="S254" s="115">
        <v>1150</v>
      </c>
      <c r="T254" s="115">
        <v>1181.1400000000001</v>
      </c>
      <c r="U254" s="116">
        <v>1400</v>
      </c>
      <c r="V254" s="136">
        <v>31</v>
      </c>
      <c r="W254" s="115">
        <v>281.3</v>
      </c>
      <c r="X254" s="115">
        <v>375</v>
      </c>
      <c r="Y254" s="115">
        <v>401.3</v>
      </c>
      <c r="Z254" s="116">
        <v>450</v>
      </c>
    </row>
    <row r="255" spans="1:26" ht="15" x14ac:dyDescent="0.25">
      <c r="A255" s="107" t="s">
        <v>21</v>
      </c>
      <c r="B255" s="136">
        <v>97</v>
      </c>
      <c r="C255" s="115">
        <v>375</v>
      </c>
      <c r="D255" s="115">
        <v>415</v>
      </c>
      <c r="E255" s="115">
        <v>419.69</v>
      </c>
      <c r="F255" s="116">
        <v>450</v>
      </c>
      <c r="G255" s="136">
        <v>163</v>
      </c>
      <c r="H255" s="115">
        <v>475</v>
      </c>
      <c r="I255" s="115">
        <v>525</v>
      </c>
      <c r="J255" s="115">
        <v>537.21</v>
      </c>
      <c r="K255" s="116">
        <v>595</v>
      </c>
      <c r="L255" s="136">
        <v>54</v>
      </c>
      <c r="M255" s="115">
        <v>550</v>
      </c>
      <c r="N255" s="115">
        <v>650</v>
      </c>
      <c r="O255" s="115">
        <v>671.69</v>
      </c>
      <c r="P255" s="116">
        <v>795</v>
      </c>
      <c r="Q255" s="136">
        <v>10</v>
      </c>
      <c r="R255" s="115">
        <v>900</v>
      </c>
      <c r="S255" s="115">
        <v>1072.5</v>
      </c>
      <c r="T255" s="115">
        <v>1091.5</v>
      </c>
      <c r="U255" s="116">
        <v>1200</v>
      </c>
      <c r="V255" s="136">
        <v>37</v>
      </c>
      <c r="W255" s="115">
        <v>300</v>
      </c>
      <c r="X255" s="115">
        <v>360</v>
      </c>
      <c r="Y255" s="115">
        <v>357</v>
      </c>
      <c r="Z255" s="116">
        <v>403</v>
      </c>
    </row>
    <row r="256" spans="1:26" ht="15" x14ac:dyDescent="0.25">
      <c r="A256" s="123" t="s">
        <v>22</v>
      </c>
      <c r="B256" s="138">
        <v>101</v>
      </c>
      <c r="C256" s="125">
        <v>480</v>
      </c>
      <c r="D256" s="125">
        <v>525</v>
      </c>
      <c r="E256" s="125">
        <v>520.54999999999995</v>
      </c>
      <c r="F256" s="126">
        <v>550</v>
      </c>
      <c r="G256" s="138">
        <v>340</v>
      </c>
      <c r="H256" s="125">
        <v>598</v>
      </c>
      <c r="I256" s="125">
        <v>650</v>
      </c>
      <c r="J256" s="125">
        <v>642.20000000000005</v>
      </c>
      <c r="K256" s="126">
        <v>677.5</v>
      </c>
      <c r="L256" s="138">
        <v>145</v>
      </c>
      <c r="M256" s="125">
        <v>674</v>
      </c>
      <c r="N256" s="125">
        <v>750</v>
      </c>
      <c r="O256" s="125">
        <v>781.46</v>
      </c>
      <c r="P256" s="126">
        <v>850</v>
      </c>
      <c r="Q256" s="138">
        <v>42</v>
      </c>
      <c r="R256" s="125">
        <v>1000</v>
      </c>
      <c r="S256" s="125">
        <v>1200</v>
      </c>
      <c r="T256" s="125">
        <v>1161.67</v>
      </c>
      <c r="U256" s="126">
        <v>1300</v>
      </c>
      <c r="V256" s="138">
        <v>40</v>
      </c>
      <c r="W256" s="125">
        <v>292.5</v>
      </c>
      <c r="X256" s="125">
        <v>333.5</v>
      </c>
      <c r="Y256" s="125">
        <v>334.37</v>
      </c>
      <c r="Z256" s="126">
        <v>375</v>
      </c>
    </row>
    <row r="258" spans="1:26" ht="78.599999999999994" thickBot="1" x14ac:dyDescent="0.3">
      <c r="A258" s="129" t="s">
        <v>307</v>
      </c>
      <c r="B258" s="130" t="s">
        <v>309</v>
      </c>
      <c r="C258" s="130" t="s">
        <v>310</v>
      </c>
      <c r="D258" s="130" t="s">
        <v>311</v>
      </c>
      <c r="E258" s="130" t="s">
        <v>312</v>
      </c>
      <c r="F258" s="130" t="s">
        <v>313</v>
      </c>
      <c r="G258" s="130" t="s">
        <v>314</v>
      </c>
      <c r="H258" s="148" t="s">
        <v>315</v>
      </c>
      <c r="I258" s="130" t="s">
        <v>316</v>
      </c>
      <c r="J258" s="130" t="s">
        <v>317</v>
      </c>
      <c r="K258" s="130" t="s">
        <v>318</v>
      </c>
      <c r="L258" s="130" t="s">
        <v>319</v>
      </c>
      <c r="M258" s="130" t="s">
        <v>320</v>
      </c>
      <c r="N258" s="130" t="s">
        <v>321</v>
      </c>
      <c r="O258" s="247" t="s">
        <v>322</v>
      </c>
      <c r="P258" s="130" t="s">
        <v>323</v>
      </c>
      <c r="Q258" s="130" t="s">
        <v>324</v>
      </c>
      <c r="R258" s="130" t="s">
        <v>325</v>
      </c>
      <c r="S258" s="130" t="s">
        <v>326</v>
      </c>
      <c r="T258" s="130" t="s">
        <v>327</v>
      </c>
      <c r="U258" s="130" t="s">
        <v>328</v>
      </c>
      <c r="V258" s="148" t="s">
        <v>329</v>
      </c>
      <c r="W258" s="130" t="s">
        <v>330</v>
      </c>
      <c r="X258" s="130" t="s">
        <v>331</v>
      </c>
      <c r="Y258" s="130" t="s">
        <v>332</v>
      </c>
      <c r="Z258" s="130" t="s">
        <v>333</v>
      </c>
    </row>
    <row r="259" spans="1:26" ht="15" x14ac:dyDescent="0.25">
      <c r="A259" s="157" t="s">
        <v>0</v>
      </c>
      <c r="B259" s="158">
        <v>8608</v>
      </c>
      <c r="C259" s="159" t="s">
        <v>167</v>
      </c>
      <c r="D259" s="159" t="s">
        <v>167</v>
      </c>
      <c r="E259" s="159">
        <v>579.94127900000001</v>
      </c>
      <c r="F259" s="160" t="s">
        <v>167</v>
      </c>
      <c r="G259" s="158">
        <v>17300</v>
      </c>
      <c r="H259" s="159" t="s">
        <v>167</v>
      </c>
      <c r="I259" s="159" t="s">
        <v>167</v>
      </c>
      <c r="J259" s="159">
        <v>736.38911299999995</v>
      </c>
      <c r="K259" s="160" t="s">
        <v>167</v>
      </c>
      <c r="L259" s="158">
        <v>5996</v>
      </c>
      <c r="M259" s="159" t="s">
        <v>167</v>
      </c>
      <c r="N259" s="159" t="s">
        <v>167</v>
      </c>
      <c r="O259" s="159">
        <v>905.80428700000004</v>
      </c>
      <c r="P259" s="160" t="s">
        <v>167</v>
      </c>
      <c r="Q259" s="158">
        <v>1774</v>
      </c>
      <c r="R259" s="159" t="s">
        <v>167</v>
      </c>
      <c r="S259" s="159" t="s">
        <v>167</v>
      </c>
      <c r="T259" s="159">
        <v>1460.3545640000002</v>
      </c>
      <c r="U259" s="160" t="s">
        <v>167</v>
      </c>
      <c r="V259" s="158">
        <v>2065</v>
      </c>
      <c r="W259" s="159" t="s">
        <v>167</v>
      </c>
      <c r="X259" s="159" t="s">
        <v>167</v>
      </c>
      <c r="Y259" s="159">
        <v>425.91462511424936</v>
      </c>
      <c r="Z259" s="160" t="s">
        <v>167</v>
      </c>
    </row>
    <row r="260" spans="1:26" ht="15" x14ac:dyDescent="0.25">
      <c r="A260" s="107" t="s">
        <v>1</v>
      </c>
      <c r="B260" s="136">
        <v>1135</v>
      </c>
      <c r="C260" s="115">
        <v>425</v>
      </c>
      <c r="D260" s="115">
        <v>450</v>
      </c>
      <c r="E260" s="115">
        <v>468.92</v>
      </c>
      <c r="F260" s="116">
        <v>500</v>
      </c>
      <c r="G260" s="136">
        <v>1879</v>
      </c>
      <c r="H260" s="115">
        <v>550</v>
      </c>
      <c r="I260" s="115">
        <v>650</v>
      </c>
      <c r="J260" s="115">
        <v>662.54</v>
      </c>
      <c r="K260" s="116">
        <v>735</v>
      </c>
      <c r="L260" s="136">
        <v>505</v>
      </c>
      <c r="M260" s="115">
        <v>750</v>
      </c>
      <c r="N260" s="115">
        <v>895</v>
      </c>
      <c r="O260" s="115">
        <v>931.28</v>
      </c>
      <c r="P260" s="116">
        <v>1095</v>
      </c>
      <c r="Q260" s="136">
        <v>178</v>
      </c>
      <c r="R260" s="115">
        <v>1100</v>
      </c>
      <c r="S260" s="115">
        <v>1300</v>
      </c>
      <c r="T260" s="115">
        <v>1371.1</v>
      </c>
      <c r="U260" s="116">
        <v>1600</v>
      </c>
      <c r="V260" s="136">
        <v>220</v>
      </c>
      <c r="W260" s="115">
        <v>300</v>
      </c>
      <c r="X260" s="115">
        <v>350</v>
      </c>
      <c r="Y260" s="115">
        <v>361.05</v>
      </c>
      <c r="Z260" s="116">
        <v>402.98</v>
      </c>
    </row>
    <row r="261" spans="1:26" ht="15" x14ac:dyDescent="0.25">
      <c r="A261" s="107" t="s">
        <v>3</v>
      </c>
      <c r="B261" s="136">
        <v>112</v>
      </c>
      <c r="C261" s="115">
        <v>375</v>
      </c>
      <c r="D261" s="115">
        <v>450</v>
      </c>
      <c r="E261" s="115">
        <v>454.06</v>
      </c>
      <c r="F261" s="116">
        <v>520</v>
      </c>
      <c r="G261" s="136">
        <v>156</v>
      </c>
      <c r="H261" s="115">
        <v>525</v>
      </c>
      <c r="I261" s="115">
        <v>597.5</v>
      </c>
      <c r="J261" s="115">
        <v>611.83000000000004</v>
      </c>
      <c r="K261" s="116">
        <v>650</v>
      </c>
      <c r="L261" s="136">
        <v>70</v>
      </c>
      <c r="M261" s="115">
        <v>600</v>
      </c>
      <c r="N261" s="115">
        <v>737.5</v>
      </c>
      <c r="O261" s="115">
        <v>834.36</v>
      </c>
      <c r="P261" s="116">
        <v>1000</v>
      </c>
      <c r="Q261" s="136">
        <v>13</v>
      </c>
      <c r="R261" s="115">
        <v>1300</v>
      </c>
      <c r="S261" s="115">
        <v>1300</v>
      </c>
      <c r="T261" s="115">
        <v>1357.31</v>
      </c>
      <c r="U261" s="116">
        <v>1600</v>
      </c>
      <c r="V261" s="136">
        <v>49</v>
      </c>
      <c r="W261" s="115">
        <v>325</v>
      </c>
      <c r="X261" s="115">
        <v>375</v>
      </c>
      <c r="Y261" s="115">
        <v>389.39</v>
      </c>
      <c r="Z261" s="116">
        <v>440</v>
      </c>
    </row>
    <row r="262" spans="1:26" ht="15" x14ac:dyDescent="0.25">
      <c r="A262" s="107" t="s">
        <v>5</v>
      </c>
      <c r="B262" s="136">
        <v>685</v>
      </c>
      <c r="C262" s="115">
        <v>350</v>
      </c>
      <c r="D262" s="115">
        <v>395</v>
      </c>
      <c r="E262" s="115">
        <v>404.89</v>
      </c>
      <c r="F262" s="116">
        <v>440</v>
      </c>
      <c r="G262" s="136">
        <v>1177</v>
      </c>
      <c r="H262" s="115">
        <v>425</v>
      </c>
      <c r="I262" s="115">
        <v>475</v>
      </c>
      <c r="J262" s="115">
        <v>492.74</v>
      </c>
      <c r="K262" s="116">
        <v>550</v>
      </c>
      <c r="L262" s="136">
        <v>470</v>
      </c>
      <c r="M262" s="115">
        <v>495</v>
      </c>
      <c r="N262" s="115">
        <v>570</v>
      </c>
      <c r="O262" s="115">
        <v>605.83000000000004</v>
      </c>
      <c r="P262" s="116">
        <v>650</v>
      </c>
      <c r="Q262" s="136">
        <v>86</v>
      </c>
      <c r="R262" s="115">
        <v>650</v>
      </c>
      <c r="S262" s="115">
        <v>875</v>
      </c>
      <c r="T262" s="115">
        <v>903.42</v>
      </c>
      <c r="U262" s="116">
        <v>1100</v>
      </c>
      <c r="V262" s="136">
        <v>115</v>
      </c>
      <c r="W262" s="115">
        <v>325</v>
      </c>
      <c r="X262" s="115">
        <v>391.07</v>
      </c>
      <c r="Y262" s="115">
        <v>399.59</v>
      </c>
      <c r="Z262" s="116">
        <v>464.88</v>
      </c>
    </row>
    <row r="263" spans="1:26" ht="15" x14ac:dyDescent="0.25">
      <c r="A263" s="107" t="s">
        <v>7</v>
      </c>
      <c r="B263" s="136">
        <v>211</v>
      </c>
      <c r="C263" s="115">
        <v>369.35</v>
      </c>
      <c r="D263" s="115">
        <v>390</v>
      </c>
      <c r="E263" s="115">
        <v>398.48</v>
      </c>
      <c r="F263" s="116">
        <v>420</v>
      </c>
      <c r="G263" s="136">
        <v>425</v>
      </c>
      <c r="H263" s="115">
        <v>430</v>
      </c>
      <c r="I263" s="115">
        <v>470</v>
      </c>
      <c r="J263" s="115">
        <v>479.64</v>
      </c>
      <c r="K263" s="116">
        <v>500</v>
      </c>
      <c r="L263" s="136">
        <v>246</v>
      </c>
      <c r="M263" s="115">
        <v>480</v>
      </c>
      <c r="N263" s="115">
        <v>525</v>
      </c>
      <c r="O263" s="115">
        <v>548.76</v>
      </c>
      <c r="P263" s="116">
        <v>600</v>
      </c>
      <c r="Q263" s="136">
        <v>29</v>
      </c>
      <c r="R263" s="115">
        <v>660</v>
      </c>
      <c r="S263" s="115">
        <v>750</v>
      </c>
      <c r="T263" s="115">
        <v>824.48</v>
      </c>
      <c r="U263" s="116">
        <v>950</v>
      </c>
      <c r="V263" s="136">
        <v>90</v>
      </c>
      <c r="W263" s="115">
        <v>295</v>
      </c>
      <c r="X263" s="115">
        <v>340</v>
      </c>
      <c r="Y263" s="115">
        <v>334.33</v>
      </c>
      <c r="Z263" s="116">
        <v>350</v>
      </c>
    </row>
    <row r="264" spans="1:26" ht="15" x14ac:dyDescent="0.25">
      <c r="A264" s="107" t="s">
        <v>9</v>
      </c>
      <c r="B264" s="136">
        <v>476</v>
      </c>
      <c r="C264" s="115">
        <v>375</v>
      </c>
      <c r="D264" s="115">
        <v>425</v>
      </c>
      <c r="E264" s="115">
        <v>438.64</v>
      </c>
      <c r="F264" s="116">
        <v>482.5</v>
      </c>
      <c r="G264" s="136">
        <v>877</v>
      </c>
      <c r="H264" s="115">
        <v>540</v>
      </c>
      <c r="I264" s="115">
        <v>630</v>
      </c>
      <c r="J264" s="115">
        <v>648.35</v>
      </c>
      <c r="K264" s="116">
        <v>750</v>
      </c>
      <c r="L264" s="136">
        <v>251</v>
      </c>
      <c r="M264" s="115">
        <v>700</v>
      </c>
      <c r="N264" s="115">
        <v>850</v>
      </c>
      <c r="O264" s="115">
        <v>884.44</v>
      </c>
      <c r="P264" s="116">
        <v>1080</v>
      </c>
      <c r="Q264" s="136">
        <v>105</v>
      </c>
      <c r="R264" s="115">
        <v>1100</v>
      </c>
      <c r="S264" s="115">
        <v>1320</v>
      </c>
      <c r="T264" s="115">
        <v>1317.29</v>
      </c>
      <c r="U264" s="116">
        <v>1580</v>
      </c>
      <c r="V264" s="136">
        <v>195</v>
      </c>
      <c r="W264" s="115">
        <v>300</v>
      </c>
      <c r="X264" s="115">
        <v>350</v>
      </c>
      <c r="Y264" s="115">
        <v>358.98</v>
      </c>
      <c r="Z264" s="116">
        <v>402</v>
      </c>
    </row>
    <row r="265" spans="1:26" ht="15" x14ac:dyDescent="0.25">
      <c r="A265" s="107" t="s">
        <v>10</v>
      </c>
      <c r="B265" s="136">
        <v>101</v>
      </c>
      <c r="C265" s="115">
        <v>495</v>
      </c>
      <c r="D265" s="115">
        <v>550</v>
      </c>
      <c r="E265" s="115">
        <v>580.35</v>
      </c>
      <c r="F265" s="116">
        <v>650</v>
      </c>
      <c r="G265" s="136">
        <v>164</v>
      </c>
      <c r="H265" s="115">
        <v>625</v>
      </c>
      <c r="I265" s="115">
        <v>750</v>
      </c>
      <c r="J265" s="115">
        <v>780.06</v>
      </c>
      <c r="K265" s="116">
        <v>875</v>
      </c>
      <c r="L265" s="136">
        <v>66</v>
      </c>
      <c r="M265" s="115">
        <v>850</v>
      </c>
      <c r="N265" s="115">
        <v>1050</v>
      </c>
      <c r="O265" s="115">
        <v>1137.8800000000001</v>
      </c>
      <c r="P265" s="116">
        <v>1300</v>
      </c>
      <c r="Q265" s="136">
        <v>28</v>
      </c>
      <c r="R265" s="115">
        <v>1290</v>
      </c>
      <c r="S265" s="115">
        <v>1445</v>
      </c>
      <c r="T265" s="115">
        <v>1637.5</v>
      </c>
      <c r="U265" s="116">
        <v>1847.5</v>
      </c>
      <c r="V265" s="136">
        <v>18</v>
      </c>
      <c r="W265" s="115">
        <v>310</v>
      </c>
      <c r="X265" s="115">
        <v>400</v>
      </c>
      <c r="Y265" s="115">
        <v>420</v>
      </c>
      <c r="Z265" s="116">
        <v>500</v>
      </c>
    </row>
    <row r="266" spans="1:26" ht="15" x14ac:dyDescent="0.25">
      <c r="A266" s="107" t="s">
        <v>11</v>
      </c>
      <c r="B266" s="136">
        <v>275</v>
      </c>
      <c r="C266" s="115">
        <v>425</v>
      </c>
      <c r="D266" s="115">
        <v>475</v>
      </c>
      <c r="E266" s="115">
        <v>491.91</v>
      </c>
      <c r="F266" s="116">
        <v>525</v>
      </c>
      <c r="G266" s="136">
        <v>896</v>
      </c>
      <c r="H266" s="115">
        <v>525</v>
      </c>
      <c r="I266" s="115">
        <v>595</v>
      </c>
      <c r="J266" s="115">
        <v>649.08000000000004</v>
      </c>
      <c r="K266" s="116">
        <v>695</v>
      </c>
      <c r="L266" s="136">
        <v>332</v>
      </c>
      <c r="M266" s="115">
        <v>625</v>
      </c>
      <c r="N266" s="115">
        <v>750</v>
      </c>
      <c r="O266" s="115">
        <v>839.11</v>
      </c>
      <c r="P266" s="116">
        <v>897.5</v>
      </c>
      <c r="Q266" s="136">
        <v>104</v>
      </c>
      <c r="R266" s="115">
        <v>995</v>
      </c>
      <c r="S266" s="115">
        <v>1302.5</v>
      </c>
      <c r="T266" s="115">
        <v>1344.66</v>
      </c>
      <c r="U266" s="116">
        <v>1508.5</v>
      </c>
      <c r="V266" s="136">
        <v>82</v>
      </c>
      <c r="W266" s="115">
        <v>316.07</v>
      </c>
      <c r="X266" s="115">
        <v>364.76</v>
      </c>
      <c r="Y266" s="115">
        <v>392.29</v>
      </c>
      <c r="Z266" s="116">
        <v>446.43</v>
      </c>
    </row>
    <row r="267" spans="1:26" ht="15" x14ac:dyDescent="0.25">
      <c r="A267" s="107" t="s">
        <v>12</v>
      </c>
      <c r="B267" s="136">
        <v>361</v>
      </c>
      <c r="C267" s="115">
        <v>435</v>
      </c>
      <c r="D267" s="115">
        <v>495</v>
      </c>
      <c r="E267" s="115">
        <v>510.5</v>
      </c>
      <c r="F267" s="116">
        <v>575</v>
      </c>
      <c r="G267" s="136">
        <v>900</v>
      </c>
      <c r="H267" s="115">
        <v>585</v>
      </c>
      <c r="I267" s="115">
        <v>675</v>
      </c>
      <c r="J267" s="115">
        <v>697.21</v>
      </c>
      <c r="K267" s="116">
        <v>795</v>
      </c>
      <c r="L267" s="136">
        <v>312</v>
      </c>
      <c r="M267" s="115">
        <v>750</v>
      </c>
      <c r="N267" s="115">
        <v>895</v>
      </c>
      <c r="O267" s="115">
        <v>978.93</v>
      </c>
      <c r="P267" s="116">
        <v>1262.5</v>
      </c>
      <c r="Q267" s="136">
        <v>91</v>
      </c>
      <c r="R267" s="115">
        <v>1200</v>
      </c>
      <c r="S267" s="115">
        <v>1500</v>
      </c>
      <c r="T267" s="115">
        <v>1469.01</v>
      </c>
      <c r="U267" s="116">
        <v>1800</v>
      </c>
      <c r="V267" s="136">
        <v>75</v>
      </c>
      <c r="W267" s="115">
        <v>340</v>
      </c>
      <c r="X267" s="115">
        <v>415</v>
      </c>
      <c r="Y267" s="115">
        <v>426.94</v>
      </c>
      <c r="Z267" s="116">
        <v>523.33000000000004</v>
      </c>
    </row>
    <row r="268" spans="1:26" ht="15" x14ac:dyDescent="0.25">
      <c r="A268" s="107" t="s">
        <v>13</v>
      </c>
      <c r="B268" s="136">
        <v>1352</v>
      </c>
      <c r="C268" s="115">
        <v>550</v>
      </c>
      <c r="D268" s="115">
        <v>625</v>
      </c>
      <c r="E268" s="115">
        <v>648.09</v>
      </c>
      <c r="F268" s="116">
        <v>750</v>
      </c>
      <c r="G268" s="136">
        <v>2875</v>
      </c>
      <c r="H268" s="115">
        <v>675</v>
      </c>
      <c r="I268" s="115">
        <v>795</v>
      </c>
      <c r="J268" s="115">
        <v>858.15</v>
      </c>
      <c r="K268" s="116">
        <v>975</v>
      </c>
      <c r="L268" s="136">
        <v>840</v>
      </c>
      <c r="M268" s="115">
        <v>750</v>
      </c>
      <c r="N268" s="115">
        <v>975</v>
      </c>
      <c r="O268" s="115">
        <v>1093.3399999999999</v>
      </c>
      <c r="P268" s="116">
        <v>1350</v>
      </c>
      <c r="Q268" s="136">
        <v>215</v>
      </c>
      <c r="R268" s="115">
        <v>1395</v>
      </c>
      <c r="S268" s="115">
        <v>1700</v>
      </c>
      <c r="T268" s="115">
        <v>1773.45</v>
      </c>
      <c r="U268" s="116">
        <v>2100</v>
      </c>
      <c r="V268" s="136">
        <v>329</v>
      </c>
      <c r="W268" s="115">
        <v>350</v>
      </c>
      <c r="X268" s="115">
        <v>410</v>
      </c>
      <c r="Y268" s="115">
        <v>428.4</v>
      </c>
      <c r="Z268" s="116">
        <v>500</v>
      </c>
    </row>
    <row r="269" spans="1:26" ht="15" x14ac:dyDescent="0.25">
      <c r="A269" s="107" t="s">
        <v>14</v>
      </c>
      <c r="B269" s="136">
        <v>330</v>
      </c>
      <c r="C269" s="115">
        <v>450</v>
      </c>
      <c r="D269" s="115">
        <v>525</v>
      </c>
      <c r="E269" s="115">
        <v>524.12</v>
      </c>
      <c r="F269" s="116">
        <v>575</v>
      </c>
      <c r="G269" s="136">
        <v>743</v>
      </c>
      <c r="H269" s="115">
        <v>550</v>
      </c>
      <c r="I269" s="115">
        <v>650</v>
      </c>
      <c r="J269" s="115">
        <v>642.55999999999995</v>
      </c>
      <c r="K269" s="116">
        <v>725</v>
      </c>
      <c r="L269" s="136">
        <v>298</v>
      </c>
      <c r="M269" s="115">
        <v>650</v>
      </c>
      <c r="N269" s="115">
        <v>750</v>
      </c>
      <c r="O269" s="115">
        <v>770.48</v>
      </c>
      <c r="P269" s="116">
        <v>890</v>
      </c>
      <c r="Q269" s="136">
        <v>84</v>
      </c>
      <c r="R269" s="115">
        <v>800</v>
      </c>
      <c r="S269" s="115">
        <v>947.5</v>
      </c>
      <c r="T269" s="115">
        <v>1015.06</v>
      </c>
      <c r="U269" s="116">
        <v>1275</v>
      </c>
      <c r="V269" s="136">
        <v>176</v>
      </c>
      <c r="W269" s="115">
        <v>350.42</v>
      </c>
      <c r="X269" s="115">
        <v>400</v>
      </c>
      <c r="Y269" s="115">
        <v>416.58</v>
      </c>
      <c r="Z269" s="116">
        <v>468.15</v>
      </c>
    </row>
    <row r="270" spans="1:26" ht="15" x14ac:dyDescent="0.25">
      <c r="A270" s="107" t="s">
        <v>15</v>
      </c>
      <c r="B270" s="136">
        <v>1735</v>
      </c>
      <c r="C270" s="115">
        <v>695</v>
      </c>
      <c r="D270" s="115">
        <v>750</v>
      </c>
      <c r="E270" s="115">
        <v>806.92</v>
      </c>
      <c r="F270" s="116">
        <v>850</v>
      </c>
      <c r="G270" s="136">
        <v>3240</v>
      </c>
      <c r="H270" s="115">
        <v>840</v>
      </c>
      <c r="I270" s="115">
        <v>950</v>
      </c>
      <c r="J270" s="115">
        <v>1006.45</v>
      </c>
      <c r="K270" s="116">
        <v>1100</v>
      </c>
      <c r="L270" s="136">
        <v>1051</v>
      </c>
      <c r="M270" s="115">
        <v>1100</v>
      </c>
      <c r="N270" s="115">
        <v>1350</v>
      </c>
      <c r="O270" s="115">
        <v>1381.88</v>
      </c>
      <c r="P270" s="116">
        <v>1575</v>
      </c>
      <c r="Q270" s="136">
        <v>494</v>
      </c>
      <c r="R270" s="115">
        <v>1695</v>
      </c>
      <c r="S270" s="115">
        <v>2000</v>
      </c>
      <c r="T270" s="115">
        <v>2043.5</v>
      </c>
      <c r="U270" s="116">
        <v>2396</v>
      </c>
      <c r="V270" s="136">
        <v>403</v>
      </c>
      <c r="W270" s="115">
        <v>417</v>
      </c>
      <c r="X270" s="115">
        <v>480</v>
      </c>
      <c r="Y270" s="115">
        <v>493.39</v>
      </c>
      <c r="Z270" s="116">
        <v>564.88</v>
      </c>
    </row>
    <row r="271" spans="1:26" ht="15" x14ac:dyDescent="0.25">
      <c r="A271" s="107" t="s">
        <v>16</v>
      </c>
      <c r="B271" s="136">
        <v>204</v>
      </c>
      <c r="C271" s="115">
        <v>395</v>
      </c>
      <c r="D271" s="115">
        <v>425</v>
      </c>
      <c r="E271" s="115">
        <v>446.71</v>
      </c>
      <c r="F271" s="116">
        <v>485</v>
      </c>
      <c r="G271" s="136">
        <v>613</v>
      </c>
      <c r="H271" s="115">
        <v>495</v>
      </c>
      <c r="I271" s="115">
        <v>550</v>
      </c>
      <c r="J271" s="115">
        <v>559.67999999999995</v>
      </c>
      <c r="K271" s="116">
        <v>625</v>
      </c>
      <c r="L271" s="136">
        <v>259</v>
      </c>
      <c r="M271" s="115">
        <v>550</v>
      </c>
      <c r="N271" s="115">
        <v>650</v>
      </c>
      <c r="O271" s="115">
        <v>668.36</v>
      </c>
      <c r="P271" s="116">
        <v>725</v>
      </c>
      <c r="Q271" s="136">
        <v>45</v>
      </c>
      <c r="R271" s="115">
        <v>750</v>
      </c>
      <c r="S271" s="115">
        <v>950</v>
      </c>
      <c r="T271" s="115">
        <v>1033.1099999999999</v>
      </c>
      <c r="U271" s="116">
        <v>1200</v>
      </c>
      <c r="V271" s="136">
        <v>36</v>
      </c>
      <c r="W271" s="115">
        <v>325</v>
      </c>
      <c r="X271" s="115">
        <v>350</v>
      </c>
      <c r="Y271" s="115">
        <v>376.52</v>
      </c>
      <c r="Z271" s="116">
        <v>448.22</v>
      </c>
    </row>
    <row r="272" spans="1:26" ht="15" x14ac:dyDescent="0.25">
      <c r="A272" s="107" t="s">
        <v>17</v>
      </c>
      <c r="B272" s="136">
        <v>374</v>
      </c>
      <c r="C272" s="115">
        <v>400</v>
      </c>
      <c r="D272" s="115">
        <v>450</v>
      </c>
      <c r="E272" s="115">
        <v>457.33</v>
      </c>
      <c r="F272" s="116">
        <v>475</v>
      </c>
      <c r="G272" s="136">
        <v>595</v>
      </c>
      <c r="H272" s="115">
        <v>550</v>
      </c>
      <c r="I272" s="115">
        <v>600</v>
      </c>
      <c r="J272" s="115">
        <v>626.02</v>
      </c>
      <c r="K272" s="116">
        <v>695</v>
      </c>
      <c r="L272" s="136">
        <v>157</v>
      </c>
      <c r="M272" s="115">
        <v>700</v>
      </c>
      <c r="N272" s="115">
        <v>825</v>
      </c>
      <c r="O272" s="115">
        <v>857.14</v>
      </c>
      <c r="P272" s="116">
        <v>950</v>
      </c>
      <c r="Q272" s="136">
        <v>67</v>
      </c>
      <c r="R272" s="115">
        <v>950</v>
      </c>
      <c r="S272" s="115">
        <v>1250</v>
      </c>
      <c r="T272" s="115">
        <v>1210.45</v>
      </c>
      <c r="U272" s="116">
        <v>1400</v>
      </c>
      <c r="V272" s="136">
        <v>49</v>
      </c>
      <c r="W272" s="115">
        <v>345</v>
      </c>
      <c r="X272" s="115">
        <v>380</v>
      </c>
      <c r="Y272" s="115">
        <v>385.29</v>
      </c>
      <c r="Z272" s="116">
        <v>425</v>
      </c>
    </row>
    <row r="273" spans="1:26" ht="15" x14ac:dyDescent="0.25">
      <c r="A273" s="107" t="s">
        <v>18</v>
      </c>
      <c r="B273" s="136">
        <v>515</v>
      </c>
      <c r="C273" s="115">
        <v>375</v>
      </c>
      <c r="D273" s="115">
        <v>400</v>
      </c>
      <c r="E273" s="115">
        <v>424.74</v>
      </c>
      <c r="F273" s="116">
        <v>460</v>
      </c>
      <c r="G273" s="136">
        <v>888</v>
      </c>
      <c r="H273" s="115">
        <v>450</v>
      </c>
      <c r="I273" s="115">
        <v>500</v>
      </c>
      <c r="J273" s="115">
        <v>546.59</v>
      </c>
      <c r="K273" s="116">
        <v>605</v>
      </c>
      <c r="L273" s="136">
        <v>332</v>
      </c>
      <c r="M273" s="115">
        <v>550</v>
      </c>
      <c r="N273" s="115">
        <v>635</v>
      </c>
      <c r="O273" s="115">
        <v>693.31</v>
      </c>
      <c r="P273" s="116">
        <v>750</v>
      </c>
      <c r="Q273" s="136">
        <v>46</v>
      </c>
      <c r="R273" s="115">
        <v>995</v>
      </c>
      <c r="S273" s="115">
        <v>1275</v>
      </c>
      <c r="T273" s="115">
        <v>1306.28</v>
      </c>
      <c r="U273" s="116">
        <v>1525</v>
      </c>
      <c r="V273" s="136">
        <v>53</v>
      </c>
      <c r="W273" s="115">
        <v>280</v>
      </c>
      <c r="X273" s="115">
        <v>325</v>
      </c>
      <c r="Y273" s="115">
        <v>370.45</v>
      </c>
      <c r="Z273" s="116">
        <v>425</v>
      </c>
    </row>
    <row r="274" spans="1:26" ht="15" x14ac:dyDescent="0.25">
      <c r="A274" s="107" t="s">
        <v>19</v>
      </c>
      <c r="B274" s="136">
        <v>203</v>
      </c>
      <c r="C274" s="115">
        <v>350</v>
      </c>
      <c r="D274" s="115">
        <v>380</v>
      </c>
      <c r="E274" s="115">
        <v>397.15</v>
      </c>
      <c r="F274" s="116">
        <v>425</v>
      </c>
      <c r="G274" s="136">
        <v>371</v>
      </c>
      <c r="H274" s="115">
        <v>450</v>
      </c>
      <c r="I274" s="115">
        <v>520</v>
      </c>
      <c r="J274" s="115">
        <v>525.22</v>
      </c>
      <c r="K274" s="116">
        <v>590</v>
      </c>
      <c r="L274" s="136">
        <v>220</v>
      </c>
      <c r="M274" s="115">
        <v>525</v>
      </c>
      <c r="N274" s="115">
        <v>625</v>
      </c>
      <c r="O274" s="115">
        <v>669.72</v>
      </c>
      <c r="P274" s="116">
        <v>750</v>
      </c>
      <c r="Q274" s="136">
        <v>58</v>
      </c>
      <c r="R274" s="115">
        <v>775</v>
      </c>
      <c r="S274" s="115">
        <v>995</v>
      </c>
      <c r="T274" s="115">
        <v>1132.07</v>
      </c>
      <c r="U274" s="116">
        <v>1450</v>
      </c>
      <c r="V274" s="136">
        <v>57</v>
      </c>
      <c r="W274" s="115">
        <v>290</v>
      </c>
      <c r="X274" s="115">
        <v>335</v>
      </c>
      <c r="Y274" s="115">
        <v>357.44</v>
      </c>
      <c r="Z274" s="116">
        <v>385</v>
      </c>
    </row>
    <row r="275" spans="1:26" ht="15" x14ac:dyDescent="0.25">
      <c r="A275" s="107" t="s">
        <v>20</v>
      </c>
      <c r="B275" s="136">
        <v>303</v>
      </c>
      <c r="C275" s="115">
        <v>395</v>
      </c>
      <c r="D275" s="115">
        <v>450</v>
      </c>
      <c r="E275" s="115">
        <v>448.41</v>
      </c>
      <c r="F275" s="116">
        <v>475</v>
      </c>
      <c r="G275" s="136">
        <v>744</v>
      </c>
      <c r="H275" s="115">
        <v>525</v>
      </c>
      <c r="I275" s="115">
        <v>595</v>
      </c>
      <c r="J275" s="115">
        <v>613.46</v>
      </c>
      <c r="K275" s="116">
        <v>675</v>
      </c>
      <c r="L275" s="136">
        <v>282</v>
      </c>
      <c r="M275" s="115">
        <v>650</v>
      </c>
      <c r="N275" s="115">
        <v>750</v>
      </c>
      <c r="O275" s="115">
        <v>812.62</v>
      </c>
      <c r="P275" s="116">
        <v>895</v>
      </c>
      <c r="Q275" s="136">
        <v>59</v>
      </c>
      <c r="R275" s="115">
        <v>999</v>
      </c>
      <c r="S275" s="115">
        <v>1295</v>
      </c>
      <c r="T275" s="115">
        <v>1390.32</v>
      </c>
      <c r="U275" s="116">
        <v>1550</v>
      </c>
      <c r="V275" s="136">
        <v>33</v>
      </c>
      <c r="W275" s="115">
        <v>300</v>
      </c>
      <c r="X275" s="115">
        <v>377.98</v>
      </c>
      <c r="Y275" s="115">
        <v>412.82</v>
      </c>
      <c r="Z275" s="116">
        <v>543.15</v>
      </c>
    </row>
    <row r="276" spans="1:26" ht="15" x14ac:dyDescent="0.25">
      <c r="A276" s="107" t="s">
        <v>21</v>
      </c>
      <c r="B276" s="136">
        <v>99</v>
      </c>
      <c r="C276" s="115">
        <v>395</v>
      </c>
      <c r="D276" s="115">
        <v>450</v>
      </c>
      <c r="E276" s="115">
        <v>444.98</v>
      </c>
      <c r="F276" s="116">
        <v>475</v>
      </c>
      <c r="G276" s="136">
        <v>164</v>
      </c>
      <c r="H276" s="115">
        <v>512.5</v>
      </c>
      <c r="I276" s="115">
        <v>575</v>
      </c>
      <c r="J276" s="115">
        <v>581.98</v>
      </c>
      <c r="K276" s="116">
        <v>625</v>
      </c>
      <c r="L276" s="136">
        <v>59</v>
      </c>
      <c r="M276" s="115">
        <v>595</v>
      </c>
      <c r="N276" s="115">
        <v>695</v>
      </c>
      <c r="O276" s="115">
        <v>728.14</v>
      </c>
      <c r="P276" s="116">
        <v>850</v>
      </c>
      <c r="Q276" s="136">
        <v>14</v>
      </c>
      <c r="R276" s="115">
        <v>950</v>
      </c>
      <c r="S276" s="115">
        <v>950</v>
      </c>
      <c r="T276" s="115">
        <v>1023.93</v>
      </c>
      <c r="U276" s="116">
        <v>1050</v>
      </c>
      <c r="V276" s="136">
        <v>39</v>
      </c>
      <c r="W276" s="115">
        <v>305</v>
      </c>
      <c r="X276" s="115">
        <v>359</v>
      </c>
      <c r="Y276" s="115">
        <v>382.62</v>
      </c>
      <c r="Z276" s="116">
        <v>445</v>
      </c>
    </row>
    <row r="277" spans="1:26" ht="15" x14ac:dyDescent="0.25">
      <c r="A277" s="123" t="s">
        <v>22</v>
      </c>
      <c r="B277" s="138">
        <v>137</v>
      </c>
      <c r="C277" s="125">
        <v>488</v>
      </c>
      <c r="D277" s="125">
        <v>550</v>
      </c>
      <c r="E277" s="125">
        <v>538.52</v>
      </c>
      <c r="F277" s="126">
        <v>575</v>
      </c>
      <c r="G277" s="138">
        <v>593</v>
      </c>
      <c r="H277" s="125">
        <v>615</v>
      </c>
      <c r="I277" s="125">
        <v>650</v>
      </c>
      <c r="J277" s="125">
        <v>672.64</v>
      </c>
      <c r="K277" s="126">
        <v>725</v>
      </c>
      <c r="L277" s="138">
        <v>246</v>
      </c>
      <c r="M277" s="125">
        <v>750</v>
      </c>
      <c r="N277" s="125">
        <v>845</v>
      </c>
      <c r="O277" s="125">
        <v>875.71</v>
      </c>
      <c r="P277" s="126">
        <v>975</v>
      </c>
      <c r="Q277" s="138">
        <v>58</v>
      </c>
      <c r="R277" s="125">
        <v>1100</v>
      </c>
      <c r="S277" s="125">
        <v>1250</v>
      </c>
      <c r="T277" s="125">
        <v>1258.19</v>
      </c>
      <c r="U277" s="126">
        <v>1400</v>
      </c>
      <c r="V277" s="138">
        <v>46</v>
      </c>
      <c r="W277" s="125">
        <v>330</v>
      </c>
      <c r="X277" s="125">
        <v>359.76</v>
      </c>
      <c r="Y277" s="125">
        <v>386.61</v>
      </c>
      <c r="Z277" s="126">
        <v>400</v>
      </c>
    </row>
    <row r="279" spans="1:26" ht="78.599999999999994" thickBot="1" x14ac:dyDescent="0.3">
      <c r="A279" s="129" t="s">
        <v>308</v>
      </c>
      <c r="B279" s="130" t="s">
        <v>309</v>
      </c>
      <c r="C279" s="130" t="s">
        <v>310</v>
      </c>
      <c r="D279" s="130" t="s">
        <v>311</v>
      </c>
      <c r="E279" s="130" t="s">
        <v>312</v>
      </c>
      <c r="F279" s="130" t="s">
        <v>313</v>
      </c>
      <c r="G279" s="130" t="s">
        <v>314</v>
      </c>
      <c r="H279" s="148" t="s">
        <v>315</v>
      </c>
      <c r="I279" s="130" t="s">
        <v>316</v>
      </c>
      <c r="J279" s="130" t="s">
        <v>317</v>
      </c>
      <c r="K279" s="130" t="s">
        <v>318</v>
      </c>
      <c r="L279" s="130" t="s">
        <v>319</v>
      </c>
      <c r="M279" s="130" t="s">
        <v>320</v>
      </c>
      <c r="N279" s="130" t="s">
        <v>321</v>
      </c>
      <c r="O279" s="247" t="s">
        <v>322</v>
      </c>
      <c r="P279" s="130" t="s">
        <v>323</v>
      </c>
      <c r="Q279" s="130" t="s">
        <v>324</v>
      </c>
      <c r="R279" s="130" t="s">
        <v>325</v>
      </c>
      <c r="S279" s="130" t="s">
        <v>326</v>
      </c>
      <c r="T279" s="130" t="s">
        <v>327</v>
      </c>
      <c r="U279" s="130" t="s">
        <v>328</v>
      </c>
      <c r="V279" s="148" t="s">
        <v>329</v>
      </c>
      <c r="W279" s="130" t="s">
        <v>330</v>
      </c>
      <c r="X279" s="130" t="s">
        <v>331</v>
      </c>
      <c r="Y279" s="130" t="s">
        <v>332</v>
      </c>
      <c r="Z279" s="130" t="s">
        <v>333</v>
      </c>
    </row>
    <row r="280" spans="1:26" ht="15" x14ac:dyDescent="0.25">
      <c r="A280" s="157" t="s">
        <v>0</v>
      </c>
      <c r="B280" s="158">
        <v>10429</v>
      </c>
      <c r="C280" s="159" t="s">
        <v>167</v>
      </c>
      <c r="D280" s="159" t="s">
        <v>167</v>
      </c>
      <c r="E280" s="159">
        <v>647.9565530000001</v>
      </c>
      <c r="F280" s="160" t="s">
        <v>167</v>
      </c>
      <c r="G280" s="158">
        <v>19727</v>
      </c>
      <c r="H280" s="159" t="s">
        <v>167</v>
      </c>
      <c r="I280" s="159" t="s">
        <v>167</v>
      </c>
      <c r="J280" s="159">
        <v>841.34163999999987</v>
      </c>
      <c r="K280" s="160" t="s">
        <v>167</v>
      </c>
      <c r="L280" s="158">
        <v>6793</v>
      </c>
      <c r="M280" s="159" t="s">
        <v>167</v>
      </c>
      <c r="N280" s="159" t="s">
        <v>167</v>
      </c>
      <c r="O280" s="159">
        <v>1026.4881930000001</v>
      </c>
      <c r="P280" s="160" t="s">
        <v>167</v>
      </c>
      <c r="Q280" s="158">
        <v>2171</v>
      </c>
      <c r="R280" s="159" t="s">
        <v>167</v>
      </c>
      <c r="S280" s="159" t="s">
        <v>167</v>
      </c>
      <c r="T280" s="159">
        <v>1656.2701930000001</v>
      </c>
      <c r="U280" s="160" t="s">
        <v>167</v>
      </c>
      <c r="V280" s="158">
        <v>2673</v>
      </c>
      <c r="W280" s="159" t="s">
        <v>167</v>
      </c>
      <c r="X280" s="159" t="s">
        <v>167</v>
      </c>
      <c r="Y280" s="159">
        <v>490.07958442753784</v>
      </c>
      <c r="Z280" s="160" t="s">
        <v>167</v>
      </c>
    </row>
    <row r="281" spans="1:26" ht="15" x14ac:dyDescent="0.25">
      <c r="A281" s="107" t="s">
        <v>1</v>
      </c>
      <c r="B281" s="136">
        <v>1272</v>
      </c>
      <c r="C281" s="115">
        <v>475</v>
      </c>
      <c r="D281" s="115">
        <v>515</v>
      </c>
      <c r="E281" s="115">
        <v>518.4</v>
      </c>
      <c r="F281" s="116">
        <v>550</v>
      </c>
      <c r="G281" s="136">
        <v>1981</v>
      </c>
      <c r="H281" s="115">
        <v>625</v>
      </c>
      <c r="I281" s="115">
        <v>699</v>
      </c>
      <c r="J281" s="115">
        <v>719.57</v>
      </c>
      <c r="K281" s="116">
        <v>795</v>
      </c>
      <c r="L281" s="136">
        <v>594</v>
      </c>
      <c r="M281" s="115">
        <v>850</v>
      </c>
      <c r="N281" s="115">
        <v>975</v>
      </c>
      <c r="O281" s="115">
        <v>1019.72</v>
      </c>
      <c r="P281" s="116">
        <v>1200</v>
      </c>
      <c r="Q281" s="136">
        <v>264</v>
      </c>
      <c r="R281" s="115">
        <v>1200</v>
      </c>
      <c r="S281" s="115">
        <v>1450</v>
      </c>
      <c r="T281" s="115">
        <v>1492.86</v>
      </c>
      <c r="U281" s="116">
        <v>1665</v>
      </c>
      <c r="V281" s="136">
        <v>264</v>
      </c>
      <c r="W281" s="115">
        <v>312.89999999999998</v>
      </c>
      <c r="X281" s="115">
        <v>375</v>
      </c>
      <c r="Y281" s="115">
        <v>384.81</v>
      </c>
      <c r="Z281" s="116">
        <v>450</v>
      </c>
    </row>
    <row r="282" spans="1:26" ht="15" x14ac:dyDescent="0.25">
      <c r="A282" s="107" t="s">
        <v>3</v>
      </c>
      <c r="B282" s="136">
        <v>82</v>
      </c>
      <c r="C282" s="115">
        <v>425</v>
      </c>
      <c r="D282" s="115">
        <v>497.5</v>
      </c>
      <c r="E282" s="115">
        <v>531.54999999999995</v>
      </c>
      <c r="F282" s="116">
        <v>600</v>
      </c>
      <c r="G282" s="136">
        <v>118</v>
      </c>
      <c r="H282" s="115">
        <v>585</v>
      </c>
      <c r="I282" s="115">
        <v>675</v>
      </c>
      <c r="J282" s="115">
        <v>723.42</v>
      </c>
      <c r="K282" s="116">
        <v>800</v>
      </c>
      <c r="L282" s="136">
        <v>61</v>
      </c>
      <c r="M282" s="115">
        <v>650</v>
      </c>
      <c r="N282" s="115">
        <v>850</v>
      </c>
      <c r="O282" s="115">
        <v>909.18</v>
      </c>
      <c r="P282" s="116">
        <v>1100</v>
      </c>
      <c r="Q282" s="136">
        <v>13</v>
      </c>
      <c r="R282" s="115">
        <v>1200</v>
      </c>
      <c r="S282" s="115">
        <v>1300</v>
      </c>
      <c r="T282" s="115">
        <v>1305.3800000000001</v>
      </c>
      <c r="U282" s="116">
        <v>1495</v>
      </c>
      <c r="V282" s="136">
        <v>40</v>
      </c>
      <c r="W282" s="115">
        <v>346.67</v>
      </c>
      <c r="X282" s="115">
        <v>397.5</v>
      </c>
      <c r="Y282" s="115">
        <v>418.84</v>
      </c>
      <c r="Z282" s="116">
        <v>477.5</v>
      </c>
    </row>
    <row r="283" spans="1:26" ht="15" x14ac:dyDescent="0.25">
      <c r="A283" s="107" t="s">
        <v>5</v>
      </c>
      <c r="B283" s="136">
        <v>704</v>
      </c>
      <c r="C283" s="115">
        <v>371</v>
      </c>
      <c r="D283" s="115">
        <v>400</v>
      </c>
      <c r="E283" s="115">
        <v>426.21</v>
      </c>
      <c r="F283" s="116">
        <v>470</v>
      </c>
      <c r="G283" s="136">
        <v>1206</v>
      </c>
      <c r="H283" s="115">
        <v>450.5</v>
      </c>
      <c r="I283" s="115">
        <v>525</v>
      </c>
      <c r="J283" s="115">
        <v>545.66</v>
      </c>
      <c r="K283" s="116">
        <v>600</v>
      </c>
      <c r="L283" s="136">
        <v>487</v>
      </c>
      <c r="M283" s="115">
        <v>550</v>
      </c>
      <c r="N283" s="115">
        <v>630</v>
      </c>
      <c r="O283" s="115">
        <v>686.63</v>
      </c>
      <c r="P283" s="116">
        <v>750</v>
      </c>
      <c r="Q283" s="136">
        <v>102</v>
      </c>
      <c r="R283" s="115">
        <v>750</v>
      </c>
      <c r="S283" s="115">
        <v>999.5</v>
      </c>
      <c r="T283" s="115">
        <v>1093.95</v>
      </c>
      <c r="U283" s="116">
        <v>1395</v>
      </c>
      <c r="V283" s="136">
        <v>93</v>
      </c>
      <c r="W283" s="115">
        <v>347.61</v>
      </c>
      <c r="X283" s="115">
        <v>425</v>
      </c>
      <c r="Y283" s="115">
        <v>423.34</v>
      </c>
      <c r="Z283" s="116">
        <v>500</v>
      </c>
    </row>
    <row r="284" spans="1:26" ht="15" x14ac:dyDescent="0.25">
      <c r="A284" s="107" t="s">
        <v>7</v>
      </c>
      <c r="B284" s="136">
        <v>250</v>
      </c>
      <c r="C284" s="115">
        <v>375</v>
      </c>
      <c r="D284" s="115">
        <v>400</v>
      </c>
      <c r="E284" s="115">
        <v>424.26</v>
      </c>
      <c r="F284" s="116">
        <v>450</v>
      </c>
      <c r="G284" s="136">
        <v>529</v>
      </c>
      <c r="H284" s="115">
        <v>430</v>
      </c>
      <c r="I284" s="115">
        <v>475</v>
      </c>
      <c r="J284" s="115">
        <v>486.64</v>
      </c>
      <c r="K284" s="116">
        <v>525</v>
      </c>
      <c r="L284" s="136">
        <v>240</v>
      </c>
      <c r="M284" s="115">
        <v>485.45</v>
      </c>
      <c r="N284" s="115">
        <v>550</v>
      </c>
      <c r="O284" s="115">
        <v>560.20000000000005</v>
      </c>
      <c r="P284" s="116">
        <v>600</v>
      </c>
      <c r="Q284" s="136">
        <v>39</v>
      </c>
      <c r="R284" s="115">
        <v>650</v>
      </c>
      <c r="S284" s="115">
        <v>800</v>
      </c>
      <c r="T284" s="115">
        <v>844.36</v>
      </c>
      <c r="U284" s="116">
        <v>1000</v>
      </c>
      <c r="V284" s="136">
        <v>83</v>
      </c>
      <c r="W284" s="115">
        <v>315</v>
      </c>
      <c r="X284" s="115">
        <v>386.67</v>
      </c>
      <c r="Y284" s="115">
        <v>398.33</v>
      </c>
      <c r="Z284" s="116">
        <v>450</v>
      </c>
    </row>
    <row r="285" spans="1:26" ht="15" x14ac:dyDescent="0.25">
      <c r="A285" s="107" t="s">
        <v>9</v>
      </c>
      <c r="B285" s="136">
        <v>551</v>
      </c>
      <c r="C285" s="115">
        <v>385</v>
      </c>
      <c r="D285" s="115">
        <v>450</v>
      </c>
      <c r="E285" s="115">
        <v>473.43</v>
      </c>
      <c r="F285" s="116">
        <v>550</v>
      </c>
      <c r="G285" s="136">
        <v>965</v>
      </c>
      <c r="H285" s="115">
        <v>595</v>
      </c>
      <c r="I285" s="115">
        <v>725</v>
      </c>
      <c r="J285" s="115">
        <v>745.48</v>
      </c>
      <c r="K285" s="116">
        <v>870</v>
      </c>
      <c r="L285" s="136">
        <v>319</v>
      </c>
      <c r="M285" s="115">
        <v>750</v>
      </c>
      <c r="N285" s="115">
        <v>980</v>
      </c>
      <c r="O285" s="115">
        <v>1021.11</v>
      </c>
      <c r="P285" s="116">
        <v>1275</v>
      </c>
      <c r="Q285" s="136">
        <v>111</v>
      </c>
      <c r="R285" s="115">
        <v>1000</v>
      </c>
      <c r="S285" s="115">
        <v>1300</v>
      </c>
      <c r="T285" s="115">
        <v>1346.1</v>
      </c>
      <c r="U285" s="116">
        <v>1600</v>
      </c>
      <c r="V285" s="136">
        <v>237</v>
      </c>
      <c r="W285" s="115">
        <v>350</v>
      </c>
      <c r="X285" s="115">
        <v>400</v>
      </c>
      <c r="Y285" s="115">
        <v>407.38</v>
      </c>
      <c r="Z285" s="116">
        <v>450</v>
      </c>
    </row>
    <row r="286" spans="1:26" ht="15" x14ac:dyDescent="0.25">
      <c r="A286" s="107" t="s">
        <v>10</v>
      </c>
      <c r="B286" s="136">
        <v>108</v>
      </c>
      <c r="C286" s="115">
        <v>550</v>
      </c>
      <c r="D286" s="115">
        <v>650</v>
      </c>
      <c r="E286" s="115">
        <v>644.85</v>
      </c>
      <c r="F286" s="116">
        <v>725</v>
      </c>
      <c r="G286" s="136">
        <v>201</v>
      </c>
      <c r="H286" s="115">
        <v>725</v>
      </c>
      <c r="I286" s="115">
        <v>850</v>
      </c>
      <c r="J286" s="115">
        <v>897.45</v>
      </c>
      <c r="K286" s="116">
        <v>995</v>
      </c>
      <c r="L286" s="136">
        <v>93</v>
      </c>
      <c r="M286" s="115">
        <v>950</v>
      </c>
      <c r="N286" s="115">
        <v>1200</v>
      </c>
      <c r="O286" s="115">
        <v>1230.3800000000001</v>
      </c>
      <c r="P286" s="116">
        <v>1475</v>
      </c>
      <c r="Q286" s="136">
        <v>49</v>
      </c>
      <c r="R286" s="115">
        <v>1290</v>
      </c>
      <c r="S286" s="115">
        <v>1750</v>
      </c>
      <c r="T286" s="115">
        <v>1885.41</v>
      </c>
      <c r="U286" s="116">
        <v>2250</v>
      </c>
      <c r="V286" s="136">
        <v>11</v>
      </c>
      <c r="W286" s="115">
        <v>400</v>
      </c>
      <c r="X286" s="115">
        <v>475</v>
      </c>
      <c r="Y286" s="115">
        <v>473.73</v>
      </c>
      <c r="Z286" s="116">
        <v>550</v>
      </c>
    </row>
    <row r="287" spans="1:26" ht="15" x14ac:dyDescent="0.25">
      <c r="A287" s="107" t="s">
        <v>11</v>
      </c>
      <c r="B287" s="136">
        <v>279</v>
      </c>
      <c r="C287" s="115">
        <v>450</v>
      </c>
      <c r="D287" s="115">
        <v>495</v>
      </c>
      <c r="E287" s="115">
        <v>523.38</v>
      </c>
      <c r="F287" s="116">
        <v>550</v>
      </c>
      <c r="G287" s="136">
        <v>858</v>
      </c>
      <c r="H287" s="115">
        <v>575</v>
      </c>
      <c r="I287" s="115">
        <v>650</v>
      </c>
      <c r="J287" s="115">
        <v>699.82</v>
      </c>
      <c r="K287" s="116">
        <v>750</v>
      </c>
      <c r="L287" s="136">
        <v>395</v>
      </c>
      <c r="M287" s="115">
        <v>695</v>
      </c>
      <c r="N287" s="115">
        <v>825</v>
      </c>
      <c r="O287" s="115">
        <v>915.31</v>
      </c>
      <c r="P287" s="116">
        <v>1095</v>
      </c>
      <c r="Q287" s="136">
        <v>121</v>
      </c>
      <c r="R287" s="115">
        <v>1200</v>
      </c>
      <c r="S287" s="115">
        <v>1450</v>
      </c>
      <c r="T287" s="115">
        <v>1476.07</v>
      </c>
      <c r="U287" s="116">
        <v>1790</v>
      </c>
      <c r="V287" s="136">
        <v>162</v>
      </c>
      <c r="W287" s="115">
        <v>355</v>
      </c>
      <c r="X287" s="115">
        <v>425</v>
      </c>
      <c r="Y287" s="115">
        <v>471.8</v>
      </c>
      <c r="Z287" s="116">
        <v>550</v>
      </c>
    </row>
    <row r="288" spans="1:26" ht="15" x14ac:dyDescent="0.25">
      <c r="A288" s="107" t="s">
        <v>12</v>
      </c>
      <c r="B288" s="136">
        <v>295</v>
      </c>
      <c r="C288" s="115">
        <v>450</v>
      </c>
      <c r="D288" s="115">
        <v>500</v>
      </c>
      <c r="E288" s="115">
        <v>533.33000000000004</v>
      </c>
      <c r="F288" s="116">
        <v>595</v>
      </c>
      <c r="G288" s="136">
        <v>834</v>
      </c>
      <c r="H288" s="115">
        <v>625</v>
      </c>
      <c r="I288" s="115">
        <v>725</v>
      </c>
      <c r="J288" s="115">
        <v>747.92</v>
      </c>
      <c r="K288" s="116">
        <v>850</v>
      </c>
      <c r="L288" s="136">
        <v>298</v>
      </c>
      <c r="M288" s="115">
        <v>795</v>
      </c>
      <c r="N288" s="115">
        <v>995</v>
      </c>
      <c r="O288" s="115">
        <v>1046.3</v>
      </c>
      <c r="P288" s="116">
        <v>1300</v>
      </c>
      <c r="Q288" s="136">
        <v>87</v>
      </c>
      <c r="R288" s="115">
        <v>1250</v>
      </c>
      <c r="S288" s="115">
        <v>1500</v>
      </c>
      <c r="T288" s="115">
        <v>1563.62</v>
      </c>
      <c r="U288" s="116">
        <v>1975</v>
      </c>
      <c r="V288" s="136">
        <v>200</v>
      </c>
      <c r="W288" s="115">
        <v>400</v>
      </c>
      <c r="X288" s="115">
        <v>455.84</v>
      </c>
      <c r="Y288" s="115">
        <v>501</v>
      </c>
      <c r="Z288" s="116">
        <v>550</v>
      </c>
    </row>
    <row r="289" spans="1:26" ht="15" x14ac:dyDescent="0.25">
      <c r="A289" s="107" t="s">
        <v>13</v>
      </c>
      <c r="B289" s="136">
        <v>2343</v>
      </c>
      <c r="C289" s="115">
        <v>675</v>
      </c>
      <c r="D289" s="115">
        <v>795</v>
      </c>
      <c r="E289" s="115">
        <v>792.15</v>
      </c>
      <c r="F289" s="116">
        <v>895</v>
      </c>
      <c r="G289" s="136">
        <v>3961</v>
      </c>
      <c r="H289" s="115">
        <v>814</v>
      </c>
      <c r="I289" s="115">
        <v>995</v>
      </c>
      <c r="J289" s="115">
        <v>1049.6099999999999</v>
      </c>
      <c r="K289" s="116">
        <v>1250</v>
      </c>
      <c r="L289" s="136">
        <v>1036</v>
      </c>
      <c r="M289" s="115">
        <v>900</v>
      </c>
      <c r="N289" s="115">
        <v>1300</v>
      </c>
      <c r="O289" s="115">
        <v>1374.08</v>
      </c>
      <c r="P289" s="116">
        <v>1695</v>
      </c>
      <c r="Q289" s="136">
        <v>274</v>
      </c>
      <c r="R289" s="115">
        <v>1750</v>
      </c>
      <c r="S289" s="115">
        <v>2200</v>
      </c>
      <c r="T289" s="115">
        <v>2191.5100000000002</v>
      </c>
      <c r="U289" s="116">
        <v>2680</v>
      </c>
      <c r="V289" s="136">
        <v>510</v>
      </c>
      <c r="W289" s="115">
        <v>425</v>
      </c>
      <c r="X289" s="115">
        <v>525</v>
      </c>
      <c r="Y289" s="115">
        <v>544.32000000000005</v>
      </c>
      <c r="Z289" s="116">
        <v>625</v>
      </c>
    </row>
    <row r="290" spans="1:26" ht="15" x14ac:dyDescent="0.25">
      <c r="A290" s="107" t="s">
        <v>14</v>
      </c>
      <c r="B290" s="136">
        <v>326</v>
      </c>
      <c r="C290" s="115">
        <v>450</v>
      </c>
      <c r="D290" s="115">
        <v>550</v>
      </c>
      <c r="E290" s="115">
        <v>533.17999999999995</v>
      </c>
      <c r="F290" s="116">
        <v>595</v>
      </c>
      <c r="G290" s="136">
        <v>841</v>
      </c>
      <c r="H290" s="115">
        <v>566</v>
      </c>
      <c r="I290" s="115">
        <v>650</v>
      </c>
      <c r="J290" s="115">
        <v>661.91</v>
      </c>
      <c r="K290" s="116">
        <v>750</v>
      </c>
      <c r="L290" s="136">
        <v>387</v>
      </c>
      <c r="M290" s="115">
        <v>669.5</v>
      </c>
      <c r="N290" s="115">
        <v>800</v>
      </c>
      <c r="O290" s="115">
        <v>817.39</v>
      </c>
      <c r="P290" s="116">
        <v>945</v>
      </c>
      <c r="Q290" s="136">
        <v>104</v>
      </c>
      <c r="R290" s="115">
        <v>847.5</v>
      </c>
      <c r="S290" s="115">
        <v>985</v>
      </c>
      <c r="T290" s="115">
        <v>1055.47</v>
      </c>
      <c r="U290" s="116">
        <v>1300</v>
      </c>
      <c r="V290" s="136">
        <v>217</v>
      </c>
      <c r="W290" s="115">
        <v>359.52</v>
      </c>
      <c r="X290" s="115">
        <v>421.43</v>
      </c>
      <c r="Y290" s="115">
        <v>448.16</v>
      </c>
      <c r="Z290" s="116">
        <v>508.33</v>
      </c>
    </row>
    <row r="291" spans="1:26" ht="15" x14ac:dyDescent="0.25">
      <c r="A291" s="107" t="s">
        <v>15</v>
      </c>
      <c r="B291" s="136">
        <v>2156</v>
      </c>
      <c r="C291" s="115">
        <v>746.38</v>
      </c>
      <c r="D291" s="115">
        <v>850</v>
      </c>
      <c r="E291" s="115">
        <v>885.47</v>
      </c>
      <c r="F291" s="116">
        <v>950</v>
      </c>
      <c r="G291" s="136">
        <v>3779</v>
      </c>
      <c r="H291" s="115">
        <v>925</v>
      </c>
      <c r="I291" s="115">
        <v>1155</v>
      </c>
      <c r="J291" s="115">
        <v>1191.6400000000001</v>
      </c>
      <c r="K291" s="116">
        <v>1395</v>
      </c>
      <c r="L291" s="136">
        <v>1140</v>
      </c>
      <c r="M291" s="115">
        <v>1300</v>
      </c>
      <c r="N291" s="115">
        <v>1595</v>
      </c>
      <c r="O291" s="115">
        <v>1626.01</v>
      </c>
      <c r="P291" s="116">
        <v>1900</v>
      </c>
      <c r="Q291" s="136">
        <v>583</v>
      </c>
      <c r="R291" s="115">
        <v>2100</v>
      </c>
      <c r="S291" s="115">
        <v>2440</v>
      </c>
      <c r="T291" s="115">
        <v>2446.73</v>
      </c>
      <c r="U291" s="116">
        <v>2800</v>
      </c>
      <c r="V291" s="136">
        <v>439</v>
      </c>
      <c r="W291" s="115">
        <v>465</v>
      </c>
      <c r="X291" s="115">
        <v>527.51</v>
      </c>
      <c r="Y291" s="115">
        <v>528.95000000000005</v>
      </c>
      <c r="Z291" s="116">
        <v>595</v>
      </c>
    </row>
    <row r="292" spans="1:26" ht="15" x14ac:dyDescent="0.25">
      <c r="A292" s="107" t="s">
        <v>16</v>
      </c>
      <c r="B292" s="136">
        <v>245</v>
      </c>
      <c r="C292" s="115">
        <v>425</v>
      </c>
      <c r="D292" s="115">
        <v>475</v>
      </c>
      <c r="E292" s="115">
        <v>477.14</v>
      </c>
      <c r="F292" s="116">
        <v>525</v>
      </c>
      <c r="G292" s="136">
        <v>724</v>
      </c>
      <c r="H292" s="115">
        <v>550</v>
      </c>
      <c r="I292" s="115">
        <v>600</v>
      </c>
      <c r="J292" s="115">
        <v>621.34</v>
      </c>
      <c r="K292" s="116">
        <v>695</v>
      </c>
      <c r="L292" s="136">
        <v>318</v>
      </c>
      <c r="M292" s="115">
        <v>650</v>
      </c>
      <c r="N292" s="115">
        <v>750</v>
      </c>
      <c r="O292" s="115">
        <v>794.61</v>
      </c>
      <c r="P292" s="116">
        <v>895</v>
      </c>
      <c r="Q292" s="136">
        <v>52</v>
      </c>
      <c r="R292" s="115">
        <v>872.5</v>
      </c>
      <c r="S292" s="115">
        <v>1100</v>
      </c>
      <c r="T292" s="115">
        <v>1166.53</v>
      </c>
      <c r="U292" s="116">
        <v>1500</v>
      </c>
      <c r="V292" s="136">
        <v>58</v>
      </c>
      <c r="W292" s="115">
        <v>359.52</v>
      </c>
      <c r="X292" s="115">
        <v>400</v>
      </c>
      <c r="Y292" s="115">
        <v>421.38</v>
      </c>
      <c r="Z292" s="116">
        <v>489.88</v>
      </c>
    </row>
    <row r="293" spans="1:26" ht="15" x14ac:dyDescent="0.25">
      <c r="A293" s="107" t="s">
        <v>17</v>
      </c>
      <c r="B293" s="136">
        <v>349</v>
      </c>
      <c r="C293" s="115">
        <v>420</v>
      </c>
      <c r="D293" s="115">
        <v>450</v>
      </c>
      <c r="E293" s="115">
        <v>472.14</v>
      </c>
      <c r="F293" s="116">
        <v>500</v>
      </c>
      <c r="G293" s="136">
        <v>589</v>
      </c>
      <c r="H293" s="115">
        <v>550</v>
      </c>
      <c r="I293" s="115">
        <v>625</v>
      </c>
      <c r="J293" s="115">
        <v>643.57000000000005</v>
      </c>
      <c r="K293" s="116">
        <v>700</v>
      </c>
      <c r="L293" s="136">
        <v>197</v>
      </c>
      <c r="M293" s="115">
        <v>750</v>
      </c>
      <c r="N293" s="115">
        <v>895</v>
      </c>
      <c r="O293" s="115">
        <v>908.04</v>
      </c>
      <c r="P293" s="116">
        <v>999</v>
      </c>
      <c r="Q293" s="136">
        <v>79</v>
      </c>
      <c r="R293" s="115">
        <v>1200</v>
      </c>
      <c r="S293" s="115">
        <v>1300</v>
      </c>
      <c r="T293" s="115">
        <v>1437.62</v>
      </c>
      <c r="U293" s="116">
        <v>1700</v>
      </c>
      <c r="V293" s="136">
        <v>60</v>
      </c>
      <c r="W293" s="115">
        <v>342.5</v>
      </c>
      <c r="X293" s="115">
        <v>405</v>
      </c>
      <c r="Y293" s="115">
        <v>414.89</v>
      </c>
      <c r="Z293" s="116">
        <v>469.17</v>
      </c>
    </row>
    <row r="294" spans="1:26" ht="15" x14ac:dyDescent="0.25">
      <c r="A294" s="107" t="s">
        <v>18</v>
      </c>
      <c r="B294" s="136">
        <v>614</v>
      </c>
      <c r="C294" s="115">
        <v>395</v>
      </c>
      <c r="D294" s="115">
        <v>450</v>
      </c>
      <c r="E294" s="115">
        <v>463.49</v>
      </c>
      <c r="F294" s="116">
        <v>520</v>
      </c>
      <c r="G294" s="136">
        <v>973</v>
      </c>
      <c r="H294" s="115">
        <v>500</v>
      </c>
      <c r="I294" s="115">
        <v>625</v>
      </c>
      <c r="J294" s="115">
        <v>637.79999999999995</v>
      </c>
      <c r="K294" s="116">
        <v>725</v>
      </c>
      <c r="L294" s="136">
        <v>362</v>
      </c>
      <c r="M294" s="115">
        <v>575</v>
      </c>
      <c r="N294" s="115">
        <v>695</v>
      </c>
      <c r="O294" s="115">
        <v>756.46</v>
      </c>
      <c r="P294" s="116">
        <v>895</v>
      </c>
      <c r="Q294" s="136">
        <v>57</v>
      </c>
      <c r="R294" s="115">
        <v>995</v>
      </c>
      <c r="S294" s="115">
        <v>1350</v>
      </c>
      <c r="T294" s="115">
        <v>1423.58</v>
      </c>
      <c r="U294" s="116">
        <v>1750</v>
      </c>
      <c r="V294" s="136">
        <v>57</v>
      </c>
      <c r="W294" s="115">
        <v>350</v>
      </c>
      <c r="X294" s="115">
        <v>380</v>
      </c>
      <c r="Y294" s="115">
        <v>415.65</v>
      </c>
      <c r="Z294" s="116">
        <v>500</v>
      </c>
    </row>
    <row r="295" spans="1:26" ht="15" x14ac:dyDescent="0.25">
      <c r="A295" s="107" t="s">
        <v>19</v>
      </c>
      <c r="B295" s="136">
        <v>165</v>
      </c>
      <c r="C295" s="115">
        <v>375</v>
      </c>
      <c r="D295" s="115">
        <v>400</v>
      </c>
      <c r="E295" s="115">
        <v>428.79</v>
      </c>
      <c r="F295" s="116">
        <v>460</v>
      </c>
      <c r="G295" s="136">
        <v>212</v>
      </c>
      <c r="H295" s="115">
        <v>495</v>
      </c>
      <c r="I295" s="115">
        <v>560</v>
      </c>
      <c r="J295" s="115">
        <v>585.5</v>
      </c>
      <c r="K295" s="116">
        <v>650</v>
      </c>
      <c r="L295" s="136">
        <v>139</v>
      </c>
      <c r="M295" s="115">
        <v>600</v>
      </c>
      <c r="N295" s="115">
        <v>745</v>
      </c>
      <c r="O295" s="115">
        <v>772.03</v>
      </c>
      <c r="P295" s="116">
        <v>850</v>
      </c>
      <c r="Q295" s="136">
        <v>33</v>
      </c>
      <c r="R295" s="115">
        <v>925</v>
      </c>
      <c r="S295" s="115">
        <v>1300</v>
      </c>
      <c r="T295" s="115">
        <v>1342.88</v>
      </c>
      <c r="U295" s="116">
        <v>1600</v>
      </c>
      <c r="V295" s="136">
        <v>50</v>
      </c>
      <c r="W295" s="115">
        <v>325</v>
      </c>
      <c r="X295" s="115">
        <v>377.5</v>
      </c>
      <c r="Y295" s="115">
        <v>382.36</v>
      </c>
      <c r="Z295" s="116">
        <v>430</v>
      </c>
    </row>
    <row r="296" spans="1:26" ht="15" x14ac:dyDescent="0.25">
      <c r="A296" s="107" t="s">
        <v>20</v>
      </c>
      <c r="B296" s="136">
        <v>406</v>
      </c>
      <c r="C296" s="115">
        <v>425</v>
      </c>
      <c r="D296" s="115">
        <v>475</v>
      </c>
      <c r="E296" s="115">
        <v>490.19</v>
      </c>
      <c r="F296" s="116">
        <v>525</v>
      </c>
      <c r="G296" s="136">
        <v>998</v>
      </c>
      <c r="H296" s="115">
        <v>570</v>
      </c>
      <c r="I296" s="115">
        <v>650</v>
      </c>
      <c r="J296" s="115">
        <v>672.31</v>
      </c>
      <c r="K296" s="116">
        <v>750</v>
      </c>
      <c r="L296" s="136">
        <v>364</v>
      </c>
      <c r="M296" s="115">
        <v>695</v>
      </c>
      <c r="N296" s="115">
        <v>825</v>
      </c>
      <c r="O296" s="115">
        <v>880.09</v>
      </c>
      <c r="P296" s="116">
        <v>964.5</v>
      </c>
      <c r="Q296" s="136">
        <v>90</v>
      </c>
      <c r="R296" s="115">
        <v>1081.5</v>
      </c>
      <c r="S296" s="115">
        <v>1377.5</v>
      </c>
      <c r="T296" s="115">
        <v>1419.09</v>
      </c>
      <c r="U296" s="116">
        <v>1550</v>
      </c>
      <c r="V296" s="136">
        <v>63</v>
      </c>
      <c r="W296" s="115">
        <v>350</v>
      </c>
      <c r="X296" s="115">
        <v>418.15</v>
      </c>
      <c r="Y296" s="115">
        <v>461.51</v>
      </c>
      <c r="Z296" s="116">
        <v>510</v>
      </c>
    </row>
    <row r="297" spans="1:26" ht="15" x14ac:dyDescent="0.25">
      <c r="A297" s="107" t="s">
        <v>21</v>
      </c>
      <c r="B297" s="136">
        <v>93</v>
      </c>
      <c r="C297" s="115">
        <v>450</v>
      </c>
      <c r="D297" s="115">
        <v>500</v>
      </c>
      <c r="E297" s="115">
        <v>507.73</v>
      </c>
      <c r="F297" s="116">
        <v>550</v>
      </c>
      <c r="G297" s="136">
        <v>197</v>
      </c>
      <c r="H297" s="115">
        <v>595</v>
      </c>
      <c r="I297" s="115">
        <v>675</v>
      </c>
      <c r="J297" s="115">
        <v>682</v>
      </c>
      <c r="K297" s="116">
        <v>750</v>
      </c>
      <c r="L297" s="136">
        <v>61</v>
      </c>
      <c r="M297" s="115">
        <v>650</v>
      </c>
      <c r="N297" s="115">
        <v>750</v>
      </c>
      <c r="O297" s="115">
        <v>826</v>
      </c>
      <c r="P297" s="116">
        <v>925</v>
      </c>
      <c r="Q297" s="136">
        <v>13</v>
      </c>
      <c r="R297" s="115">
        <v>950</v>
      </c>
      <c r="S297" s="115">
        <v>950</v>
      </c>
      <c r="T297" s="115">
        <v>1088.08</v>
      </c>
      <c r="U297" s="116">
        <v>1000</v>
      </c>
      <c r="V297" s="136">
        <v>31</v>
      </c>
      <c r="W297" s="115">
        <v>335</v>
      </c>
      <c r="X297" s="115">
        <v>450</v>
      </c>
      <c r="Y297" s="115">
        <v>436.63</v>
      </c>
      <c r="Z297" s="116">
        <v>500</v>
      </c>
    </row>
    <row r="298" spans="1:26" ht="15" x14ac:dyDescent="0.25">
      <c r="A298" s="123" t="s">
        <v>22</v>
      </c>
      <c r="B298" s="138">
        <v>191</v>
      </c>
      <c r="C298" s="125">
        <v>495</v>
      </c>
      <c r="D298" s="125">
        <v>550</v>
      </c>
      <c r="E298" s="125">
        <v>559.22</v>
      </c>
      <c r="F298" s="126">
        <v>625</v>
      </c>
      <c r="G298" s="138">
        <v>761</v>
      </c>
      <c r="H298" s="125">
        <v>620</v>
      </c>
      <c r="I298" s="125">
        <v>675</v>
      </c>
      <c r="J298" s="125">
        <v>688.41</v>
      </c>
      <c r="K298" s="126">
        <v>750</v>
      </c>
      <c r="L298" s="138">
        <v>302</v>
      </c>
      <c r="M298" s="125">
        <v>750</v>
      </c>
      <c r="N298" s="125">
        <v>847.5</v>
      </c>
      <c r="O298" s="125">
        <v>899.27</v>
      </c>
      <c r="P298" s="126">
        <v>995</v>
      </c>
      <c r="Q298" s="138">
        <v>100</v>
      </c>
      <c r="R298" s="125">
        <v>1075</v>
      </c>
      <c r="S298" s="125">
        <v>1300</v>
      </c>
      <c r="T298" s="125">
        <v>1293.58</v>
      </c>
      <c r="U298" s="126">
        <v>1500</v>
      </c>
      <c r="V298" s="138">
        <v>98</v>
      </c>
      <c r="W298" s="125">
        <v>395</v>
      </c>
      <c r="X298" s="125">
        <v>465</v>
      </c>
      <c r="Y298" s="125">
        <v>479.86</v>
      </c>
      <c r="Z298" s="126">
        <v>525</v>
      </c>
    </row>
    <row r="959" spans="18:451" x14ac:dyDescent="0.25">
      <c r="R959" s="1">
        <v>245</v>
      </c>
      <c r="S959" s="1">
        <v>248</v>
      </c>
      <c r="T959" s="1">
        <v>250</v>
      </c>
      <c r="U959" s="1">
        <v>251</v>
      </c>
      <c r="V959" s="1">
        <v>252</v>
      </c>
      <c r="W959" s="1">
        <v>253</v>
      </c>
      <c r="X959" s="1">
        <v>254</v>
      </c>
      <c r="Y959" s="1">
        <v>255</v>
      </c>
      <c r="Z959" s="1">
        <v>259</v>
      </c>
      <c r="AA959" s="1">
        <v>260</v>
      </c>
      <c r="AB959" s="1">
        <v>261</v>
      </c>
      <c r="AC959" s="1">
        <v>262</v>
      </c>
      <c r="AD959" s="1">
        <v>263</v>
      </c>
      <c r="AE959" s="1">
        <v>265</v>
      </c>
      <c r="AF959" s="1">
        <v>269</v>
      </c>
      <c r="AG959" s="1">
        <v>270</v>
      </c>
      <c r="AH959" s="1">
        <v>271</v>
      </c>
      <c r="AI959" s="1">
        <v>273</v>
      </c>
      <c r="AJ959" s="1">
        <v>275</v>
      </c>
      <c r="AK959" s="1">
        <v>276</v>
      </c>
      <c r="AL959" s="1">
        <v>278</v>
      </c>
      <c r="AM959" s="1">
        <v>280</v>
      </c>
      <c r="AN959" s="1">
        <v>281</v>
      </c>
      <c r="AO959" s="1">
        <v>282</v>
      </c>
      <c r="AP959" s="1">
        <v>283</v>
      </c>
      <c r="AQ959" s="1">
        <v>285</v>
      </c>
      <c r="AR959" s="1">
        <v>287</v>
      </c>
      <c r="AS959" s="1">
        <v>288</v>
      </c>
      <c r="AT959" s="1">
        <v>289</v>
      </c>
      <c r="AU959" s="1">
        <v>290</v>
      </c>
      <c r="AV959" s="1">
        <v>291</v>
      </c>
      <c r="AW959" s="1">
        <v>293</v>
      </c>
      <c r="AX959" s="1">
        <v>294</v>
      </c>
      <c r="AY959" s="1">
        <v>295</v>
      </c>
      <c r="AZ959" s="1">
        <v>298</v>
      </c>
      <c r="BA959" s="1">
        <v>299</v>
      </c>
      <c r="BB959" s="1">
        <v>300</v>
      </c>
      <c r="BC959" s="1">
        <v>303</v>
      </c>
      <c r="BD959" s="1">
        <v>304</v>
      </c>
      <c r="BE959" s="1">
        <v>305</v>
      </c>
      <c r="BF959" s="1">
        <v>308</v>
      </c>
      <c r="BG959" s="1">
        <v>309</v>
      </c>
      <c r="BH959" s="1">
        <v>310</v>
      </c>
      <c r="BI959" s="1">
        <v>312</v>
      </c>
      <c r="BJ959" s="1">
        <v>313</v>
      </c>
      <c r="BK959" s="1">
        <v>315</v>
      </c>
      <c r="BL959" s="1">
        <v>316</v>
      </c>
      <c r="BM959" s="1">
        <v>317</v>
      </c>
      <c r="BN959" s="1">
        <v>319</v>
      </c>
      <c r="BO959" s="1">
        <v>320</v>
      </c>
      <c r="BP959" s="1">
        <v>322</v>
      </c>
      <c r="BQ959" s="1">
        <v>323</v>
      </c>
      <c r="BR959" s="1">
        <v>324</v>
      </c>
      <c r="BS959" s="1">
        <v>325</v>
      </c>
      <c r="BT959" s="1">
        <v>326</v>
      </c>
      <c r="BU959" s="1">
        <v>328</v>
      </c>
      <c r="BV959" s="1">
        <v>329</v>
      </c>
      <c r="BW959" s="1">
        <v>330</v>
      </c>
      <c r="BX959" s="1">
        <v>331</v>
      </c>
      <c r="BY959" s="1">
        <v>333</v>
      </c>
      <c r="BZ959" s="1">
        <v>335</v>
      </c>
      <c r="CA959" s="1">
        <v>336</v>
      </c>
      <c r="CB959" s="1">
        <v>337</v>
      </c>
      <c r="CC959" s="1">
        <v>338</v>
      </c>
      <c r="CD959" s="1">
        <v>340</v>
      </c>
      <c r="CE959" s="1">
        <v>341</v>
      </c>
      <c r="CF959" s="1">
        <v>342</v>
      </c>
      <c r="CG959" s="1">
        <v>345</v>
      </c>
      <c r="CH959" s="1">
        <v>346</v>
      </c>
      <c r="CI959" s="1">
        <v>347</v>
      </c>
      <c r="CJ959" s="1">
        <v>348</v>
      </c>
      <c r="CK959" s="1">
        <v>349</v>
      </c>
      <c r="CL959" s="1">
        <v>350</v>
      </c>
      <c r="CM959" s="1">
        <v>353</v>
      </c>
      <c r="CN959" s="1">
        <v>354</v>
      </c>
      <c r="CO959" s="1">
        <v>355</v>
      </c>
      <c r="CP959" s="1">
        <v>356</v>
      </c>
      <c r="CQ959" s="1">
        <v>359</v>
      </c>
      <c r="CR959" s="1">
        <v>360</v>
      </c>
      <c r="CS959" s="1">
        <v>361</v>
      </c>
      <c r="CT959" s="1">
        <v>362</v>
      </c>
      <c r="CU959" s="1">
        <v>363</v>
      </c>
      <c r="CV959" s="1">
        <v>364</v>
      </c>
      <c r="CW959" s="1">
        <v>365</v>
      </c>
      <c r="CX959" s="1">
        <v>368</v>
      </c>
      <c r="CY959" s="1">
        <v>369</v>
      </c>
      <c r="CZ959" s="1">
        <v>370</v>
      </c>
      <c r="DA959" s="1">
        <v>373</v>
      </c>
      <c r="DB959" s="1">
        <v>375</v>
      </c>
      <c r="DC959" s="1">
        <v>378</v>
      </c>
      <c r="DD959" s="1">
        <v>380</v>
      </c>
      <c r="DE959" s="1">
        <v>381</v>
      </c>
      <c r="DF959" s="1">
        <v>383</v>
      </c>
      <c r="DG959" s="1">
        <v>385</v>
      </c>
      <c r="DH959" s="1">
        <v>386</v>
      </c>
      <c r="DI959" s="1">
        <v>388</v>
      </c>
      <c r="DJ959" s="1">
        <v>389</v>
      </c>
      <c r="DK959" s="1">
        <v>390</v>
      </c>
      <c r="DL959" s="1">
        <v>391</v>
      </c>
      <c r="DM959" s="1">
        <v>395</v>
      </c>
      <c r="DN959" s="1">
        <v>396</v>
      </c>
      <c r="DO959" s="1">
        <v>399</v>
      </c>
      <c r="DP959" s="1">
        <v>400</v>
      </c>
      <c r="DQ959" s="1">
        <v>403</v>
      </c>
      <c r="DR959" s="1">
        <v>404</v>
      </c>
      <c r="DS959" s="1">
        <v>405</v>
      </c>
      <c r="DT959" s="1">
        <v>406</v>
      </c>
      <c r="DU959" s="1">
        <v>410</v>
      </c>
      <c r="DV959" s="1">
        <v>411</v>
      </c>
      <c r="DW959" s="1">
        <v>412</v>
      </c>
      <c r="DX959" s="1">
        <v>413</v>
      </c>
      <c r="DY959" s="1">
        <v>414</v>
      </c>
      <c r="DZ959" s="1">
        <v>415</v>
      </c>
      <c r="EA959" s="1">
        <v>420</v>
      </c>
      <c r="EB959" s="1">
        <v>421</v>
      </c>
      <c r="EC959" s="1">
        <v>424</v>
      </c>
      <c r="ED959" s="1">
        <v>425</v>
      </c>
      <c r="EE959" s="1">
        <v>426</v>
      </c>
      <c r="EF959" s="1">
        <v>427</v>
      </c>
      <c r="EG959" s="1">
        <v>429</v>
      </c>
      <c r="EH959" s="1">
        <v>430</v>
      </c>
      <c r="EI959" s="1">
        <v>433</v>
      </c>
      <c r="EJ959" s="1">
        <v>435</v>
      </c>
      <c r="EK959" s="1">
        <v>437</v>
      </c>
      <c r="EL959" s="1">
        <v>438</v>
      </c>
      <c r="EM959" s="1">
        <v>440</v>
      </c>
      <c r="EN959" s="1">
        <v>441</v>
      </c>
      <c r="EO959" s="1">
        <v>443</v>
      </c>
      <c r="EP959" s="1">
        <v>445</v>
      </c>
      <c r="EQ959" s="1">
        <v>446</v>
      </c>
      <c r="ER959" s="1">
        <v>449</v>
      </c>
      <c r="ES959" s="1">
        <v>450</v>
      </c>
      <c r="ET959" s="1">
        <v>455</v>
      </c>
      <c r="EU959" s="1">
        <v>456</v>
      </c>
      <c r="EV959" s="1">
        <v>460</v>
      </c>
      <c r="EW959" s="1">
        <v>465</v>
      </c>
      <c r="EX959" s="1">
        <v>468</v>
      </c>
      <c r="EY959" s="1">
        <v>470</v>
      </c>
      <c r="EZ959" s="1">
        <v>472</v>
      </c>
      <c r="FA959" s="1">
        <v>473</v>
      </c>
      <c r="FB959" s="1">
        <v>475</v>
      </c>
      <c r="FC959" s="1">
        <v>477</v>
      </c>
      <c r="FD959" s="1">
        <v>478</v>
      </c>
      <c r="FE959" s="1">
        <v>479</v>
      </c>
      <c r="FF959" s="1">
        <v>480</v>
      </c>
      <c r="FG959" s="1">
        <v>485</v>
      </c>
      <c r="FH959" s="1">
        <v>486</v>
      </c>
      <c r="FI959" s="1">
        <v>489</v>
      </c>
      <c r="FJ959" s="1">
        <v>490</v>
      </c>
      <c r="FK959" s="1">
        <v>492</v>
      </c>
      <c r="FL959" s="1">
        <v>494</v>
      </c>
      <c r="FM959" s="1">
        <v>495</v>
      </c>
      <c r="FN959" s="1">
        <v>498</v>
      </c>
      <c r="FO959" s="1">
        <v>499</v>
      </c>
      <c r="FP959" s="1">
        <v>500</v>
      </c>
      <c r="FQ959" s="1">
        <v>502</v>
      </c>
      <c r="FR959" s="1">
        <v>505</v>
      </c>
      <c r="FS959" s="1">
        <v>508</v>
      </c>
      <c r="FT959" s="1">
        <v>510</v>
      </c>
      <c r="FU959" s="1">
        <v>515</v>
      </c>
      <c r="FV959" s="1">
        <v>517</v>
      </c>
      <c r="FW959" s="1">
        <v>520</v>
      </c>
      <c r="FX959" s="1">
        <v>525</v>
      </c>
      <c r="FY959" s="1">
        <v>526</v>
      </c>
      <c r="FZ959" s="1">
        <v>529</v>
      </c>
      <c r="GA959" s="1">
        <v>530</v>
      </c>
      <c r="GB959" s="1">
        <v>533</v>
      </c>
      <c r="GC959" s="1">
        <v>535</v>
      </c>
      <c r="GD959" s="1">
        <v>540</v>
      </c>
      <c r="GE959" s="1">
        <v>542</v>
      </c>
      <c r="GF959" s="1">
        <v>543</v>
      </c>
      <c r="GG959" s="1">
        <v>545</v>
      </c>
      <c r="GH959" s="1">
        <v>548</v>
      </c>
      <c r="GI959" s="1">
        <v>550</v>
      </c>
      <c r="GJ959" s="1">
        <v>552</v>
      </c>
      <c r="GK959" s="1">
        <v>555</v>
      </c>
      <c r="GL959" s="1">
        <v>560</v>
      </c>
      <c r="GM959" s="1">
        <v>564</v>
      </c>
      <c r="GN959" s="1">
        <v>565</v>
      </c>
      <c r="GO959" s="1">
        <v>570</v>
      </c>
      <c r="GP959" s="1">
        <v>575</v>
      </c>
      <c r="GQ959" s="1">
        <v>577</v>
      </c>
      <c r="GR959" s="1">
        <v>578</v>
      </c>
      <c r="GS959" s="1">
        <v>580</v>
      </c>
      <c r="GT959" s="1">
        <v>585</v>
      </c>
      <c r="GU959" s="1">
        <v>588</v>
      </c>
      <c r="GV959" s="1">
        <v>590</v>
      </c>
      <c r="GW959" s="1">
        <v>595</v>
      </c>
      <c r="GX959" s="1">
        <v>599</v>
      </c>
      <c r="GY959" s="1">
        <v>600</v>
      </c>
      <c r="GZ959" s="1">
        <v>605</v>
      </c>
      <c r="HA959" s="1">
        <v>609</v>
      </c>
      <c r="HB959" s="1">
        <v>610</v>
      </c>
      <c r="HC959" s="1">
        <v>615</v>
      </c>
      <c r="HD959" s="1">
        <v>620</v>
      </c>
      <c r="HE959" s="1">
        <v>625</v>
      </c>
      <c r="HF959" s="1">
        <v>626</v>
      </c>
      <c r="HG959" s="1">
        <v>630</v>
      </c>
      <c r="HH959" s="1">
        <v>635</v>
      </c>
      <c r="HI959" s="1">
        <v>636</v>
      </c>
      <c r="HJ959" s="1">
        <v>640</v>
      </c>
      <c r="HK959" s="1">
        <v>645</v>
      </c>
      <c r="HL959" s="1">
        <v>650</v>
      </c>
      <c r="HM959" s="1">
        <v>655</v>
      </c>
      <c r="HN959" s="1">
        <v>660</v>
      </c>
      <c r="HO959" s="1">
        <v>665</v>
      </c>
      <c r="HP959" s="1">
        <v>670</v>
      </c>
      <c r="HQ959" s="1">
        <v>672</v>
      </c>
      <c r="HR959" s="1">
        <v>675</v>
      </c>
      <c r="HS959" s="1">
        <v>680</v>
      </c>
      <c r="HT959" s="1">
        <v>682</v>
      </c>
      <c r="HU959" s="1">
        <v>685</v>
      </c>
      <c r="HV959" s="1">
        <v>690</v>
      </c>
      <c r="HW959" s="1">
        <v>693</v>
      </c>
      <c r="HX959" s="1">
        <v>694</v>
      </c>
      <c r="HY959" s="1">
        <v>695</v>
      </c>
      <c r="HZ959" s="1">
        <v>696</v>
      </c>
      <c r="IA959" s="1">
        <v>699</v>
      </c>
      <c r="IB959" s="1">
        <v>700</v>
      </c>
      <c r="IC959" s="1">
        <v>705</v>
      </c>
      <c r="ID959" s="1">
        <v>710</v>
      </c>
      <c r="IE959" s="1">
        <v>715</v>
      </c>
      <c r="IF959" s="1">
        <v>720</v>
      </c>
      <c r="IG959" s="1">
        <v>725</v>
      </c>
      <c r="IH959" s="1">
        <v>730</v>
      </c>
      <c r="II959" s="1">
        <v>735</v>
      </c>
      <c r="IJ959" s="1">
        <v>739</v>
      </c>
      <c r="IK959" s="1">
        <v>740</v>
      </c>
      <c r="IL959" s="1">
        <v>745</v>
      </c>
      <c r="IM959" s="1">
        <v>748</v>
      </c>
      <c r="IN959" s="1">
        <v>749</v>
      </c>
      <c r="IO959" s="1">
        <v>750</v>
      </c>
      <c r="IP959" s="1">
        <v>755</v>
      </c>
      <c r="IQ959" s="1">
        <v>760</v>
      </c>
      <c r="IR959" s="1">
        <v>765</v>
      </c>
      <c r="IS959" s="1">
        <v>770</v>
      </c>
      <c r="IT959" s="1">
        <v>775</v>
      </c>
      <c r="IU959" s="1">
        <v>780</v>
      </c>
      <c r="IV959" s="1">
        <v>782</v>
      </c>
      <c r="IW959" s="1">
        <v>785</v>
      </c>
      <c r="IX959" s="1">
        <v>790</v>
      </c>
      <c r="IY959" s="1">
        <v>794</v>
      </c>
      <c r="IZ959" s="1">
        <v>795</v>
      </c>
      <c r="JA959" s="1">
        <v>799</v>
      </c>
      <c r="JB959" s="1">
        <v>800</v>
      </c>
      <c r="JC959" s="1">
        <v>810</v>
      </c>
      <c r="JD959" s="1">
        <v>815</v>
      </c>
      <c r="JE959" s="1">
        <v>820</v>
      </c>
      <c r="JF959" s="1">
        <v>825</v>
      </c>
      <c r="JG959" s="1">
        <v>830</v>
      </c>
      <c r="JH959" s="1">
        <v>835</v>
      </c>
      <c r="JI959" s="1">
        <v>840</v>
      </c>
      <c r="JJ959" s="1">
        <v>845</v>
      </c>
      <c r="JK959" s="1">
        <v>849</v>
      </c>
      <c r="JL959" s="1">
        <v>850</v>
      </c>
      <c r="JM959" s="1">
        <v>855</v>
      </c>
      <c r="JN959" s="1">
        <v>860</v>
      </c>
      <c r="JO959" s="1">
        <v>865</v>
      </c>
      <c r="JP959" s="1">
        <v>870</v>
      </c>
      <c r="JQ959" s="1">
        <v>875</v>
      </c>
      <c r="JR959" s="1">
        <v>878</v>
      </c>
      <c r="JS959" s="1">
        <v>880</v>
      </c>
      <c r="JT959" s="1">
        <v>885</v>
      </c>
      <c r="JU959" s="1">
        <v>890</v>
      </c>
      <c r="JV959" s="1">
        <v>895</v>
      </c>
      <c r="JW959" s="1">
        <v>897</v>
      </c>
      <c r="JX959" s="1">
        <v>900</v>
      </c>
      <c r="JY959" s="1">
        <v>910</v>
      </c>
      <c r="JZ959" s="1">
        <v>915</v>
      </c>
      <c r="KA959" s="1">
        <v>920</v>
      </c>
      <c r="KB959" s="1">
        <v>925</v>
      </c>
      <c r="KC959" s="1">
        <v>930</v>
      </c>
      <c r="KD959" s="1">
        <v>935</v>
      </c>
      <c r="KE959" s="1">
        <v>940</v>
      </c>
      <c r="KF959" s="1">
        <v>945</v>
      </c>
      <c r="KG959" s="1">
        <v>950</v>
      </c>
      <c r="KH959" s="1">
        <v>960</v>
      </c>
      <c r="KI959" s="1">
        <v>965</v>
      </c>
      <c r="KJ959" s="1">
        <v>968</v>
      </c>
      <c r="KK959" s="1">
        <v>970</v>
      </c>
      <c r="KL959" s="1">
        <v>975</v>
      </c>
      <c r="KM959" s="1">
        <v>980</v>
      </c>
      <c r="KN959" s="1">
        <v>985</v>
      </c>
      <c r="KO959" s="1">
        <v>990</v>
      </c>
      <c r="KP959" s="1">
        <v>995</v>
      </c>
      <c r="KQ959" s="1">
        <v>999</v>
      </c>
      <c r="KR959" s="1">
        <v>1000</v>
      </c>
      <c r="KS959" s="1">
        <v>1020</v>
      </c>
      <c r="KT959" s="1">
        <v>1025</v>
      </c>
      <c r="KU959" s="1">
        <v>1030</v>
      </c>
      <c r="KV959" s="1">
        <v>1040</v>
      </c>
      <c r="KW959" s="1">
        <v>1045</v>
      </c>
      <c r="KX959" s="1">
        <v>1050</v>
      </c>
      <c r="KY959" s="1">
        <v>1055</v>
      </c>
      <c r="KZ959" s="1">
        <v>1070</v>
      </c>
      <c r="LA959" s="1">
        <v>1075</v>
      </c>
      <c r="LB959" s="1">
        <v>1080</v>
      </c>
      <c r="LC959" s="1">
        <v>1090</v>
      </c>
      <c r="LD959" s="1">
        <v>1095</v>
      </c>
      <c r="LE959" s="1">
        <v>1099</v>
      </c>
      <c r="LF959" s="1">
        <v>1100</v>
      </c>
      <c r="LG959" s="1">
        <v>1120</v>
      </c>
      <c r="LH959" s="1">
        <v>1125</v>
      </c>
      <c r="LI959" s="1">
        <v>1130</v>
      </c>
      <c r="LJ959" s="1">
        <v>1134</v>
      </c>
      <c r="LK959" s="1">
        <v>1140</v>
      </c>
      <c r="LL959" s="1">
        <v>1150</v>
      </c>
      <c r="LM959" s="1">
        <v>1155</v>
      </c>
      <c r="LN959" s="1">
        <v>1170</v>
      </c>
      <c r="LO959" s="1">
        <v>1175</v>
      </c>
      <c r="LP959" s="1">
        <v>1180</v>
      </c>
      <c r="LQ959" s="1">
        <v>1185</v>
      </c>
      <c r="LR959" s="1">
        <v>1190</v>
      </c>
      <c r="LS959" s="1">
        <v>1195</v>
      </c>
      <c r="LT959" s="1">
        <v>1200</v>
      </c>
      <c r="LU959" s="1">
        <v>1205</v>
      </c>
      <c r="LV959" s="1">
        <v>1215</v>
      </c>
      <c r="LW959" s="1">
        <v>1225</v>
      </c>
      <c r="LX959" s="1">
        <v>1230</v>
      </c>
      <c r="LY959" s="1">
        <v>1240</v>
      </c>
      <c r="LZ959" s="1">
        <v>1245</v>
      </c>
      <c r="MA959" s="1">
        <v>1250</v>
      </c>
      <c r="MB959" s="1">
        <v>1260</v>
      </c>
      <c r="MC959" s="1">
        <v>1265</v>
      </c>
      <c r="MD959" s="1">
        <v>1275</v>
      </c>
      <c r="ME959" s="1">
        <v>1280</v>
      </c>
      <c r="MF959" s="1">
        <v>1285</v>
      </c>
      <c r="MG959" s="1">
        <v>1295</v>
      </c>
      <c r="MH959" s="1">
        <v>1300</v>
      </c>
      <c r="MI959" s="1">
        <v>1304</v>
      </c>
      <c r="MJ959" s="1">
        <v>1310</v>
      </c>
      <c r="MK959" s="1">
        <v>1320</v>
      </c>
      <c r="ML959" s="1">
        <v>1325</v>
      </c>
      <c r="MM959" s="1">
        <v>1335</v>
      </c>
      <c r="MN959" s="1">
        <v>1340</v>
      </c>
      <c r="MO959" s="1">
        <v>1345</v>
      </c>
      <c r="MP959" s="1">
        <v>1350</v>
      </c>
      <c r="MQ959" s="1">
        <v>1365</v>
      </c>
      <c r="MR959" s="1">
        <v>1370</v>
      </c>
      <c r="MS959" s="1">
        <v>1375</v>
      </c>
      <c r="MT959" s="1">
        <v>1380</v>
      </c>
      <c r="MU959" s="1">
        <v>1385</v>
      </c>
      <c r="MV959" s="1">
        <v>1390</v>
      </c>
      <c r="MW959" s="1">
        <v>1395</v>
      </c>
      <c r="MX959" s="1">
        <v>1400</v>
      </c>
      <c r="MY959" s="1">
        <v>1410</v>
      </c>
      <c r="MZ959" s="1">
        <v>1415</v>
      </c>
      <c r="NA959" s="1">
        <v>1420</v>
      </c>
      <c r="NB959" s="1">
        <v>1425</v>
      </c>
      <c r="NC959" s="1">
        <v>1440</v>
      </c>
      <c r="ND959" s="1">
        <v>1444</v>
      </c>
      <c r="NE959" s="1">
        <v>1445</v>
      </c>
      <c r="NF959" s="1">
        <v>1450</v>
      </c>
      <c r="NG959" s="1">
        <v>1460</v>
      </c>
      <c r="NH959" s="1">
        <v>1470</v>
      </c>
      <c r="NI959" s="1">
        <v>1475</v>
      </c>
      <c r="NJ959" s="1">
        <v>1480</v>
      </c>
      <c r="NK959" s="1">
        <v>1495</v>
      </c>
      <c r="NL959" s="1">
        <v>1496</v>
      </c>
      <c r="NM959" s="1">
        <v>1500</v>
      </c>
      <c r="NN959" s="1">
        <v>1515</v>
      </c>
      <c r="NO959" s="1">
        <v>1520</v>
      </c>
      <c r="NP959" s="1">
        <v>1525</v>
      </c>
      <c r="NQ959" s="1">
        <v>1540</v>
      </c>
      <c r="NR959" s="1">
        <v>1545</v>
      </c>
      <c r="NS959" s="1">
        <v>1550</v>
      </c>
      <c r="NT959" s="1">
        <v>1560</v>
      </c>
      <c r="NU959" s="1">
        <v>1570</v>
      </c>
      <c r="NV959" s="1">
        <v>1575</v>
      </c>
      <c r="NW959" s="1">
        <v>1580</v>
      </c>
      <c r="NX959" s="1">
        <v>1595</v>
      </c>
      <c r="NY959" s="1">
        <v>1596</v>
      </c>
      <c r="NZ959" s="1">
        <v>1599</v>
      </c>
      <c r="OA959" s="1">
        <v>1600</v>
      </c>
      <c r="OB959" s="1">
        <v>1625</v>
      </c>
      <c r="OC959" s="1">
        <v>1640</v>
      </c>
      <c r="OD959" s="1">
        <v>1645</v>
      </c>
      <c r="OE959" s="1">
        <v>1650</v>
      </c>
      <c r="OF959" s="1">
        <v>1660</v>
      </c>
      <c r="OG959" s="1">
        <v>1675</v>
      </c>
      <c r="OH959" s="1">
        <v>1680</v>
      </c>
      <c r="OI959" s="1">
        <v>1690</v>
      </c>
      <c r="OJ959" s="1">
        <v>1695</v>
      </c>
      <c r="OK959" s="1">
        <v>1699</v>
      </c>
      <c r="OL959" s="1">
        <v>1700</v>
      </c>
      <c r="OM959" s="1">
        <v>1705</v>
      </c>
      <c r="ON959" s="1">
        <v>1730</v>
      </c>
      <c r="OO959" s="1">
        <v>1750</v>
      </c>
      <c r="OP959" s="1">
        <v>1785</v>
      </c>
      <c r="OQ959" s="1">
        <v>1795</v>
      </c>
      <c r="OR959" s="1">
        <v>1800</v>
      </c>
      <c r="OS959" s="1">
        <v>1820</v>
      </c>
      <c r="OT959" s="1">
        <v>1835</v>
      </c>
      <c r="OU959" s="1">
        <v>1840</v>
      </c>
      <c r="OV959" s="1">
        <v>1850</v>
      </c>
      <c r="OW959" s="1">
        <v>1875</v>
      </c>
      <c r="OX959" s="1">
        <v>1890</v>
      </c>
      <c r="OY959" s="1">
        <v>1895</v>
      </c>
      <c r="OZ959" s="1">
        <v>1900</v>
      </c>
      <c r="PA959" s="1">
        <v>1940</v>
      </c>
      <c r="PB959" s="1">
        <v>1950</v>
      </c>
      <c r="PC959" s="1">
        <v>1975</v>
      </c>
      <c r="PD959" s="1">
        <v>1995</v>
      </c>
      <c r="PE959" s="1">
        <v>2000</v>
      </c>
      <c r="PF959" s="1">
        <v>2050</v>
      </c>
      <c r="PG959" s="1">
        <v>2095</v>
      </c>
      <c r="PH959" s="1">
        <v>2100</v>
      </c>
      <c r="PI959" s="1">
        <v>2125</v>
      </c>
      <c r="PJ959" s="1">
        <v>2150</v>
      </c>
      <c r="PK959" s="1">
        <v>2195</v>
      </c>
      <c r="PL959" s="1">
        <v>2200</v>
      </c>
      <c r="PM959" s="1">
        <v>2250</v>
      </c>
      <c r="PN959" s="1">
        <v>2275</v>
      </c>
      <c r="PO959" s="1">
        <v>2300</v>
      </c>
      <c r="PP959" s="1">
        <v>2340</v>
      </c>
      <c r="PQ959" s="1">
        <v>2350</v>
      </c>
      <c r="PR959" s="1">
        <v>2360</v>
      </c>
      <c r="PS959" s="1">
        <v>2395</v>
      </c>
      <c r="PT959" s="1">
        <v>2400</v>
      </c>
      <c r="PU959" s="1">
        <v>2450</v>
      </c>
      <c r="PV959" s="1">
        <v>2500</v>
      </c>
      <c r="PW959" s="1">
        <v>2520</v>
      </c>
      <c r="PX959" s="1">
        <v>2600</v>
      </c>
      <c r="PY959" s="1">
        <v>2650</v>
      </c>
      <c r="PZ959" s="1">
        <v>2750</v>
      </c>
      <c r="QA959" s="1">
        <v>2775</v>
      </c>
      <c r="QB959" s="1">
        <v>2800</v>
      </c>
      <c r="QC959" s="1">
        <v>2950</v>
      </c>
      <c r="QD959" s="1">
        <v>2995</v>
      </c>
      <c r="QE959" s="1">
        <v>3000</v>
      </c>
      <c r="QF959" s="1">
        <v>3100</v>
      </c>
      <c r="QG959" s="1">
        <v>3250</v>
      </c>
      <c r="QH959" s="1">
        <v>3500</v>
      </c>
      <c r="QI959" s="1">
        <v>3750</v>
      </c>
    </row>
    <row r="960" spans="18:451" x14ac:dyDescent="0.25">
      <c r="R960" s="1" t="s">
        <v>61</v>
      </c>
      <c r="S960" s="1" t="s">
        <v>61</v>
      </c>
      <c r="T960" s="1" t="s">
        <v>61</v>
      </c>
      <c r="U960" s="1" t="s">
        <v>61</v>
      </c>
      <c r="V960" s="1" t="s">
        <v>61</v>
      </c>
      <c r="W960" s="1" t="s">
        <v>61</v>
      </c>
      <c r="X960" s="1" t="s">
        <v>61</v>
      </c>
      <c r="Y960" s="1" t="s">
        <v>61</v>
      </c>
      <c r="Z960" s="1" t="s">
        <v>61</v>
      </c>
      <c r="AA960" s="1" t="s">
        <v>61</v>
      </c>
      <c r="AB960" s="1" t="s">
        <v>61</v>
      </c>
      <c r="AC960" s="1" t="s">
        <v>61</v>
      </c>
      <c r="AD960" s="1" t="s">
        <v>61</v>
      </c>
      <c r="AE960" s="1" t="s">
        <v>61</v>
      </c>
      <c r="AF960" s="1" t="s">
        <v>61</v>
      </c>
      <c r="AG960" s="1" t="s">
        <v>61</v>
      </c>
      <c r="AH960" s="1" t="s">
        <v>61</v>
      </c>
      <c r="AI960" s="1" t="s">
        <v>61</v>
      </c>
      <c r="AJ960" s="1" t="s">
        <v>61</v>
      </c>
      <c r="AK960" s="1" t="s">
        <v>61</v>
      </c>
      <c r="AL960" s="1" t="s">
        <v>61</v>
      </c>
      <c r="AM960" s="1" t="s">
        <v>61</v>
      </c>
      <c r="AN960" s="1" t="s">
        <v>61</v>
      </c>
      <c r="AO960" s="1" t="s">
        <v>61</v>
      </c>
      <c r="AP960" s="1" t="s">
        <v>61</v>
      </c>
      <c r="AQ960" s="1" t="s">
        <v>61</v>
      </c>
      <c r="AR960" s="1" t="s">
        <v>61</v>
      </c>
      <c r="AS960" s="1" t="s">
        <v>61</v>
      </c>
      <c r="AT960" s="1" t="s">
        <v>61</v>
      </c>
      <c r="AU960" s="1" t="s">
        <v>61</v>
      </c>
      <c r="AV960" s="1" t="s">
        <v>61</v>
      </c>
      <c r="AW960" s="1" t="s">
        <v>61</v>
      </c>
      <c r="AX960" s="1" t="s">
        <v>61</v>
      </c>
      <c r="AY960" s="1" t="s">
        <v>61</v>
      </c>
      <c r="AZ960" s="1" t="s">
        <v>61</v>
      </c>
      <c r="BA960" s="1" t="s">
        <v>61</v>
      </c>
      <c r="BB960" s="1" t="s">
        <v>61</v>
      </c>
      <c r="BC960" s="1" t="s">
        <v>61</v>
      </c>
      <c r="BD960" s="1" t="s">
        <v>61</v>
      </c>
      <c r="BE960" s="1" t="s">
        <v>61</v>
      </c>
      <c r="BF960" s="1" t="s">
        <v>61</v>
      </c>
      <c r="BG960" s="1" t="s">
        <v>61</v>
      </c>
      <c r="BH960" s="1" t="s">
        <v>61</v>
      </c>
      <c r="BI960" s="1" t="s">
        <v>61</v>
      </c>
      <c r="BJ960" s="1" t="s">
        <v>61</v>
      </c>
      <c r="BK960" s="1" t="s">
        <v>61</v>
      </c>
      <c r="BL960" s="1" t="s">
        <v>61</v>
      </c>
      <c r="BM960" s="1" t="s">
        <v>61</v>
      </c>
      <c r="BN960" s="1" t="s">
        <v>61</v>
      </c>
      <c r="BO960" s="1" t="s">
        <v>61</v>
      </c>
      <c r="BP960" s="1" t="s">
        <v>61</v>
      </c>
      <c r="BQ960" s="1" t="s">
        <v>61</v>
      </c>
      <c r="BR960" s="1" t="s">
        <v>61</v>
      </c>
      <c r="BS960" s="1" t="s">
        <v>61</v>
      </c>
      <c r="BT960" s="1" t="s">
        <v>61</v>
      </c>
      <c r="BU960" s="1" t="s">
        <v>61</v>
      </c>
      <c r="BV960" s="1" t="s">
        <v>61</v>
      </c>
      <c r="BW960" s="1" t="s">
        <v>61</v>
      </c>
      <c r="BX960" s="1" t="s">
        <v>61</v>
      </c>
      <c r="BY960" s="1" t="s">
        <v>61</v>
      </c>
      <c r="BZ960" s="1" t="s">
        <v>61</v>
      </c>
      <c r="CA960" s="1" t="s">
        <v>61</v>
      </c>
      <c r="CB960" s="1" t="s">
        <v>61</v>
      </c>
      <c r="CC960" s="1" t="s">
        <v>61</v>
      </c>
      <c r="CD960" s="1" t="s">
        <v>61</v>
      </c>
      <c r="CE960" s="1" t="s">
        <v>61</v>
      </c>
      <c r="CF960" s="1" t="s">
        <v>61</v>
      </c>
      <c r="CG960" s="1" t="s">
        <v>61</v>
      </c>
      <c r="CH960" s="1" t="s">
        <v>61</v>
      </c>
      <c r="CI960" s="1" t="s">
        <v>61</v>
      </c>
      <c r="CJ960" s="1" t="s">
        <v>61</v>
      </c>
      <c r="CK960" s="1" t="s">
        <v>61</v>
      </c>
      <c r="CL960" s="1" t="s">
        <v>61</v>
      </c>
      <c r="CM960" s="1" t="s">
        <v>61</v>
      </c>
      <c r="CN960" s="1" t="s">
        <v>61</v>
      </c>
      <c r="CO960" s="1" t="s">
        <v>61</v>
      </c>
      <c r="CP960" s="1" t="s">
        <v>61</v>
      </c>
      <c r="CQ960" s="1" t="s">
        <v>61</v>
      </c>
      <c r="CR960" s="1" t="s">
        <v>61</v>
      </c>
      <c r="CS960" s="1" t="s">
        <v>61</v>
      </c>
      <c r="CT960" s="1" t="s">
        <v>61</v>
      </c>
      <c r="CU960" s="1" t="s">
        <v>61</v>
      </c>
      <c r="CV960" s="1" t="s">
        <v>61</v>
      </c>
      <c r="CW960" s="1" t="s">
        <v>61</v>
      </c>
      <c r="CX960" s="1" t="s">
        <v>61</v>
      </c>
      <c r="CY960" s="1" t="s">
        <v>61</v>
      </c>
      <c r="CZ960" s="1" t="s">
        <v>61</v>
      </c>
      <c r="DA960" s="1" t="s">
        <v>61</v>
      </c>
      <c r="DB960" s="1" t="s">
        <v>61</v>
      </c>
      <c r="DC960" s="1" t="s">
        <v>61</v>
      </c>
      <c r="DD960" s="1" t="s">
        <v>61</v>
      </c>
      <c r="DE960" s="1" t="s">
        <v>61</v>
      </c>
      <c r="DF960" s="1" t="s">
        <v>61</v>
      </c>
      <c r="DG960" s="1" t="s">
        <v>61</v>
      </c>
      <c r="DH960" s="1" t="s">
        <v>61</v>
      </c>
      <c r="DI960" s="1" t="s">
        <v>61</v>
      </c>
      <c r="DJ960" s="1" t="s">
        <v>61</v>
      </c>
      <c r="DK960" s="1" t="s">
        <v>61</v>
      </c>
      <c r="DL960" s="1" t="s">
        <v>61</v>
      </c>
      <c r="DM960" s="1" t="s">
        <v>61</v>
      </c>
      <c r="DN960" s="1" t="s">
        <v>61</v>
      </c>
      <c r="DO960" s="1" t="s">
        <v>61</v>
      </c>
      <c r="DP960" s="1" t="s">
        <v>61</v>
      </c>
      <c r="DQ960" s="1" t="s">
        <v>61</v>
      </c>
      <c r="DR960" s="1" t="s">
        <v>61</v>
      </c>
      <c r="DS960" s="1" t="s">
        <v>61</v>
      </c>
      <c r="DT960" s="1" t="s">
        <v>61</v>
      </c>
      <c r="DU960" s="1" t="s">
        <v>61</v>
      </c>
      <c r="DV960" s="1" t="s">
        <v>61</v>
      </c>
      <c r="DW960" s="1" t="s">
        <v>61</v>
      </c>
      <c r="DX960" s="1" t="s">
        <v>61</v>
      </c>
      <c r="DY960" s="1" t="s">
        <v>61</v>
      </c>
      <c r="DZ960" s="1" t="s">
        <v>61</v>
      </c>
      <c r="EA960" s="1" t="s">
        <v>61</v>
      </c>
      <c r="EB960" s="1" t="s">
        <v>61</v>
      </c>
      <c r="EC960" s="1" t="s">
        <v>61</v>
      </c>
      <c r="ED960" s="1" t="s">
        <v>61</v>
      </c>
      <c r="EE960" s="1" t="s">
        <v>61</v>
      </c>
      <c r="EF960" s="1" t="s">
        <v>61</v>
      </c>
      <c r="EG960" s="1" t="s">
        <v>61</v>
      </c>
      <c r="EH960" s="1" t="s">
        <v>61</v>
      </c>
      <c r="EI960" s="1" t="s">
        <v>61</v>
      </c>
      <c r="EJ960" s="1" t="s">
        <v>61</v>
      </c>
      <c r="EK960" s="1" t="s">
        <v>61</v>
      </c>
      <c r="EL960" s="1" t="s">
        <v>61</v>
      </c>
      <c r="EM960" s="1" t="s">
        <v>61</v>
      </c>
      <c r="EN960" s="1" t="s">
        <v>61</v>
      </c>
      <c r="EO960" s="1" t="s">
        <v>61</v>
      </c>
      <c r="EP960" s="1" t="s">
        <v>61</v>
      </c>
      <c r="EQ960" s="1" t="s">
        <v>61</v>
      </c>
      <c r="ER960" s="1" t="s">
        <v>61</v>
      </c>
      <c r="ES960" s="1" t="s">
        <v>61</v>
      </c>
      <c r="ET960" s="1" t="s">
        <v>61</v>
      </c>
      <c r="EU960" s="1" t="s">
        <v>61</v>
      </c>
      <c r="EV960" s="1" t="s">
        <v>61</v>
      </c>
      <c r="EW960" s="1" t="s">
        <v>61</v>
      </c>
      <c r="EX960" s="1" t="s">
        <v>61</v>
      </c>
      <c r="EY960" s="1" t="s">
        <v>61</v>
      </c>
      <c r="EZ960" s="1" t="s">
        <v>61</v>
      </c>
      <c r="FA960" s="1" t="s">
        <v>61</v>
      </c>
      <c r="FB960" s="1" t="s">
        <v>61</v>
      </c>
      <c r="FC960" s="1" t="s">
        <v>61</v>
      </c>
      <c r="FD960" s="1" t="s">
        <v>61</v>
      </c>
      <c r="FE960" s="1" t="s">
        <v>61</v>
      </c>
      <c r="FF960" s="1" t="s">
        <v>61</v>
      </c>
      <c r="FG960" s="1" t="s">
        <v>61</v>
      </c>
      <c r="FH960" s="1" t="s">
        <v>61</v>
      </c>
      <c r="FI960" s="1" t="s">
        <v>61</v>
      </c>
      <c r="FJ960" s="1" t="s">
        <v>61</v>
      </c>
      <c r="FK960" s="1" t="s">
        <v>61</v>
      </c>
      <c r="FL960" s="1" t="s">
        <v>61</v>
      </c>
      <c r="FM960" s="1" t="s">
        <v>61</v>
      </c>
      <c r="FN960" s="1" t="s">
        <v>61</v>
      </c>
      <c r="FO960" s="1" t="s">
        <v>61</v>
      </c>
      <c r="FP960" s="1" t="s">
        <v>61</v>
      </c>
      <c r="FQ960" s="1" t="s">
        <v>61</v>
      </c>
      <c r="FR960" s="1" t="s">
        <v>61</v>
      </c>
      <c r="FS960" s="1" t="s">
        <v>61</v>
      </c>
      <c r="FT960" s="1" t="s">
        <v>61</v>
      </c>
      <c r="FU960" s="1" t="s">
        <v>61</v>
      </c>
      <c r="FV960" s="1" t="s">
        <v>61</v>
      </c>
      <c r="FW960" s="1" t="s">
        <v>61</v>
      </c>
      <c r="FX960" s="1" t="s">
        <v>61</v>
      </c>
      <c r="FY960" s="1" t="s">
        <v>61</v>
      </c>
      <c r="FZ960" s="1" t="s">
        <v>61</v>
      </c>
      <c r="GA960" s="1" t="s">
        <v>61</v>
      </c>
      <c r="GB960" s="1" t="s">
        <v>61</v>
      </c>
      <c r="GC960" s="1" t="s">
        <v>61</v>
      </c>
      <c r="GD960" s="1" t="s">
        <v>61</v>
      </c>
      <c r="GE960" s="1" t="s">
        <v>61</v>
      </c>
      <c r="GF960" s="1" t="s">
        <v>61</v>
      </c>
      <c r="GG960" s="1" t="s">
        <v>61</v>
      </c>
      <c r="GH960" s="1" t="s">
        <v>61</v>
      </c>
      <c r="GI960" s="1" t="s">
        <v>61</v>
      </c>
      <c r="GJ960" s="1" t="s">
        <v>61</v>
      </c>
      <c r="GK960" s="1" t="s">
        <v>61</v>
      </c>
      <c r="GL960" s="1" t="s">
        <v>61</v>
      </c>
      <c r="GM960" s="1" t="s">
        <v>61</v>
      </c>
      <c r="GN960" s="1" t="s">
        <v>61</v>
      </c>
      <c r="GO960" s="1" t="s">
        <v>61</v>
      </c>
      <c r="GP960" s="1" t="s">
        <v>61</v>
      </c>
      <c r="GQ960" s="1" t="s">
        <v>61</v>
      </c>
      <c r="GR960" s="1" t="s">
        <v>61</v>
      </c>
      <c r="GS960" s="1" t="s">
        <v>61</v>
      </c>
      <c r="GT960" s="1" t="s">
        <v>61</v>
      </c>
      <c r="GU960" s="1" t="s">
        <v>61</v>
      </c>
      <c r="GV960" s="1" t="s">
        <v>61</v>
      </c>
      <c r="GW960" s="1" t="s">
        <v>61</v>
      </c>
      <c r="GX960" s="1" t="s">
        <v>61</v>
      </c>
      <c r="GY960" s="1" t="s">
        <v>61</v>
      </c>
      <c r="GZ960" s="1" t="s">
        <v>61</v>
      </c>
      <c r="HA960" s="1" t="s">
        <v>61</v>
      </c>
      <c r="HB960" s="1" t="s">
        <v>61</v>
      </c>
      <c r="HC960" s="1" t="s">
        <v>61</v>
      </c>
      <c r="HD960" s="1" t="s">
        <v>61</v>
      </c>
      <c r="HE960" s="1" t="s">
        <v>61</v>
      </c>
      <c r="HF960" s="1" t="s">
        <v>61</v>
      </c>
      <c r="HG960" s="1" t="s">
        <v>61</v>
      </c>
      <c r="HH960" s="1" t="s">
        <v>61</v>
      </c>
      <c r="HI960" s="1" t="s">
        <v>61</v>
      </c>
      <c r="HJ960" s="1" t="s">
        <v>61</v>
      </c>
      <c r="HK960" s="1" t="s">
        <v>61</v>
      </c>
      <c r="HL960" s="1" t="s">
        <v>61</v>
      </c>
      <c r="HM960" s="1" t="s">
        <v>61</v>
      </c>
      <c r="HN960" s="1" t="s">
        <v>61</v>
      </c>
      <c r="HO960" s="1" t="s">
        <v>61</v>
      </c>
      <c r="HP960" s="1" t="s">
        <v>61</v>
      </c>
      <c r="HQ960" s="1" t="s">
        <v>61</v>
      </c>
      <c r="HR960" s="1" t="s">
        <v>61</v>
      </c>
      <c r="HS960" s="1" t="s">
        <v>61</v>
      </c>
      <c r="HT960" s="1" t="s">
        <v>61</v>
      </c>
      <c r="HU960" s="1" t="s">
        <v>61</v>
      </c>
      <c r="HV960" s="1" t="s">
        <v>61</v>
      </c>
      <c r="HW960" s="1" t="s">
        <v>61</v>
      </c>
      <c r="HX960" s="1" t="s">
        <v>61</v>
      </c>
      <c r="HY960" s="1" t="s">
        <v>61</v>
      </c>
      <c r="HZ960" s="1" t="s">
        <v>61</v>
      </c>
      <c r="IA960" s="1" t="s">
        <v>61</v>
      </c>
      <c r="IB960" s="1" t="s">
        <v>61</v>
      </c>
      <c r="IC960" s="1" t="s">
        <v>61</v>
      </c>
      <c r="ID960" s="1" t="s">
        <v>61</v>
      </c>
      <c r="IE960" s="1" t="s">
        <v>61</v>
      </c>
      <c r="IF960" s="1" t="s">
        <v>61</v>
      </c>
      <c r="IG960" s="1" t="s">
        <v>61</v>
      </c>
      <c r="IH960" s="1" t="s">
        <v>61</v>
      </c>
      <c r="II960" s="1" t="s">
        <v>61</v>
      </c>
      <c r="IJ960" s="1" t="s">
        <v>61</v>
      </c>
      <c r="IK960" s="1" t="s">
        <v>61</v>
      </c>
      <c r="IL960" s="1" t="s">
        <v>61</v>
      </c>
      <c r="IM960" s="1" t="s">
        <v>61</v>
      </c>
      <c r="IN960" s="1" t="s">
        <v>61</v>
      </c>
      <c r="IO960" s="1" t="s">
        <v>61</v>
      </c>
      <c r="IP960" s="1" t="s">
        <v>61</v>
      </c>
      <c r="IQ960" s="1" t="s">
        <v>61</v>
      </c>
      <c r="IR960" s="1" t="s">
        <v>61</v>
      </c>
      <c r="IS960" s="1" t="s">
        <v>61</v>
      </c>
      <c r="IT960" s="1" t="s">
        <v>61</v>
      </c>
      <c r="IU960" s="1" t="s">
        <v>61</v>
      </c>
      <c r="IV960" s="1" t="s">
        <v>61</v>
      </c>
      <c r="IW960" s="1" t="s">
        <v>61</v>
      </c>
      <c r="IX960" s="1" t="s">
        <v>61</v>
      </c>
      <c r="IY960" s="1" t="s">
        <v>61</v>
      </c>
      <c r="IZ960" s="1" t="s">
        <v>61</v>
      </c>
      <c r="JA960" s="1" t="s">
        <v>61</v>
      </c>
      <c r="JB960" s="1" t="s">
        <v>61</v>
      </c>
      <c r="JC960" s="1" t="s">
        <v>61</v>
      </c>
      <c r="JD960" s="1" t="s">
        <v>61</v>
      </c>
      <c r="JE960" s="1" t="s">
        <v>61</v>
      </c>
      <c r="JF960" s="1" t="s">
        <v>61</v>
      </c>
      <c r="JG960" s="1" t="s">
        <v>61</v>
      </c>
      <c r="JH960" s="1" t="s">
        <v>61</v>
      </c>
      <c r="JI960" s="1" t="s">
        <v>61</v>
      </c>
      <c r="JJ960" s="1" t="s">
        <v>61</v>
      </c>
      <c r="JK960" s="1" t="s">
        <v>61</v>
      </c>
      <c r="JL960" s="1" t="s">
        <v>61</v>
      </c>
      <c r="JM960" s="1" t="s">
        <v>61</v>
      </c>
      <c r="JN960" s="1" t="s">
        <v>61</v>
      </c>
      <c r="JO960" s="1" t="s">
        <v>61</v>
      </c>
      <c r="JP960" s="1" t="s">
        <v>61</v>
      </c>
      <c r="JQ960" s="1" t="s">
        <v>61</v>
      </c>
      <c r="JR960" s="1" t="s">
        <v>61</v>
      </c>
      <c r="JS960" s="1" t="s">
        <v>61</v>
      </c>
      <c r="JT960" s="1" t="s">
        <v>61</v>
      </c>
      <c r="JU960" s="1" t="s">
        <v>61</v>
      </c>
      <c r="JV960" s="1" t="s">
        <v>61</v>
      </c>
      <c r="JW960" s="1" t="s">
        <v>61</v>
      </c>
      <c r="JX960" s="1" t="s">
        <v>61</v>
      </c>
      <c r="JY960" s="1" t="s">
        <v>61</v>
      </c>
      <c r="JZ960" s="1" t="s">
        <v>61</v>
      </c>
      <c r="KA960" s="1" t="s">
        <v>61</v>
      </c>
      <c r="KB960" s="1" t="s">
        <v>61</v>
      </c>
      <c r="KC960" s="1" t="s">
        <v>61</v>
      </c>
      <c r="KD960" s="1" t="s">
        <v>61</v>
      </c>
      <c r="KE960" s="1" t="s">
        <v>61</v>
      </c>
      <c r="KF960" s="1" t="s">
        <v>61</v>
      </c>
      <c r="KG960" s="1" t="s">
        <v>61</v>
      </c>
      <c r="KH960" s="1" t="s">
        <v>61</v>
      </c>
      <c r="KI960" s="1" t="s">
        <v>61</v>
      </c>
      <c r="KJ960" s="1" t="s">
        <v>61</v>
      </c>
      <c r="KK960" s="1" t="s">
        <v>61</v>
      </c>
      <c r="KL960" s="1" t="s">
        <v>61</v>
      </c>
      <c r="KM960" s="1" t="s">
        <v>61</v>
      </c>
      <c r="KN960" s="1" t="s">
        <v>61</v>
      </c>
      <c r="KO960" s="1" t="s">
        <v>61</v>
      </c>
      <c r="KP960" s="1" t="s">
        <v>61</v>
      </c>
      <c r="KQ960" s="1" t="s">
        <v>61</v>
      </c>
      <c r="KR960" s="1" t="s">
        <v>61</v>
      </c>
      <c r="KS960" s="1" t="s">
        <v>61</v>
      </c>
      <c r="KT960" s="1" t="s">
        <v>61</v>
      </c>
      <c r="KU960" s="1" t="s">
        <v>61</v>
      </c>
      <c r="KV960" s="1" t="s">
        <v>61</v>
      </c>
      <c r="KW960" s="1" t="s">
        <v>61</v>
      </c>
      <c r="KX960" s="1" t="s">
        <v>61</v>
      </c>
      <c r="KY960" s="1" t="s">
        <v>61</v>
      </c>
      <c r="KZ960" s="1" t="s">
        <v>61</v>
      </c>
      <c r="LA960" s="1" t="s">
        <v>61</v>
      </c>
      <c r="LB960" s="1" t="s">
        <v>61</v>
      </c>
      <c r="LC960" s="1" t="s">
        <v>61</v>
      </c>
      <c r="LD960" s="1" t="s">
        <v>61</v>
      </c>
      <c r="LE960" s="1" t="s">
        <v>61</v>
      </c>
      <c r="LF960" s="1" t="s">
        <v>61</v>
      </c>
      <c r="LG960" s="1" t="s">
        <v>61</v>
      </c>
      <c r="LH960" s="1" t="s">
        <v>61</v>
      </c>
      <c r="LI960" s="1" t="s">
        <v>61</v>
      </c>
      <c r="LJ960" s="1" t="s">
        <v>61</v>
      </c>
      <c r="LK960" s="1" t="s">
        <v>61</v>
      </c>
      <c r="LL960" s="1" t="s">
        <v>61</v>
      </c>
      <c r="LM960" s="1" t="s">
        <v>61</v>
      </c>
      <c r="LN960" s="1" t="s">
        <v>61</v>
      </c>
      <c r="LO960" s="1" t="s">
        <v>61</v>
      </c>
      <c r="LP960" s="1" t="s">
        <v>61</v>
      </c>
      <c r="LQ960" s="1" t="s">
        <v>61</v>
      </c>
      <c r="LR960" s="1" t="s">
        <v>61</v>
      </c>
      <c r="LS960" s="1" t="s">
        <v>61</v>
      </c>
      <c r="LT960" s="1" t="s">
        <v>61</v>
      </c>
      <c r="LU960" s="1" t="s">
        <v>61</v>
      </c>
      <c r="LV960" s="1" t="s">
        <v>61</v>
      </c>
      <c r="LW960" s="1" t="s">
        <v>61</v>
      </c>
      <c r="LX960" s="1" t="s">
        <v>61</v>
      </c>
      <c r="LY960" s="1" t="s">
        <v>61</v>
      </c>
      <c r="LZ960" s="1" t="s">
        <v>61</v>
      </c>
      <c r="MA960" s="1" t="s">
        <v>61</v>
      </c>
      <c r="MB960" s="1" t="s">
        <v>61</v>
      </c>
      <c r="MC960" s="1" t="s">
        <v>61</v>
      </c>
      <c r="MD960" s="1" t="s">
        <v>61</v>
      </c>
      <c r="ME960" s="1" t="s">
        <v>61</v>
      </c>
      <c r="MF960" s="1" t="s">
        <v>61</v>
      </c>
      <c r="MG960" s="1" t="s">
        <v>61</v>
      </c>
      <c r="MH960" s="1" t="s">
        <v>61</v>
      </c>
      <c r="MI960" s="1" t="s">
        <v>61</v>
      </c>
      <c r="MJ960" s="1" t="s">
        <v>61</v>
      </c>
      <c r="MK960" s="1" t="s">
        <v>61</v>
      </c>
      <c r="ML960" s="1" t="s">
        <v>61</v>
      </c>
      <c r="MM960" s="1" t="s">
        <v>61</v>
      </c>
      <c r="MN960" s="1" t="s">
        <v>61</v>
      </c>
      <c r="MO960" s="1" t="s">
        <v>61</v>
      </c>
      <c r="MP960" s="1" t="s">
        <v>61</v>
      </c>
      <c r="MQ960" s="1" t="s">
        <v>61</v>
      </c>
      <c r="MR960" s="1" t="s">
        <v>61</v>
      </c>
      <c r="MS960" s="1" t="s">
        <v>61</v>
      </c>
      <c r="MT960" s="1" t="s">
        <v>61</v>
      </c>
      <c r="MU960" s="1" t="s">
        <v>61</v>
      </c>
      <c r="MV960" s="1" t="s">
        <v>61</v>
      </c>
      <c r="MW960" s="1" t="s">
        <v>61</v>
      </c>
      <c r="MX960" s="1" t="s">
        <v>61</v>
      </c>
      <c r="MY960" s="1" t="s">
        <v>61</v>
      </c>
      <c r="MZ960" s="1" t="s">
        <v>61</v>
      </c>
      <c r="NA960" s="1" t="s">
        <v>61</v>
      </c>
      <c r="NB960" s="1" t="s">
        <v>61</v>
      </c>
      <c r="NC960" s="1" t="s">
        <v>61</v>
      </c>
      <c r="ND960" s="1" t="s">
        <v>61</v>
      </c>
      <c r="NE960" s="1" t="s">
        <v>61</v>
      </c>
      <c r="NF960" s="1" t="s">
        <v>61</v>
      </c>
      <c r="NG960" s="1" t="s">
        <v>61</v>
      </c>
      <c r="NH960" s="1" t="s">
        <v>61</v>
      </c>
      <c r="NI960" s="1" t="s">
        <v>61</v>
      </c>
      <c r="NJ960" s="1" t="s">
        <v>61</v>
      </c>
      <c r="NK960" s="1" t="s">
        <v>61</v>
      </c>
      <c r="NL960" s="1" t="s">
        <v>61</v>
      </c>
      <c r="NM960" s="1" t="s">
        <v>61</v>
      </c>
      <c r="NN960" s="1" t="s">
        <v>61</v>
      </c>
      <c r="NO960" s="1" t="s">
        <v>61</v>
      </c>
      <c r="NP960" s="1" t="s">
        <v>61</v>
      </c>
      <c r="NQ960" s="1" t="s">
        <v>61</v>
      </c>
      <c r="NR960" s="1" t="s">
        <v>61</v>
      </c>
      <c r="NS960" s="1" t="s">
        <v>61</v>
      </c>
      <c r="NT960" s="1" t="s">
        <v>61</v>
      </c>
      <c r="NU960" s="1" t="s">
        <v>61</v>
      </c>
      <c r="NV960" s="1" t="s">
        <v>61</v>
      </c>
      <c r="NW960" s="1" t="s">
        <v>61</v>
      </c>
      <c r="NX960" s="1" t="s">
        <v>61</v>
      </c>
      <c r="NY960" s="1" t="s">
        <v>61</v>
      </c>
      <c r="NZ960" s="1" t="s">
        <v>61</v>
      </c>
      <c r="OA960" s="1" t="s">
        <v>61</v>
      </c>
      <c r="OB960" s="1" t="s">
        <v>61</v>
      </c>
      <c r="OC960" s="1" t="s">
        <v>61</v>
      </c>
      <c r="OD960" s="1" t="s">
        <v>61</v>
      </c>
      <c r="OE960" s="1" t="s">
        <v>61</v>
      </c>
      <c r="OF960" s="1" t="s">
        <v>61</v>
      </c>
      <c r="OG960" s="1" t="s">
        <v>61</v>
      </c>
      <c r="OH960" s="1" t="s">
        <v>61</v>
      </c>
      <c r="OI960" s="1" t="s">
        <v>61</v>
      </c>
      <c r="OJ960" s="1" t="s">
        <v>61</v>
      </c>
      <c r="OK960" s="1" t="s">
        <v>61</v>
      </c>
      <c r="OL960" s="1" t="s">
        <v>61</v>
      </c>
      <c r="OM960" s="1" t="s">
        <v>61</v>
      </c>
      <c r="ON960" s="1" t="s">
        <v>61</v>
      </c>
      <c r="OO960" s="1" t="s">
        <v>61</v>
      </c>
      <c r="OP960" s="1" t="s">
        <v>61</v>
      </c>
      <c r="OQ960" s="1" t="s">
        <v>61</v>
      </c>
      <c r="OR960" s="1" t="s">
        <v>61</v>
      </c>
      <c r="OS960" s="1" t="s">
        <v>61</v>
      </c>
      <c r="OT960" s="1" t="s">
        <v>61</v>
      </c>
      <c r="OU960" s="1" t="s">
        <v>61</v>
      </c>
      <c r="OV960" s="1" t="s">
        <v>61</v>
      </c>
      <c r="OW960" s="1" t="s">
        <v>61</v>
      </c>
      <c r="OX960" s="1" t="s">
        <v>61</v>
      </c>
      <c r="OY960" s="1" t="s">
        <v>61</v>
      </c>
      <c r="OZ960" s="1" t="s">
        <v>61</v>
      </c>
      <c r="PA960" s="1" t="s">
        <v>61</v>
      </c>
      <c r="PB960" s="1" t="s">
        <v>61</v>
      </c>
      <c r="PC960" s="1" t="s">
        <v>61</v>
      </c>
      <c r="PD960" s="1" t="s">
        <v>61</v>
      </c>
      <c r="PE960" s="1" t="s">
        <v>61</v>
      </c>
      <c r="PF960" s="1" t="s">
        <v>61</v>
      </c>
      <c r="PG960" s="1" t="s">
        <v>61</v>
      </c>
      <c r="PH960" s="1" t="s">
        <v>61</v>
      </c>
      <c r="PI960" s="1" t="s">
        <v>61</v>
      </c>
      <c r="PJ960" s="1" t="s">
        <v>61</v>
      </c>
      <c r="PK960" s="1" t="s">
        <v>61</v>
      </c>
      <c r="PL960" s="1" t="s">
        <v>61</v>
      </c>
      <c r="PM960" s="1" t="s">
        <v>61</v>
      </c>
      <c r="PN960" s="1" t="s">
        <v>61</v>
      </c>
      <c r="PO960" s="1" t="s">
        <v>61</v>
      </c>
      <c r="PP960" s="1" t="s">
        <v>61</v>
      </c>
      <c r="PQ960" s="1" t="s">
        <v>61</v>
      </c>
      <c r="PR960" s="1" t="s">
        <v>61</v>
      </c>
      <c r="PS960" s="1" t="s">
        <v>61</v>
      </c>
      <c r="PT960" s="1" t="s">
        <v>61</v>
      </c>
      <c r="PU960" s="1" t="s">
        <v>61</v>
      </c>
      <c r="PV960" s="1" t="s">
        <v>61</v>
      </c>
      <c r="PW960" s="1" t="s">
        <v>61</v>
      </c>
      <c r="PX960" s="1" t="s">
        <v>61</v>
      </c>
      <c r="PY960" s="1" t="s">
        <v>61</v>
      </c>
      <c r="PZ960" s="1" t="s">
        <v>61</v>
      </c>
      <c r="QA960" s="1" t="s">
        <v>61</v>
      </c>
      <c r="QB960" s="1" t="s">
        <v>61</v>
      </c>
      <c r="QC960" s="1" t="s">
        <v>61</v>
      </c>
      <c r="QD960" s="1" t="s">
        <v>61</v>
      </c>
      <c r="QE960" s="1" t="s">
        <v>61</v>
      </c>
      <c r="QF960" s="1" t="s">
        <v>61</v>
      </c>
      <c r="QG960" s="1" t="s">
        <v>61</v>
      </c>
      <c r="QH960" s="1" t="s">
        <v>61</v>
      </c>
      <c r="QI960" s="1" t="s">
        <v>61</v>
      </c>
    </row>
    <row r="961" spans="18:451" x14ac:dyDescent="0.25">
      <c r="R961" s="1">
        <v>23</v>
      </c>
      <c r="S961" s="1">
        <v>14</v>
      </c>
      <c r="T961" s="1">
        <v>101</v>
      </c>
      <c r="U961" s="1">
        <v>19</v>
      </c>
      <c r="V961" s="1">
        <v>1</v>
      </c>
      <c r="W961" s="1">
        <v>1</v>
      </c>
      <c r="X961" s="1">
        <v>9</v>
      </c>
      <c r="Y961" s="1">
        <v>10</v>
      </c>
      <c r="Z961" s="1">
        <v>1</v>
      </c>
      <c r="AA961" s="1">
        <v>29</v>
      </c>
      <c r="AB961" s="1">
        <v>13</v>
      </c>
      <c r="AC961" s="1">
        <v>2</v>
      </c>
      <c r="AD961" s="1">
        <v>1</v>
      </c>
      <c r="AE961" s="1">
        <v>20</v>
      </c>
      <c r="AF961" s="1">
        <v>13</v>
      </c>
      <c r="AG961" s="1">
        <v>28</v>
      </c>
      <c r="AH961" s="1">
        <v>2</v>
      </c>
      <c r="AI961" s="1">
        <v>46</v>
      </c>
      <c r="AJ961" s="1">
        <v>189</v>
      </c>
      <c r="AK961" s="1">
        <v>6</v>
      </c>
      <c r="AL961" s="1">
        <v>1</v>
      </c>
      <c r="AM961" s="1">
        <v>37</v>
      </c>
      <c r="AN961" s="1">
        <v>5</v>
      </c>
      <c r="AO961" s="1">
        <v>3</v>
      </c>
      <c r="AP961" s="1">
        <v>8</v>
      </c>
      <c r="AQ961" s="1">
        <v>37</v>
      </c>
      <c r="AR961" s="1">
        <v>3</v>
      </c>
      <c r="AS961" s="1">
        <v>1</v>
      </c>
      <c r="AT961" s="1">
        <v>1</v>
      </c>
      <c r="AU961" s="1">
        <v>32</v>
      </c>
      <c r="AV961" s="1">
        <v>14</v>
      </c>
      <c r="AW961" s="1">
        <v>1</v>
      </c>
      <c r="AX961" s="1">
        <v>25</v>
      </c>
      <c r="AY961" s="1">
        <v>75</v>
      </c>
      <c r="AZ961" s="1">
        <v>8</v>
      </c>
      <c r="BA961" s="1">
        <v>6</v>
      </c>
      <c r="BB961" s="1">
        <v>305</v>
      </c>
      <c r="BC961" s="1">
        <v>1</v>
      </c>
      <c r="BD961" s="1">
        <v>12</v>
      </c>
      <c r="BE961" s="1">
        <v>53</v>
      </c>
      <c r="BF961" s="1">
        <v>1</v>
      </c>
      <c r="BG961" s="1">
        <v>1</v>
      </c>
      <c r="BH961" s="1">
        <v>26</v>
      </c>
      <c r="BI961" s="1">
        <v>3</v>
      </c>
      <c r="BJ961" s="1">
        <v>7</v>
      </c>
      <c r="BK961" s="1">
        <v>32</v>
      </c>
      <c r="BL961" s="1">
        <v>57</v>
      </c>
      <c r="BM961" s="1">
        <v>2</v>
      </c>
      <c r="BN961" s="1">
        <v>3</v>
      </c>
      <c r="BO961" s="1">
        <v>72</v>
      </c>
      <c r="BP961" s="1">
        <v>1</v>
      </c>
      <c r="BQ961" s="1">
        <v>1</v>
      </c>
      <c r="BR961" s="1">
        <v>3</v>
      </c>
      <c r="BS961" s="1">
        <v>317</v>
      </c>
      <c r="BT961" s="1">
        <v>18</v>
      </c>
      <c r="BU961" s="1">
        <v>1</v>
      </c>
      <c r="BV961" s="1">
        <v>1</v>
      </c>
      <c r="BW961" s="1">
        <v>71</v>
      </c>
      <c r="BX961" s="1">
        <v>2</v>
      </c>
      <c r="BY961" s="1">
        <v>9</v>
      </c>
      <c r="BZ961" s="1">
        <v>56</v>
      </c>
      <c r="CA961" s="1">
        <v>1</v>
      </c>
      <c r="CB961" s="1">
        <v>1</v>
      </c>
      <c r="CC961" s="1">
        <v>12</v>
      </c>
      <c r="CD961" s="1">
        <v>73</v>
      </c>
      <c r="CE961" s="1">
        <v>1</v>
      </c>
      <c r="CF961" s="1">
        <v>1</v>
      </c>
      <c r="CG961" s="1">
        <v>35</v>
      </c>
      <c r="CH961" s="1">
        <v>2</v>
      </c>
      <c r="CI961" s="1">
        <v>2</v>
      </c>
      <c r="CJ961" s="1">
        <v>13</v>
      </c>
      <c r="CK961" s="1">
        <v>2</v>
      </c>
      <c r="CL961" s="1">
        <v>739</v>
      </c>
      <c r="CM961" s="1">
        <v>4</v>
      </c>
      <c r="CN961" s="1">
        <v>1</v>
      </c>
      <c r="CO961" s="1">
        <v>11</v>
      </c>
      <c r="CP961" s="1">
        <v>1</v>
      </c>
      <c r="CQ961" s="1">
        <v>1</v>
      </c>
      <c r="CR961" s="1">
        <v>222</v>
      </c>
      <c r="CS961" s="1">
        <v>1</v>
      </c>
      <c r="CT961" s="1">
        <v>1</v>
      </c>
      <c r="CU961" s="1">
        <v>1</v>
      </c>
      <c r="CV961" s="1">
        <v>1</v>
      </c>
      <c r="CW961" s="1">
        <v>45</v>
      </c>
      <c r="CX961" s="1">
        <v>10</v>
      </c>
      <c r="CY961" s="1">
        <v>6</v>
      </c>
      <c r="CZ961" s="1">
        <v>63</v>
      </c>
      <c r="DA961" s="1">
        <v>1</v>
      </c>
      <c r="DB961" s="1">
        <v>593</v>
      </c>
      <c r="DC961" s="1">
        <v>8</v>
      </c>
      <c r="DD961" s="1">
        <v>123</v>
      </c>
      <c r="DE961" s="1">
        <v>4</v>
      </c>
      <c r="DF961" s="1">
        <v>3</v>
      </c>
      <c r="DG961" s="1">
        <v>64</v>
      </c>
      <c r="DH961" s="1">
        <v>2</v>
      </c>
      <c r="DI961" s="1">
        <v>2</v>
      </c>
      <c r="DJ961" s="1">
        <v>1</v>
      </c>
      <c r="DK961" s="1">
        <v>81</v>
      </c>
      <c r="DL961" s="1">
        <v>6</v>
      </c>
      <c r="DM961" s="1">
        <v>475</v>
      </c>
      <c r="DN961" s="1">
        <v>1</v>
      </c>
      <c r="DO961" s="1">
        <v>13</v>
      </c>
      <c r="DP961" s="1">
        <v>781</v>
      </c>
      <c r="DQ961" s="1">
        <v>7</v>
      </c>
      <c r="DR961" s="1">
        <v>1</v>
      </c>
      <c r="DS961" s="1">
        <v>11</v>
      </c>
      <c r="DT961" s="1">
        <v>1</v>
      </c>
      <c r="DU961" s="1">
        <v>44</v>
      </c>
      <c r="DV961" s="1">
        <v>5</v>
      </c>
      <c r="DW961" s="1">
        <v>2</v>
      </c>
      <c r="DX961" s="1">
        <v>6</v>
      </c>
      <c r="DY961" s="1">
        <v>1</v>
      </c>
      <c r="DZ961" s="1">
        <v>44</v>
      </c>
      <c r="EA961" s="1">
        <v>156</v>
      </c>
      <c r="EB961" s="1">
        <v>12</v>
      </c>
      <c r="EC961" s="1">
        <v>1</v>
      </c>
      <c r="ED961" s="1">
        <v>928</v>
      </c>
      <c r="EE961" s="1">
        <v>1</v>
      </c>
      <c r="EF961" s="1">
        <v>1</v>
      </c>
      <c r="EG961" s="1">
        <v>1</v>
      </c>
      <c r="EH961" s="1">
        <v>89</v>
      </c>
      <c r="EI961" s="1">
        <v>9</v>
      </c>
      <c r="EJ961" s="1">
        <v>77</v>
      </c>
      <c r="EK961" s="1">
        <v>1</v>
      </c>
      <c r="EL961" s="1">
        <v>1</v>
      </c>
      <c r="EM961" s="1">
        <v>85</v>
      </c>
      <c r="EN961" s="1">
        <v>1</v>
      </c>
      <c r="EO961" s="1">
        <v>1</v>
      </c>
      <c r="EP961" s="1">
        <v>38</v>
      </c>
      <c r="EQ961" s="1">
        <v>11</v>
      </c>
      <c r="ER961" s="1">
        <v>4</v>
      </c>
      <c r="ES961" s="1">
        <v>1629</v>
      </c>
      <c r="ET961" s="1">
        <v>10</v>
      </c>
      <c r="EU961" s="1">
        <v>1</v>
      </c>
      <c r="EV961" s="1">
        <v>112</v>
      </c>
      <c r="EW961" s="1">
        <v>58</v>
      </c>
      <c r="EX961" s="1">
        <v>11</v>
      </c>
      <c r="EY961" s="1">
        <v>71</v>
      </c>
      <c r="EZ961" s="1">
        <v>1</v>
      </c>
      <c r="FA961" s="1">
        <v>1</v>
      </c>
      <c r="FB961" s="1">
        <v>855</v>
      </c>
      <c r="FC961" s="1">
        <v>1</v>
      </c>
      <c r="FD961" s="1">
        <v>2</v>
      </c>
      <c r="FE961" s="1">
        <v>1</v>
      </c>
      <c r="FF961" s="1">
        <v>116</v>
      </c>
      <c r="FG961" s="1">
        <v>101</v>
      </c>
      <c r="FH961" s="1">
        <v>2</v>
      </c>
      <c r="FI961" s="1">
        <v>1</v>
      </c>
      <c r="FJ961" s="1">
        <v>62</v>
      </c>
      <c r="FK961" s="1">
        <v>1</v>
      </c>
      <c r="FL961" s="1">
        <v>1</v>
      </c>
      <c r="FM961" s="1">
        <v>775</v>
      </c>
      <c r="FN961" s="1">
        <v>2</v>
      </c>
      <c r="FO961" s="1">
        <v>5</v>
      </c>
      <c r="FP961" s="1">
        <v>892</v>
      </c>
      <c r="FQ961" s="1">
        <v>2</v>
      </c>
      <c r="FR961" s="1">
        <v>1</v>
      </c>
      <c r="FS961" s="1">
        <v>1</v>
      </c>
      <c r="FT961" s="1">
        <v>42</v>
      </c>
      <c r="FU961" s="1">
        <v>27</v>
      </c>
      <c r="FV961" s="1">
        <v>1</v>
      </c>
      <c r="FW961" s="1">
        <v>89</v>
      </c>
      <c r="FX961" s="1">
        <v>924</v>
      </c>
      <c r="FY961" s="1">
        <v>2</v>
      </c>
      <c r="FZ961" s="1">
        <v>1</v>
      </c>
      <c r="GA961" s="1">
        <v>64</v>
      </c>
      <c r="GB961" s="1">
        <v>4</v>
      </c>
      <c r="GC961" s="1">
        <v>40</v>
      </c>
      <c r="GD961" s="1">
        <v>53</v>
      </c>
      <c r="GE961" s="1">
        <v>1</v>
      </c>
      <c r="GF961" s="1">
        <v>2</v>
      </c>
      <c r="GG961" s="1">
        <v>55</v>
      </c>
      <c r="GH961" s="1">
        <v>1</v>
      </c>
      <c r="GI961" s="1">
        <v>1512</v>
      </c>
      <c r="GJ961" s="1">
        <v>7</v>
      </c>
      <c r="GK961" s="1">
        <v>3</v>
      </c>
      <c r="GL961" s="1">
        <v>72</v>
      </c>
      <c r="GM961" s="1">
        <v>1</v>
      </c>
      <c r="GN961" s="1">
        <v>43</v>
      </c>
      <c r="GO961" s="1">
        <v>44</v>
      </c>
      <c r="GP961" s="1">
        <v>688</v>
      </c>
      <c r="GQ961" s="1">
        <v>5</v>
      </c>
      <c r="GR961" s="1">
        <v>2</v>
      </c>
      <c r="GS961" s="1">
        <v>65</v>
      </c>
      <c r="GT961" s="1">
        <v>48</v>
      </c>
      <c r="GU961" s="1">
        <v>1</v>
      </c>
      <c r="GV961" s="1">
        <v>47</v>
      </c>
      <c r="GW961" s="1">
        <v>625</v>
      </c>
      <c r="GX961" s="1">
        <v>5</v>
      </c>
      <c r="GY961" s="1">
        <v>709</v>
      </c>
      <c r="GZ961" s="1">
        <v>2</v>
      </c>
      <c r="HA961" s="1">
        <v>1</v>
      </c>
      <c r="HB961" s="1">
        <v>27</v>
      </c>
      <c r="HC961" s="1">
        <v>25</v>
      </c>
      <c r="HD961" s="1">
        <v>67</v>
      </c>
      <c r="HE961" s="1">
        <v>552</v>
      </c>
      <c r="HF961" s="1">
        <v>2</v>
      </c>
      <c r="HG961" s="1">
        <v>56</v>
      </c>
      <c r="HH961" s="1">
        <v>12</v>
      </c>
      <c r="HI961" s="1">
        <v>1</v>
      </c>
      <c r="HJ961" s="1">
        <v>28</v>
      </c>
      <c r="HK961" s="1">
        <v>39</v>
      </c>
      <c r="HL961" s="1">
        <v>1068</v>
      </c>
      <c r="HM961" s="1">
        <v>11</v>
      </c>
      <c r="HN961" s="1">
        <v>29</v>
      </c>
      <c r="HO961" s="1">
        <v>8</v>
      </c>
      <c r="HP961" s="1">
        <v>25</v>
      </c>
      <c r="HQ961" s="1">
        <v>1</v>
      </c>
      <c r="HR961" s="1">
        <v>407</v>
      </c>
      <c r="HS961" s="1">
        <v>59</v>
      </c>
      <c r="HT961" s="1">
        <v>1</v>
      </c>
      <c r="HU961" s="1">
        <v>20</v>
      </c>
      <c r="HV961" s="1">
        <v>18</v>
      </c>
      <c r="HW961" s="1">
        <v>2</v>
      </c>
      <c r="HX961" s="1">
        <v>1</v>
      </c>
      <c r="HY961" s="1">
        <v>457</v>
      </c>
      <c r="HZ961" s="1">
        <v>1</v>
      </c>
      <c r="IA961" s="1">
        <v>4</v>
      </c>
      <c r="IB961" s="1">
        <v>414</v>
      </c>
      <c r="IC961" s="1">
        <v>12</v>
      </c>
      <c r="ID961" s="1">
        <v>14</v>
      </c>
      <c r="IE961" s="1">
        <v>18</v>
      </c>
      <c r="IF961" s="1">
        <v>27</v>
      </c>
      <c r="IG961" s="1">
        <v>309</v>
      </c>
      <c r="IH961" s="1">
        <v>19</v>
      </c>
      <c r="II961" s="1">
        <v>15</v>
      </c>
      <c r="IJ961" s="1">
        <v>1</v>
      </c>
      <c r="IK961" s="1">
        <v>11</v>
      </c>
      <c r="IL961" s="1">
        <v>28</v>
      </c>
      <c r="IM961" s="1">
        <v>1</v>
      </c>
      <c r="IN961" s="1">
        <v>4</v>
      </c>
      <c r="IO961" s="1">
        <v>740</v>
      </c>
      <c r="IP961" s="1">
        <v>3</v>
      </c>
      <c r="IQ961" s="1">
        <v>30</v>
      </c>
      <c r="IR961" s="1">
        <v>4</v>
      </c>
      <c r="IS961" s="1">
        <v>10</v>
      </c>
      <c r="IT961" s="1">
        <v>165</v>
      </c>
      <c r="IU961" s="1">
        <v>27</v>
      </c>
      <c r="IV961" s="1">
        <v>1</v>
      </c>
      <c r="IW961" s="1">
        <v>28</v>
      </c>
      <c r="IX961" s="1">
        <v>6</v>
      </c>
      <c r="IY961" s="1">
        <v>1</v>
      </c>
      <c r="IZ961" s="1">
        <v>349</v>
      </c>
      <c r="JA961" s="1">
        <v>1</v>
      </c>
      <c r="JB961" s="1">
        <v>352</v>
      </c>
      <c r="JC961" s="1">
        <v>20</v>
      </c>
      <c r="JD961" s="1">
        <v>2</v>
      </c>
      <c r="JE961" s="1">
        <v>7</v>
      </c>
      <c r="JF961" s="1">
        <v>216</v>
      </c>
      <c r="JG961" s="1">
        <v>11</v>
      </c>
      <c r="JH961" s="1">
        <v>5</v>
      </c>
      <c r="JI961" s="1">
        <v>21</v>
      </c>
      <c r="JJ961" s="1">
        <v>11</v>
      </c>
      <c r="JK961" s="1">
        <v>2</v>
      </c>
      <c r="JL961" s="1">
        <v>520</v>
      </c>
      <c r="JM961" s="1">
        <v>11</v>
      </c>
      <c r="JN961" s="1">
        <v>7</v>
      </c>
      <c r="JO961" s="1">
        <v>7</v>
      </c>
      <c r="JP961" s="1">
        <v>13</v>
      </c>
      <c r="JQ961" s="1">
        <v>184</v>
      </c>
      <c r="JR961" s="1">
        <v>1</v>
      </c>
      <c r="JS961" s="1">
        <v>13</v>
      </c>
      <c r="JT961" s="1">
        <v>3</v>
      </c>
      <c r="JU961" s="1">
        <v>34</v>
      </c>
      <c r="JV961" s="1">
        <v>221</v>
      </c>
      <c r="JW961" s="1">
        <v>1</v>
      </c>
      <c r="JX961" s="1">
        <v>314</v>
      </c>
      <c r="JY961" s="1">
        <v>3</v>
      </c>
      <c r="JZ961" s="1">
        <v>12</v>
      </c>
      <c r="KA961" s="1">
        <v>7</v>
      </c>
      <c r="KB961" s="1">
        <v>101</v>
      </c>
      <c r="KC961" s="1">
        <v>7</v>
      </c>
      <c r="KD961" s="1">
        <v>2</v>
      </c>
      <c r="KE961" s="1">
        <v>4</v>
      </c>
      <c r="KF961" s="1">
        <v>20</v>
      </c>
      <c r="KG961" s="1">
        <v>325</v>
      </c>
      <c r="KH961" s="1">
        <v>5</v>
      </c>
      <c r="KI961" s="1">
        <v>2</v>
      </c>
      <c r="KJ961" s="1">
        <v>1</v>
      </c>
      <c r="KK961" s="1">
        <v>7</v>
      </c>
      <c r="KL961" s="1">
        <v>105</v>
      </c>
      <c r="KM961" s="1">
        <v>9</v>
      </c>
      <c r="KN961" s="1">
        <v>4</v>
      </c>
      <c r="KO961" s="1">
        <v>10</v>
      </c>
      <c r="KP961" s="1">
        <v>208</v>
      </c>
      <c r="KQ961" s="1">
        <v>2</v>
      </c>
      <c r="KR961" s="1">
        <v>207</v>
      </c>
      <c r="KS961" s="1">
        <v>7</v>
      </c>
      <c r="KT961" s="1">
        <v>3</v>
      </c>
      <c r="KU961" s="1">
        <v>1</v>
      </c>
      <c r="KV961" s="1">
        <v>1</v>
      </c>
      <c r="KW961" s="1">
        <v>3</v>
      </c>
      <c r="KX961" s="1">
        <v>93</v>
      </c>
      <c r="KY961" s="1">
        <v>1</v>
      </c>
      <c r="KZ961" s="1">
        <v>1</v>
      </c>
      <c r="LA961" s="1">
        <v>6</v>
      </c>
      <c r="LB961" s="1">
        <v>6</v>
      </c>
      <c r="LC961" s="1">
        <v>1</v>
      </c>
      <c r="LD961" s="1">
        <v>21</v>
      </c>
      <c r="LE961" s="1">
        <v>1</v>
      </c>
      <c r="LF961" s="1">
        <v>264</v>
      </c>
      <c r="LG961" s="1">
        <v>1</v>
      </c>
      <c r="LH961" s="1">
        <v>15</v>
      </c>
      <c r="LI961" s="1">
        <v>1</v>
      </c>
      <c r="LJ961" s="1">
        <v>1</v>
      </c>
      <c r="LK961" s="1">
        <v>7</v>
      </c>
      <c r="LL961" s="1">
        <v>84</v>
      </c>
      <c r="LM961" s="1">
        <v>13</v>
      </c>
      <c r="LN961" s="1">
        <v>2</v>
      </c>
      <c r="LO961" s="1">
        <v>11</v>
      </c>
      <c r="LP961" s="1">
        <v>2</v>
      </c>
      <c r="LQ961" s="1">
        <v>4</v>
      </c>
      <c r="LR961" s="1">
        <v>1</v>
      </c>
      <c r="LS961" s="1">
        <v>20</v>
      </c>
      <c r="LT961" s="1">
        <v>333</v>
      </c>
      <c r="LU961" s="1">
        <v>1</v>
      </c>
      <c r="LV961" s="1">
        <v>1</v>
      </c>
      <c r="LW961" s="1">
        <v>6</v>
      </c>
      <c r="LX961" s="1">
        <v>3</v>
      </c>
      <c r="LY961" s="1">
        <v>2</v>
      </c>
      <c r="LZ961" s="1">
        <v>4</v>
      </c>
      <c r="MA961" s="1">
        <v>130</v>
      </c>
      <c r="MB961" s="1">
        <v>16</v>
      </c>
      <c r="MC961" s="1">
        <v>1</v>
      </c>
      <c r="MD961" s="1">
        <v>14</v>
      </c>
      <c r="ME961" s="1">
        <v>1</v>
      </c>
      <c r="MF961" s="1">
        <v>1</v>
      </c>
      <c r="MG961" s="1">
        <v>27</v>
      </c>
      <c r="MH961" s="1">
        <v>132</v>
      </c>
      <c r="MI961" s="1">
        <v>1</v>
      </c>
      <c r="MJ961" s="1">
        <v>2</v>
      </c>
      <c r="MK961" s="1">
        <v>2</v>
      </c>
      <c r="ML961" s="1">
        <v>1</v>
      </c>
      <c r="MM961" s="1">
        <v>1</v>
      </c>
      <c r="MN961" s="1">
        <v>1</v>
      </c>
      <c r="MO961" s="1">
        <v>3</v>
      </c>
      <c r="MP961" s="1">
        <v>82</v>
      </c>
      <c r="MQ961" s="1">
        <v>6</v>
      </c>
      <c r="MR961" s="1">
        <v>1</v>
      </c>
      <c r="MS961" s="1">
        <v>7</v>
      </c>
      <c r="MT961" s="1">
        <v>1</v>
      </c>
      <c r="MU961" s="1">
        <v>1</v>
      </c>
      <c r="MV961" s="1">
        <v>1</v>
      </c>
      <c r="MW961" s="1">
        <v>13</v>
      </c>
      <c r="MX961" s="1">
        <v>102</v>
      </c>
      <c r="MY961" s="1">
        <v>2</v>
      </c>
      <c r="MZ961" s="1">
        <v>2</v>
      </c>
      <c r="NA961" s="1">
        <v>2</v>
      </c>
      <c r="NB961" s="1">
        <v>7</v>
      </c>
      <c r="NC961" s="1">
        <v>1</v>
      </c>
      <c r="ND961" s="1">
        <v>1</v>
      </c>
      <c r="NE961" s="1">
        <v>1</v>
      </c>
      <c r="NF961" s="1">
        <v>35</v>
      </c>
      <c r="NG961" s="1">
        <v>1</v>
      </c>
      <c r="NH961" s="1">
        <v>6</v>
      </c>
      <c r="NI961" s="1">
        <v>1</v>
      </c>
      <c r="NJ961" s="1">
        <v>2</v>
      </c>
      <c r="NK961" s="1">
        <v>10</v>
      </c>
      <c r="NL961" s="1">
        <v>1</v>
      </c>
      <c r="NM961" s="1">
        <v>143</v>
      </c>
      <c r="NN961" s="1">
        <v>1</v>
      </c>
      <c r="NO961" s="1">
        <v>8</v>
      </c>
      <c r="NP961" s="1">
        <v>1</v>
      </c>
      <c r="NQ961" s="1">
        <v>3</v>
      </c>
      <c r="NR961" s="1">
        <v>1</v>
      </c>
      <c r="NS961" s="1">
        <v>24</v>
      </c>
      <c r="NT961" s="1">
        <v>3</v>
      </c>
      <c r="NU961" s="1">
        <v>1</v>
      </c>
      <c r="NV961" s="1">
        <v>8</v>
      </c>
      <c r="NW961" s="1">
        <v>1</v>
      </c>
      <c r="NX961" s="1">
        <v>17</v>
      </c>
      <c r="NY961" s="1">
        <v>1</v>
      </c>
      <c r="NZ961" s="1">
        <v>1</v>
      </c>
      <c r="OA961" s="1">
        <v>76</v>
      </c>
      <c r="OB961" s="1">
        <v>5</v>
      </c>
      <c r="OC961" s="1">
        <v>2</v>
      </c>
      <c r="OD961" s="1">
        <v>1</v>
      </c>
      <c r="OE961" s="1">
        <v>21</v>
      </c>
      <c r="OF961" s="1">
        <v>2</v>
      </c>
      <c r="OG961" s="1">
        <v>2</v>
      </c>
      <c r="OH961" s="1">
        <v>7</v>
      </c>
      <c r="OI961" s="1">
        <v>1</v>
      </c>
      <c r="OJ961" s="1">
        <v>10</v>
      </c>
      <c r="OK961" s="1">
        <v>1</v>
      </c>
      <c r="OL961" s="1">
        <v>35</v>
      </c>
      <c r="OM961" s="1">
        <v>1</v>
      </c>
      <c r="ON961" s="1">
        <v>2</v>
      </c>
      <c r="OO961" s="1">
        <v>33</v>
      </c>
      <c r="OP961" s="1">
        <v>5</v>
      </c>
      <c r="OQ961" s="1">
        <v>9</v>
      </c>
      <c r="OR961" s="1">
        <v>48</v>
      </c>
      <c r="OS961" s="1">
        <v>1</v>
      </c>
      <c r="OT961" s="1">
        <v>1</v>
      </c>
      <c r="OU961" s="1">
        <v>1</v>
      </c>
      <c r="OV961" s="1">
        <v>12</v>
      </c>
      <c r="OW961" s="1">
        <v>3</v>
      </c>
      <c r="OX961" s="1">
        <v>6</v>
      </c>
      <c r="OY961" s="1">
        <v>2</v>
      </c>
      <c r="OZ961" s="1">
        <v>15</v>
      </c>
      <c r="PA961" s="1">
        <v>2</v>
      </c>
      <c r="PB961" s="1">
        <v>17</v>
      </c>
      <c r="PC961" s="1">
        <v>1</v>
      </c>
      <c r="PD961" s="1">
        <v>15</v>
      </c>
      <c r="PE961" s="1">
        <v>48</v>
      </c>
      <c r="PF961" s="1">
        <v>1</v>
      </c>
      <c r="PG961" s="1">
        <v>1</v>
      </c>
      <c r="PH961" s="1">
        <v>10</v>
      </c>
      <c r="PI961" s="1">
        <v>1</v>
      </c>
      <c r="PJ961" s="1">
        <v>1</v>
      </c>
      <c r="PK961" s="1">
        <v>1</v>
      </c>
      <c r="PL961" s="1">
        <v>16</v>
      </c>
      <c r="PM961" s="1">
        <v>17</v>
      </c>
      <c r="PN961" s="1">
        <v>1</v>
      </c>
      <c r="PO961" s="1">
        <v>10</v>
      </c>
      <c r="PP961" s="1">
        <v>1</v>
      </c>
      <c r="PQ961" s="1">
        <v>2</v>
      </c>
      <c r="PR961" s="1">
        <v>2</v>
      </c>
      <c r="PS961" s="1">
        <v>1</v>
      </c>
      <c r="PT961" s="1">
        <v>3</v>
      </c>
      <c r="PU961" s="1">
        <v>2</v>
      </c>
      <c r="PV961" s="1">
        <v>20</v>
      </c>
      <c r="PW961" s="1">
        <v>2</v>
      </c>
      <c r="PX961" s="1">
        <v>4</v>
      </c>
      <c r="PY961" s="1">
        <v>1</v>
      </c>
      <c r="PZ961" s="1">
        <v>6</v>
      </c>
      <c r="QA961" s="1">
        <v>1</v>
      </c>
      <c r="QB961" s="1">
        <v>2</v>
      </c>
      <c r="QC961" s="1">
        <v>2</v>
      </c>
      <c r="QD961" s="1">
        <v>2</v>
      </c>
      <c r="QE961" s="1">
        <v>2</v>
      </c>
      <c r="QF961" s="1">
        <v>1</v>
      </c>
      <c r="QG961" s="1">
        <v>1</v>
      </c>
      <c r="QH961" s="1">
        <v>1</v>
      </c>
      <c r="QI961" s="1">
        <v>1</v>
      </c>
    </row>
    <row r="962" spans="18:451" x14ac:dyDescent="0.25">
      <c r="R962" s="1" t="s">
        <v>62</v>
      </c>
      <c r="S962" s="1" t="s">
        <v>62</v>
      </c>
      <c r="T962" s="1" t="s">
        <v>62</v>
      </c>
      <c r="U962" s="1" t="s">
        <v>62</v>
      </c>
      <c r="V962" s="1" t="s">
        <v>62</v>
      </c>
      <c r="W962" s="1" t="s">
        <v>62</v>
      </c>
      <c r="X962" s="1" t="s">
        <v>62</v>
      </c>
      <c r="Y962" s="1" t="s">
        <v>62</v>
      </c>
      <c r="Z962" s="1" t="s">
        <v>62</v>
      </c>
      <c r="AA962" s="1" t="s">
        <v>62</v>
      </c>
      <c r="AB962" s="1" t="s">
        <v>62</v>
      </c>
      <c r="AC962" s="1" t="s">
        <v>62</v>
      </c>
      <c r="AD962" s="1" t="s">
        <v>62</v>
      </c>
      <c r="AE962" s="1" t="s">
        <v>62</v>
      </c>
      <c r="AF962" s="1" t="s">
        <v>62</v>
      </c>
      <c r="AG962" s="1" t="s">
        <v>62</v>
      </c>
      <c r="AH962" s="1" t="s">
        <v>62</v>
      </c>
      <c r="AI962" s="1" t="s">
        <v>62</v>
      </c>
      <c r="AJ962" s="1" t="s">
        <v>62</v>
      </c>
      <c r="AK962" s="1">
        <v>1</v>
      </c>
      <c r="AL962" s="1" t="s">
        <v>62</v>
      </c>
      <c r="AM962" s="1">
        <v>1</v>
      </c>
      <c r="AN962" s="1" t="s">
        <v>62</v>
      </c>
      <c r="AO962" s="1" t="s">
        <v>62</v>
      </c>
      <c r="AP962" s="1" t="s">
        <v>62</v>
      </c>
      <c r="AQ962" s="1" t="s">
        <v>62</v>
      </c>
      <c r="AR962" s="1" t="s">
        <v>62</v>
      </c>
      <c r="AS962" s="1" t="s">
        <v>62</v>
      </c>
      <c r="AT962" s="1" t="s">
        <v>62</v>
      </c>
      <c r="AU962" s="1">
        <v>1</v>
      </c>
      <c r="AV962" s="1" t="s">
        <v>62</v>
      </c>
      <c r="AW962" s="1" t="s">
        <v>62</v>
      </c>
      <c r="AX962" s="1" t="s">
        <v>62</v>
      </c>
      <c r="AY962" s="1" t="s">
        <v>62</v>
      </c>
      <c r="AZ962" s="1" t="s">
        <v>62</v>
      </c>
      <c r="BA962" s="1" t="s">
        <v>62</v>
      </c>
      <c r="BB962" s="1">
        <v>7</v>
      </c>
      <c r="BC962" s="1" t="s">
        <v>62</v>
      </c>
      <c r="BD962" s="1" t="s">
        <v>62</v>
      </c>
      <c r="BE962" s="1" t="s">
        <v>62</v>
      </c>
      <c r="BF962" s="1" t="s">
        <v>62</v>
      </c>
      <c r="BG962" s="1" t="s">
        <v>62</v>
      </c>
      <c r="BH962" s="1" t="s">
        <v>62</v>
      </c>
      <c r="BI962" s="1" t="s">
        <v>62</v>
      </c>
      <c r="BJ962" s="1" t="s">
        <v>62</v>
      </c>
      <c r="BK962" s="1" t="s">
        <v>62</v>
      </c>
      <c r="BL962" s="1" t="s">
        <v>62</v>
      </c>
      <c r="BM962" s="1" t="s">
        <v>62</v>
      </c>
      <c r="BN962" s="1" t="s">
        <v>62</v>
      </c>
      <c r="BO962" s="1">
        <v>4</v>
      </c>
      <c r="BP962" s="1" t="s">
        <v>62</v>
      </c>
      <c r="BQ962" s="1" t="s">
        <v>62</v>
      </c>
      <c r="BR962" s="1" t="s">
        <v>62</v>
      </c>
      <c r="BS962" s="1" t="s">
        <v>62</v>
      </c>
      <c r="BT962" s="1" t="s">
        <v>62</v>
      </c>
      <c r="BU962" s="1" t="s">
        <v>62</v>
      </c>
      <c r="BV962" s="1" t="s">
        <v>62</v>
      </c>
      <c r="BW962" s="1" t="s">
        <v>62</v>
      </c>
      <c r="BX962" s="1" t="s">
        <v>62</v>
      </c>
      <c r="BY962" s="1" t="s">
        <v>62</v>
      </c>
      <c r="BZ962" s="1">
        <v>5</v>
      </c>
      <c r="CA962" s="1" t="s">
        <v>62</v>
      </c>
      <c r="CB962" s="1" t="s">
        <v>62</v>
      </c>
      <c r="CC962" s="1" t="s">
        <v>62</v>
      </c>
      <c r="CD962" s="1" t="s">
        <v>62</v>
      </c>
      <c r="CE962" s="1" t="s">
        <v>62</v>
      </c>
      <c r="CF962" s="1" t="s">
        <v>62</v>
      </c>
      <c r="CG962" s="1" t="s">
        <v>62</v>
      </c>
      <c r="CH962" s="1" t="s">
        <v>62</v>
      </c>
      <c r="CI962" s="1" t="s">
        <v>62</v>
      </c>
      <c r="CJ962" s="1" t="s">
        <v>62</v>
      </c>
      <c r="CK962" s="1" t="s">
        <v>62</v>
      </c>
      <c r="CL962" s="1">
        <v>15</v>
      </c>
      <c r="CM962" s="1" t="s">
        <v>62</v>
      </c>
      <c r="CN962" s="1" t="s">
        <v>62</v>
      </c>
      <c r="CO962" s="1" t="s">
        <v>62</v>
      </c>
      <c r="CP962" s="1" t="s">
        <v>62</v>
      </c>
      <c r="CQ962" s="1" t="s">
        <v>62</v>
      </c>
      <c r="CR962" s="1" t="s">
        <v>62</v>
      </c>
      <c r="CS962" s="1" t="s">
        <v>62</v>
      </c>
      <c r="CT962" s="1" t="s">
        <v>62</v>
      </c>
      <c r="CU962" s="1" t="s">
        <v>62</v>
      </c>
      <c r="CV962" s="1" t="s">
        <v>62</v>
      </c>
      <c r="CW962" s="1" t="s">
        <v>62</v>
      </c>
      <c r="CX962" s="1" t="s">
        <v>62</v>
      </c>
      <c r="CY962" s="1" t="s">
        <v>62</v>
      </c>
      <c r="CZ962" s="1" t="s">
        <v>62</v>
      </c>
      <c r="DA962" s="1" t="s">
        <v>62</v>
      </c>
      <c r="DB962" s="1">
        <v>10</v>
      </c>
      <c r="DC962" s="1" t="s">
        <v>62</v>
      </c>
      <c r="DD962" s="1" t="s">
        <v>62</v>
      </c>
      <c r="DE962" s="1" t="s">
        <v>62</v>
      </c>
      <c r="DF962" s="1" t="s">
        <v>62</v>
      </c>
      <c r="DG962" s="1">
        <v>1</v>
      </c>
      <c r="DH962" s="1" t="s">
        <v>62</v>
      </c>
      <c r="DI962" s="1" t="s">
        <v>62</v>
      </c>
      <c r="DJ962" s="1" t="s">
        <v>62</v>
      </c>
      <c r="DK962" s="1">
        <v>1</v>
      </c>
      <c r="DL962" s="1" t="s">
        <v>62</v>
      </c>
      <c r="DM962" s="1">
        <v>2</v>
      </c>
      <c r="DN962" s="1" t="s">
        <v>62</v>
      </c>
      <c r="DO962" s="1" t="s">
        <v>62</v>
      </c>
      <c r="DP962" s="1">
        <v>31</v>
      </c>
      <c r="DQ962" s="1" t="s">
        <v>62</v>
      </c>
      <c r="DR962" s="1" t="s">
        <v>62</v>
      </c>
      <c r="DS962" s="1">
        <v>1</v>
      </c>
      <c r="DT962" s="1" t="s">
        <v>62</v>
      </c>
      <c r="DU962" s="1">
        <v>1</v>
      </c>
      <c r="DV962" s="1" t="s">
        <v>62</v>
      </c>
      <c r="DW962" s="1" t="s">
        <v>62</v>
      </c>
      <c r="DX962" s="1" t="s">
        <v>62</v>
      </c>
      <c r="DY962" s="1" t="s">
        <v>62</v>
      </c>
      <c r="DZ962" s="1" t="s">
        <v>62</v>
      </c>
      <c r="EA962" s="1">
        <v>1</v>
      </c>
      <c r="EB962" s="1" t="s">
        <v>62</v>
      </c>
      <c r="EC962" s="1" t="s">
        <v>62</v>
      </c>
      <c r="ED962" s="1">
        <v>9</v>
      </c>
      <c r="EE962" s="1" t="s">
        <v>62</v>
      </c>
      <c r="EF962" s="1" t="s">
        <v>62</v>
      </c>
      <c r="EG962" s="1" t="s">
        <v>62</v>
      </c>
      <c r="EH962" s="1">
        <v>1</v>
      </c>
      <c r="EI962" s="1" t="s">
        <v>62</v>
      </c>
      <c r="EJ962" s="1">
        <v>1</v>
      </c>
      <c r="EK962" s="1" t="s">
        <v>62</v>
      </c>
      <c r="EL962" s="1">
        <v>1</v>
      </c>
      <c r="EM962" s="1">
        <v>2</v>
      </c>
      <c r="EN962" s="1" t="s">
        <v>62</v>
      </c>
      <c r="EO962" s="1" t="s">
        <v>62</v>
      </c>
      <c r="EP962" s="1" t="s">
        <v>62</v>
      </c>
      <c r="EQ962" s="1" t="s">
        <v>62</v>
      </c>
      <c r="ER962" s="1" t="s">
        <v>62</v>
      </c>
      <c r="ES962" s="1">
        <v>20</v>
      </c>
      <c r="ET962" s="1" t="s">
        <v>62</v>
      </c>
      <c r="EU962" s="1" t="s">
        <v>62</v>
      </c>
      <c r="EV962" s="1" t="s">
        <v>62</v>
      </c>
      <c r="EW962" s="1" t="s">
        <v>62</v>
      </c>
      <c r="EX962" s="1" t="s">
        <v>62</v>
      </c>
      <c r="EY962" s="1" t="s">
        <v>62</v>
      </c>
      <c r="EZ962" s="1" t="s">
        <v>62</v>
      </c>
      <c r="FA962" s="1" t="s">
        <v>62</v>
      </c>
      <c r="FB962" s="1">
        <v>5</v>
      </c>
      <c r="FC962" s="1" t="s">
        <v>62</v>
      </c>
      <c r="FD962" s="1" t="s">
        <v>62</v>
      </c>
      <c r="FE962" s="1" t="s">
        <v>62</v>
      </c>
      <c r="FF962" s="1">
        <v>4</v>
      </c>
      <c r="FG962" s="1">
        <v>3</v>
      </c>
      <c r="FH962" s="1" t="s">
        <v>62</v>
      </c>
      <c r="FI962" s="1" t="s">
        <v>62</v>
      </c>
      <c r="FJ962" s="1">
        <v>1</v>
      </c>
      <c r="FK962" s="1" t="s">
        <v>62</v>
      </c>
      <c r="FL962" s="1" t="s">
        <v>62</v>
      </c>
      <c r="FM962" s="1">
        <v>6</v>
      </c>
      <c r="FN962" s="1" t="s">
        <v>62</v>
      </c>
      <c r="FO962" s="1" t="s">
        <v>62</v>
      </c>
      <c r="FP962" s="1">
        <v>26</v>
      </c>
      <c r="FQ962" s="1" t="s">
        <v>62</v>
      </c>
      <c r="FR962" s="1" t="s">
        <v>62</v>
      </c>
      <c r="FS962" s="1">
        <v>1</v>
      </c>
      <c r="FT962" s="1" t="s">
        <v>62</v>
      </c>
      <c r="FU962" s="1" t="s">
        <v>62</v>
      </c>
      <c r="FV962" s="1" t="s">
        <v>62</v>
      </c>
      <c r="FW962" s="1">
        <v>1</v>
      </c>
      <c r="FX962" s="1">
        <v>19</v>
      </c>
      <c r="FY962" s="1" t="s">
        <v>62</v>
      </c>
      <c r="FZ962" s="1" t="s">
        <v>62</v>
      </c>
      <c r="GA962" s="1" t="s">
        <v>62</v>
      </c>
      <c r="GB962" s="1" t="s">
        <v>62</v>
      </c>
      <c r="GC962" s="1" t="s">
        <v>62</v>
      </c>
      <c r="GD962" s="1">
        <v>1</v>
      </c>
      <c r="GE962" s="1" t="s">
        <v>62</v>
      </c>
      <c r="GF962" s="1" t="s">
        <v>62</v>
      </c>
      <c r="GG962" s="1" t="s">
        <v>62</v>
      </c>
      <c r="GH962" s="1" t="s">
        <v>62</v>
      </c>
      <c r="GI962" s="1">
        <v>58</v>
      </c>
      <c r="GJ962" s="1">
        <v>2</v>
      </c>
      <c r="GK962" s="1" t="s">
        <v>62</v>
      </c>
      <c r="GL962" s="1" t="s">
        <v>62</v>
      </c>
      <c r="GM962" s="1" t="s">
        <v>62</v>
      </c>
      <c r="GN962" s="1" t="s">
        <v>62</v>
      </c>
      <c r="GO962" s="1" t="s">
        <v>62</v>
      </c>
      <c r="GP962" s="1">
        <v>27</v>
      </c>
      <c r="GQ962" s="1" t="s">
        <v>62</v>
      </c>
      <c r="GR962" s="1" t="s">
        <v>62</v>
      </c>
      <c r="GS962" s="1">
        <v>1</v>
      </c>
      <c r="GT962" s="1" t="s">
        <v>62</v>
      </c>
      <c r="GU962" s="1" t="s">
        <v>62</v>
      </c>
      <c r="GV962" s="1">
        <v>3</v>
      </c>
      <c r="GW962" s="1">
        <v>19</v>
      </c>
      <c r="GX962" s="1" t="s">
        <v>62</v>
      </c>
      <c r="GY962" s="1">
        <v>85</v>
      </c>
      <c r="GZ962" s="1" t="s">
        <v>62</v>
      </c>
      <c r="HA962" s="1" t="s">
        <v>62</v>
      </c>
      <c r="HB962" s="1" t="s">
        <v>62</v>
      </c>
      <c r="HC962" s="1" t="s">
        <v>62</v>
      </c>
      <c r="HD962" s="1" t="s">
        <v>62</v>
      </c>
      <c r="HE962" s="1">
        <v>60</v>
      </c>
      <c r="HF962" s="1" t="s">
        <v>62</v>
      </c>
      <c r="HG962" s="1">
        <v>2</v>
      </c>
      <c r="HH962" s="1" t="s">
        <v>62</v>
      </c>
      <c r="HI962" s="1" t="s">
        <v>62</v>
      </c>
      <c r="HJ962" s="1">
        <v>2</v>
      </c>
      <c r="HK962" s="1">
        <v>1</v>
      </c>
      <c r="HL962" s="1">
        <v>140</v>
      </c>
      <c r="HM962" s="1" t="s">
        <v>62</v>
      </c>
      <c r="HN962" s="1">
        <v>1</v>
      </c>
      <c r="HO962" s="1" t="s">
        <v>62</v>
      </c>
      <c r="HP962" s="1">
        <v>3</v>
      </c>
      <c r="HQ962" s="1" t="s">
        <v>62</v>
      </c>
      <c r="HR962" s="1">
        <v>66</v>
      </c>
      <c r="HS962" s="1" t="s">
        <v>62</v>
      </c>
      <c r="HT962" s="1" t="s">
        <v>62</v>
      </c>
      <c r="HU962" s="1">
        <v>2</v>
      </c>
      <c r="HV962" s="1">
        <v>1</v>
      </c>
      <c r="HW962" s="1">
        <v>1</v>
      </c>
      <c r="HX962" s="1" t="s">
        <v>62</v>
      </c>
      <c r="HY962" s="1">
        <v>40</v>
      </c>
      <c r="HZ962" s="1" t="s">
        <v>62</v>
      </c>
      <c r="IA962" s="1" t="s">
        <v>62</v>
      </c>
      <c r="IB962" s="1">
        <v>106</v>
      </c>
      <c r="IC962" s="1" t="s">
        <v>62</v>
      </c>
      <c r="ID962" s="1" t="s">
        <v>62</v>
      </c>
      <c r="IE962" s="1">
        <v>1</v>
      </c>
      <c r="IF962" s="1">
        <v>1</v>
      </c>
      <c r="IG962" s="1">
        <v>56</v>
      </c>
      <c r="IH962" s="1">
        <v>2</v>
      </c>
      <c r="II962" s="1" t="s">
        <v>62</v>
      </c>
      <c r="IJ962" s="1" t="s">
        <v>62</v>
      </c>
      <c r="IK962" s="1" t="s">
        <v>62</v>
      </c>
      <c r="IL962" s="1">
        <v>2</v>
      </c>
      <c r="IM962" s="1" t="s">
        <v>62</v>
      </c>
      <c r="IN962" s="1">
        <v>1</v>
      </c>
      <c r="IO962" s="1">
        <v>138</v>
      </c>
      <c r="IP962" s="1" t="s">
        <v>62</v>
      </c>
      <c r="IQ962" s="1" t="s">
        <v>62</v>
      </c>
      <c r="IR962" s="1" t="s">
        <v>62</v>
      </c>
      <c r="IS962" s="1" t="s">
        <v>62</v>
      </c>
      <c r="IT962" s="1">
        <v>27</v>
      </c>
      <c r="IU962" s="1">
        <v>2</v>
      </c>
      <c r="IV962" s="1" t="s">
        <v>62</v>
      </c>
      <c r="IW962" s="1" t="s">
        <v>62</v>
      </c>
      <c r="IX962" s="1" t="s">
        <v>62</v>
      </c>
      <c r="IY962" s="1" t="s">
        <v>62</v>
      </c>
      <c r="IZ962" s="1">
        <v>35</v>
      </c>
      <c r="JA962" s="1" t="s">
        <v>62</v>
      </c>
      <c r="JB962" s="1">
        <v>113</v>
      </c>
      <c r="JC962" s="1" t="s">
        <v>62</v>
      </c>
      <c r="JD962" s="1" t="s">
        <v>62</v>
      </c>
      <c r="JE962" s="1" t="s">
        <v>62</v>
      </c>
      <c r="JF962" s="1">
        <v>48</v>
      </c>
      <c r="JG962" s="1">
        <v>1</v>
      </c>
      <c r="JH962" s="1" t="s">
        <v>62</v>
      </c>
      <c r="JI962" s="1">
        <v>1</v>
      </c>
      <c r="JJ962" s="1">
        <v>2</v>
      </c>
      <c r="JK962" s="1" t="s">
        <v>62</v>
      </c>
      <c r="JL962" s="1">
        <v>129</v>
      </c>
      <c r="JM962" s="1" t="s">
        <v>62</v>
      </c>
      <c r="JN962" s="1" t="s">
        <v>62</v>
      </c>
      <c r="JO962" s="1" t="s">
        <v>62</v>
      </c>
      <c r="JP962" s="1">
        <v>1</v>
      </c>
      <c r="JQ962" s="1">
        <v>54</v>
      </c>
      <c r="JR962" s="1" t="s">
        <v>62</v>
      </c>
      <c r="JS962" s="1">
        <v>1</v>
      </c>
      <c r="JT962" s="1" t="s">
        <v>62</v>
      </c>
      <c r="JU962" s="1">
        <v>2</v>
      </c>
      <c r="JV962" s="1">
        <v>38</v>
      </c>
      <c r="JW962" s="1" t="s">
        <v>62</v>
      </c>
      <c r="JX962" s="1">
        <v>106</v>
      </c>
      <c r="JY962" s="1" t="s">
        <v>62</v>
      </c>
      <c r="JZ962" s="1" t="s">
        <v>62</v>
      </c>
      <c r="KA962" s="1" t="s">
        <v>62</v>
      </c>
      <c r="KB962" s="1">
        <v>25</v>
      </c>
      <c r="KC962" s="1">
        <v>2</v>
      </c>
      <c r="KD962" s="1" t="s">
        <v>62</v>
      </c>
      <c r="KE962" s="1" t="s">
        <v>62</v>
      </c>
      <c r="KF962" s="1" t="s">
        <v>62</v>
      </c>
      <c r="KG962" s="1">
        <v>98</v>
      </c>
      <c r="KH962" s="1" t="s">
        <v>62</v>
      </c>
      <c r="KI962" s="1" t="s">
        <v>62</v>
      </c>
      <c r="KJ962" s="1" t="s">
        <v>62</v>
      </c>
      <c r="KK962" s="1">
        <v>2</v>
      </c>
      <c r="KL962" s="1">
        <v>33</v>
      </c>
      <c r="KM962" s="1">
        <v>1</v>
      </c>
      <c r="KN962" s="1" t="s">
        <v>62</v>
      </c>
      <c r="KO962" s="1">
        <v>3</v>
      </c>
      <c r="KP962" s="1">
        <v>43</v>
      </c>
      <c r="KQ962" s="1" t="s">
        <v>62</v>
      </c>
      <c r="KR962" s="1">
        <v>101</v>
      </c>
      <c r="KS962" s="1" t="s">
        <v>62</v>
      </c>
      <c r="KT962" s="1" t="s">
        <v>62</v>
      </c>
      <c r="KU962" s="1" t="s">
        <v>62</v>
      </c>
      <c r="KV962" s="1" t="s">
        <v>62</v>
      </c>
      <c r="KW962" s="1" t="s">
        <v>62</v>
      </c>
      <c r="KX962" s="1">
        <v>24</v>
      </c>
      <c r="KY962" s="1" t="s">
        <v>62</v>
      </c>
      <c r="KZ962" s="1" t="s">
        <v>62</v>
      </c>
      <c r="LA962" s="1">
        <v>1</v>
      </c>
      <c r="LB962" s="1">
        <v>1</v>
      </c>
      <c r="LC962" s="1" t="s">
        <v>62</v>
      </c>
      <c r="LD962" s="1">
        <v>1</v>
      </c>
      <c r="LE962" s="1" t="s">
        <v>62</v>
      </c>
      <c r="LF962" s="1">
        <v>98</v>
      </c>
      <c r="LG962" s="1" t="s">
        <v>62</v>
      </c>
      <c r="LH962" s="1">
        <v>1</v>
      </c>
      <c r="LI962" s="1" t="s">
        <v>62</v>
      </c>
      <c r="LJ962" s="1">
        <v>1</v>
      </c>
      <c r="LK962" s="1">
        <v>1</v>
      </c>
      <c r="LL962" s="1">
        <v>19</v>
      </c>
      <c r="LM962" s="1" t="s">
        <v>62</v>
      </c>
      <c r="LN962" s="1" t="s">
        <v>62</v>
      </c>
      <c r="LO962" s="1">
        <v>2</v>
      </c>
      <c r="LP962" s="1" t="s">
        <v>62</v>
      </c>
      <c r="LQ962" s="1" t="s">
        <v>62</v>
      </c>
      <c r="LR962" s="1" t="s">
        <v>62</v>
      </c>
      <c r="LS962" s="1" t="s">
        <v>62</v>
      </c>
      <c r="LT962" s="1">
        <v>116</v>
      </c>
      <c r="LU962" s="1" t="s">
        <v>62</v>
      </c>
      <c r="LV962" s="1" t="s">
        <v>62</v>
      </c>
      <c r="LW962" s="1" t="s">
        <v>62</v>
      </c>
      <c r="LX962" s="1" t="s">
        <v>62</v>
      </c>
      <c r="LY962" s="1" t="s">
        <v>62</v>
      </c>
      <c r="LZ962" s="1" t="s">
        <v>62</v>
      </c>
      <c r="MA962" s="1">
        <v>37</v>
      </c>
      <c r="MB962" s="1" t="s">
        <v>62</v>
      </c>
      <c r="MC962" s="1">
        <v>1</v>
      </c>
      <c r="MD962" s="1">
        <v>6</v>
      </c>
      <c r="ME962" s="1" t="s">
        <v>62</v>
      </c>
      <c r="MF962" s="1" t="s">
        <v>62</v>
      </c>
      <c r="MG962" s="1">
        <v>3</v>
      </c>
      <c r="MH962" s="1">
        <v>44</v>
      </c>
      <c r="MI962" s="1" t="s">
        <v>62</v>
      </c>
      <c r="MJ962" s="1" t="s">
        <v>62</v>
      </c>
      <c r="MK962" s="1" t="s">
        <v>62</v>
      </c>
      <c r="ML962" s="1">
        <v>1</v>
      </c>
      <c r="MM962" s="1" t="s">
        <v>62</v>
      </c>
      <c r="MN962" s="1" t="s">
        <v>62</v>
      </c>
      <c r="MO962" s="1" t="s">
        <v>62</v>
      </c>
      <c r="MP962" s="1">
        <v>31</v>
      </c>
      <c r="MQ962" s="1" t="s">
        <v>62</v>
      </c>
      <c r="MR962" s="1" t="s">
        <v>62</v>
      </c>
      <c r="MS962" s="1">
        <v>2</v>
      </c>
      <c r="MT962" s="1" t="s">
        <v>62</v>
      </c>
      <c r="MU962" s="1" t="s">
        <v>62</v>
      </c>
      <c r="MV962" s="1" t="s">
        <v>62</v>
      </c>
      <c r="MW962" s="1" t="s">
        <v>62</v>
      </c>
      <c r="MX962" s="1">
        <v>40</v>
      </c>
      <c r="MY962" s="1" t="s">
        <v>62</v>
      </c>
      <c r="MZ962" s="1" t="s">
        <v>62</v>
      </c>
      <c r="NA962" s="1" t="s">
        <v>62</v>
      </c>
      <c r="NB962" s="1" t="s">
        <v>62</v>
      </c>
      <c r="NC962" s="1" t="s">
        <v>62</v>
      </c>
      <c r="ND962" s="1">
        <v>1</v>
      </c>
      <c r="NE962" s="1" t="s">
        <v>62</v>
      </c>
      <c r="NF962" s="1">
        <v>8</v>
      </c>
      <c r="NG962" s="1" t="s">
        <v>62</v>
      </c>
      <c r="NH962" s="1" t="s">
        <v>62</v>
      </c>
      <c r="NI962" s="1" t="s">
        <v>62</v>
      </c>
      <c r="NJ962" s="1" t="s">
        <v>62</v>
      </c>
      <c r="NK962" s="1" t="s">
        <v>62</v>
      </c>
      <c r="NL962" s="1" t="s">
        <v>62</v>
      </c>
      <c r="NM962" s="1">
        <v>46</v>
      </c>
      <c r="NN962" s="1" t="s">
        <v>62</v>
      </c>
      <c r="NO962" s="1" t="s">
        <v>62</v>
      </c>
      <c r="NP962" s="1" t="s">
        <v>62</v>
      </c>
      <c r="NQ962" s="1" t="s">
        <v>62</v>
      </c>
      <c r="NR962" s="1" t="s">
        <v>62</v>
      </c>
      <c r="NS962" s="1">
        <v>7</v>
      </c>
      <c r="NT962" s="1" t="s">
        <v>62</v>
      </c>
      <c r="NU962" s="1" t="s">
        <v>62</v>
      </c>
      <c r="NV962" s="1" t="s">
        <v>62</v>
      </c>
      <c r="NW962" s="1" t="s">
        <v>62</v>
      </c>
      <c r="NX962" s="1">
        <v>1</v>
      </c>
      <c r="NY962" s="1" t="s">
        <v>62</v>
      </c>
      <c r="NZ962" s="1" t="s">
        <v>62</v>
      </c>
      <c r="OA962" s="1">
        <v>29</v>
      </c>
      <c r="OB962" s="1" t="s">
        <v>62</v>
      </c>
      <c r="OC962" s="1">
        <v>1</v>
      </c>
      <c r="OD962" s="1" t="s">
        <v>62</v>
      </c>
      <c r="OE962" s="1">
        <v>7</v>
      </c>
      <c r="OF962" s="1" t="s">
        <v>62</v>
      </c>
      <c r="OG962" s="1" t="s">
        <v>62</v>
      </c>
      <c r="OH962" s="1" t="s">
        <v>62</v>
      </c>
      <c r="OI962" s="1" t="s">
        <v>62</v>
      </c>
      <c r="OJ962" s="1">
        <v>1</v>
      </c>
      <c r="OK962" s="1" t="s">
        <v>62</v>
      </c>
      <c r="OL962" s="1">
        <v>14</v>
      </c>
      <c r="OM962" s="1" t="s">
        <v>62</v>
      </c>
      <c r="ON962" s="1" t="s">
        <v>62</v>
      </c>
      <c r="OO962" s="1">
        <v>7</v>
      </c>
      <c r="OP962" s="1" t="s">
        <v>62</v>
      </c>
      <c r="OQ962" s="1" t="s">
        <v>62</v>
      </c>
      <c r="OR962" s="1">
        <v>19</v>
      </c>
      <c r="OS962" s="1" t="s">
        <v>62</v>
      </c>
      <c r="OT962" s="1" t="s">
        <v>62</v>
      </c>
      <c r="OU962" s="1" t="s">
        <v>62</v>
      </c>
      <c r="OV962" s="1">
        <v>3</v>
      </c>
      <c r="OW962" s="1" t="s">
        <v>62</v>
      </c>
      <c r="OX962" s="1" t="s">
        <v>62</v>
      </c>
      <c r="OY962" s="1" t="s">
        <v>62</v>
      </c>
      <c r="OZ962" s="1">
        <v>7</v>
      </c>
      <c r="PA962" s="1" t="s">
        <v>62</v>
      </c>
      <c r="PB962" s="1">
        <v>2</v>
      </c>
      <c r="PC962" s="1">
        <v>1</v>
      </c>
      <c r="PD962" s="1">
        <v>3</v>
      </c>
      <c r="PE962" s="1">
        <v>16</v>
      </c>
      <c r="PF962" s="1" t="s">
        <v>62</v>
      </c>
      <c r="PG962" s="1" t="s">
        <v>62</v>
      </c>
      <c r="PH962" s="1">
        <v>1</v>
      </c>
      <c r="PI962" s="1" t="s">
        <v>62</v>
      </c>
      <c r="PJ962" s="1" t="s">
        <v>62</v>
      </c>
      <c r="PK962" s="1" t="s">
        <v>62</v>
      </c>
      <c r="PL962" s="1">
        <v>5</v>
      </c>
      <c r="PM962" s="1">
        <v>1</v>
      </c>
      <c r="PN962" s="1" t="s">
        <v>62</v>
      </c>
      <c r="PO962" s="1">
        <v>6</v>
      </c>
      <c r="PP962" s="1" t="s">
        <v>62</v>
      </c>
      <c r="PQ962" s="1">
        <v>1</v>
      </c>
      <c r="PR962" s="1" t="s">
        <v>62</v>
      </c>
      <c r="PS962" s="1" t="s">
        <v>62</v>
      </c>
      <c r="PT962" s="1">
        <v>3</v>
      </c>
      <c r="PU962" s="1" t="s">
        <v>62</v>
      </c>
      <c r="PV962" s="1">
        <v>1</v>
      </c>
      <c r="PW962" s="1" t="s">
        <v>62</v>
      </c>
      <c r="PX962" s="1" t="s">
        <v>62</v>
      </c>
      <c r="PY962" s="1" t="s">
        <v>62</v>
      </c>
      <c r="PZ962" s="1" t="s">
        <v>62</v>
      </c>
      <c r="QA962" s="1" t="s">
        <v>62</v>
      </c>
      <c r="QB962" s="1" t="s">
        <v>62</v>
      </c>
      <c r="QC962" s="1">
        <v>1</v>
      </c>
      <c r="QD962" s="1" t="s">
        <v>62</v>
      </c>
      <c r="QE962" s="1" t="s">
        <v>62</v>
      </c>
      <c r="QF962" s="1" t="s">
        <v>62</v>
      </c>
      <c r="QG962" s="1" t="s">
        <v>62</v>
      </c>
      <c r="QH962" s="1" t="s">
        <v>62</v>
      </c>
      <c r="QI962" s="1" t="s">
        <v>62</v>
      </c>
    </row>
    <row r="964" spans="18:451" x14ac:dyDescent="0.25">
      <c r="R964" s="1" t="s">
        <v>62</v>
      </c>
      <c r="S964" s="1" t="s">
        <v>62</v>
      </c>
      <c r="T964" s="1">
        <v>1</v>
      </c>
      <c r="U964" s="1" t="s">
        <v>62</v>
      </c>
      <c r="V964" s="1" t="s">
        <v>62</v>
      </c>
      <c r="W964" s="1" t="s">
        <v>62</v>
      </c>
      <c r="X964" s="1" t="s">
        <v>62</v>
      </c>
      <c r="Y964" s="1" t="s">
        <v>62</v>
      </c>
      <c r="Z964" s="1" t="s">
        <v>62</v>
      </c>
      <c r="AA964" s="1">
        <v>2</v>
      </c>
      <c r="AB964" s="1" t="s">
        <v>62</v>
      </c>
      <c r="AC964" s="1" t="s">
        <v>62</v>
      </c>
      <c r="AD964" s="1" t="s">
        <v>62</v>
      </c>
      <c r="AE964" s="1">
        <v>1</v>
      </c>
      <c r="AF964" s="1" t="s">
        <v>62</v>
      </c>
      <c r="AG964" s="1" t="s">
        <v>62</v>
      </c>
      <c r="AH964" s="1">
        <v>2</v>
      </c>
      <c r="AI964" s="1" t="s">
        <v>62</v>
      </c>
      <c r="AJ964" s="1">
        <v>10</v>
      </c>
      <c r="AK964" s="1" t="s">
        <v>62</v>
      </c>
      <c r="AL964" s="1" t="s">
        <v>62</v>
      </c>
      <c r="AM964" s="1">
        <v>1</v>
      </c>
      <c r="AN964" s="1" t="s">
        <v>62</v>
      </c>
      <c r="AO964" s="1" t="s">
        <v>62</v>
      </c>
      <c r="AP964" s="1" t="s">
        <v>62</v>
      </c>
      <c r="AQ964" s="1">
        <v>1</v>
      </c>
      <c r="AR964" s="1" t="s">
        <v>62</v>
      </c>
      <c r="AS964" s="1" t="s">
        <v>62</v>
      </c>
      <c r="AT964" s="1" t="s">
        <v>62</v>
      </c>
      <c r="AU964" s="1" t="s">
        <v>62</v>
      </c>
      <c r="AV964" s="1" t="s">
        <v>62</v>
      </c>
      <c r="AW964" s="1" t="s">
        <v>62</v>
      </c>
      <c r="AX964" s="1">
        <v>1</v>
      </c>
      <c r="AY964" s="1">
        <v>1</v>
      </c>
      <c r="AZ964" s="1" t="s">
        <v>62</v>
      </c>
      <c r="BA964" s="1" t="s">
        <v>62</v>
      </c>
      <c r="BB964" s="1">
        <v>10</v>
      </c>
      <c r="BC964" s="1" t="s">
        <v>62</v>
      </c>
      <c r="BD964" s="1">
        <v>2</v>
      </c>
      <c r="BE964" s="1">
        <v>4</v>
      </c>
      <c r="BF964" s="1" t="s">
        <v>62</v>
      </c>
      <c r="BG964" s="1" t="s">
        <v>62</v>
      </c>
      <c r="BH964" s="1" t="s">
        <v>62</v>
      </c>
      <c r="BI964" s="1" t="s">
        <v>62</v>
      </c>
      <c r="BJ964" s="1" t="s">
        <v>62</v>
      </c>
      <c r="BK964" s="1">
        <v>1</v>
      </c>
      <c r="BL964" s="1">
        <v>3</v>
      </c>
      <c r="BM964" s="1" t="s">
        <v>62</v>
      </c>
      <c r="BN964" s="1" t="s">
        <v>62</v>
      </c>
      <c r="BO964" s="1">
        <v>1</v>
      </c>
      <c r="BP964" s="1" t="s">
        <v>62</v>
      </c>
      <c r="BQ964" s="1" t="s">
        <v>62</v>
      </c>
      <c r="BR964" s="1" t="s">
        <v>62</v>
      </c>
      <c r="BS964" s="1">
        <v>10</v>
      </c>
      <c r="BT964" s="1">
        <v>2</v>
      </c>
      <c r="BU964" s="1" t="s">
        <v>62</v>
      </c>
      <c r="BV964" s="1" t="s">
        <v>62</v>
      </c>
      <c r="BW964" s="1">
        <v>3</v>
      </c>
      <c r="BX964" s="1" t="s">
        <v>62</v>
      </c>
      <c r="BY964" s="1" t="s">
        <v>62</v>
      </c>
      <c r="BZ964" s="1">
        <v>1</v>
      </c>
      <c r="CA964" s="1" t="s">
        <v>62</v>
      </c>
      <c r="CB964" s="1" t="s">
        <v>62</v>
      </c>
      <c r="CC964" s="1">
        <v>4</v>
      </c>
      <c r="CD964" s="1">
        <v>1</v>
      </c>
      <c r="CE964" s="1" t="s">
        <v>62</v>
      </c>
      <c r="CF964" s="1" t="s">
        <v>62</v>
      </c>
      <c r="CG964" s="1">
        <v>4</v>
      </c>
      <c r="CH964" s="1" t="s">
        <v>62</v>
      </c>
      <c r="CI964" s="1" t="s">
        <v>62</v>
      </c>
      <c r="CJ964" s="1">
        <v>3</v>
      </c>
      <c r="CK964" s="1" t="s">
        <v>62</v>
      </c>
      <c r="CL964" s="1">
        <v>21</v>
      </c>
      <c r="CM964" s="1" t="s">
        <v>62</v>
      </c>
      <c r="CN964" s="1" t="s">
        <v>62</v>
      </c>
      <c r="CO964" s="1" t="s">
        <v>62</v>
      </c>
      <c r="CP964" s="1" t="s">
        <v>62</v>
      </c>
      <c r="CQ964" s="1" t="s">
        <v>62</v>
      </c>
      <c r="CR964" s="1">
        <v>9</v>
      </c>
      <c r="CS964" s="1" t="s">
        <v>62</v>
      </c>
      <c r="CT964" s="1" t="s">
        <v>62</v>
      </c>
      <c r="CU964" s="1" t="s">
        <v>62</v>
      </c>
      <c r="CV964" s="1">
        <v>1</v>
      </c>
      <c r="CW964" s="1" t="s">
        <v>62</v>
      </c>
      <c r="CX964" s="1" t="s">
        <v>62</v>
      </c>
      <c r="CY964" s="1">
        <v>1</v>
      </c>
      <c r="CZ964" s="1">
        <v>1</v>
      </c>
      <c r="DA964" s="1" t="s">
        <v>62</v>
      </c>
      <c r="DB964" s="1">
        <v>15</v>
      </c>
      <c r="DC964" s="1" t="s">
        <v>62</v>
      </c>
      <c r="DD964" s="1">
        <v>2</v>
      </c>
      <c r="DE964" s="1">
        <v>1</v>
      </c>
      <c r="DF964" s="1" t="s">
        <v>62</v>
      </c>
      <c r="DG964" s="1">
        <v>1</v>
      </c>
      <c r="DH964" s="1" t="s">
        <v>62</v>
      </c>
      <c r="DI964" s="1" t="s">
        <v>62</v>
      </c>
      <c r="DJ964" s="1" t="s">
        <v>62</v>
      </c>
      <c r="DK964" s="1">
        <v>2</v>
      </c>
      <c r="DL964" s="1" t="s">
        <v>62</v>
      </c>
      <c r="DM964" s="1">
        <v>10</v>
      </c>
      <c r="DN964" s="1" t="s">
        <v>62</v>
      </c>
      <c r="DO964" s="1" t="s">
        <v>62</v>
      </c>
      <c r="DP964" s="1">
        <v>21</v>
      </c>
      <c r="DQ964" s="1" t="s">
        <v>62</v>
      </c>
      <c r="DR964" s="1" t="s">
        <v>62</v>
      </c>
      <c r="DS964" s="1" t="s">
        <v>62</v>
      </c>
      <c r="DT964" s="1" t="s">
        <v>62</v>
      </c>
      <c r="DU964" s="1">
        <v>1</v>
      </c>
      <c r="DV964" s="1" t="s">
        <v>62</v>
      </c>
      <c r="DW964" s="1" t="s">
        <v>62</v>
      </c>
      <c r="DX964" s="1" t="s">
        <v>62</v>
      </c>
      <c r="DY964" s="1" t="s">
        <v>62</v>
      </c>
      <c r="DZ964" s="1" t="s">
        <v>62</v>
      </c>
      <c r="EA964" s="1">
        <v>4</v>
      </c>
      <c r="EB964" s="1">
        <v>5</v>
      </c>
      <c r="EC964" s="1" t="s">
        <v>62</v>
      </c>
      <c r="ED964" s="1">
        <v>18</v>
      </c>
      <c r="EE964" s="1" t="s">
        <v>62</v>
      </c>
      <c r="EF964" s="1" t="s">
        <v>62</v>
      </c>
      <c r="EG964" s="1" t="s">
        <v>62</v>
      </c>
      <c r="EH964" s="1">
        <v>4</v>
      </c>
      <c r="EI964" s="1" t="s">
        <v>62</v>
      </c>
      <c r="EJ964" s="1">
        <v>1</v>
      </c>
      <c r="EK964" s="1" t="s">
        <v>62</v>
      </c>
      <c r="EL964" s="1" t="s">
        <v>62</v>
      </c>
      <c r="EM964" s="1">
        <v>3</v>
      </c>
      <c r="EN964" s="1" t="s">
        <v>62</v>
      </c>
      <c r="EO964" s="1" t="s">
        <v>62</v>
      </c>
      <c r="EP964" s="1" t="s">
        <v>62</v>
      </c>
      <c r="EQ964" s="1" t="s">
        <v>62</v>
      </c>
      <c r="ER964" s="1" t="s">
        <v>62</v>
      </c>
      <c r="ES964" s="1">
        <v>44</v>
      </c>
      <c r="ET964" s="1" t="s">
        <v>62</v>
      </c>
      <c r="EU964" s="1" t="s">
        <v>62</v>
      </c>
      <c r="EV964" s="1">
        <v>4</v>
      </c>
      <c r="EW964" s="1">
        <v>2</v>
      </c>
      <c r="EX964" s="1" t="s">
        <v>62</v>
      </c>
      <c r="EY964" s="1">
        <v>2</v>
      </c>
      <c r="EZ964" s="1" t="s">
        <v>62</v>
      </c>
      <c r="FA964" s="1" t="s">
        <v>62</v>
      </c>
      <c r="FB964" s="1">
        <v>15</v>
      </c>
      <c r="FC964" s="1" t="s">
        <v>62</v>
      </c>
      <c r="FD964" s="1" t="s">
        <v>62</v>
      </c>
      <c r="FE964" s="1" t="s">
        <v>62</v>
      </c>
      <c r="FF964" s="1">
        <v>2</v>
      </c>
      <c r="FG964" s="1">
        <v>1</v>
      </c>
      <c r="FH964" s="1" t="s">
        <v>62</v>
      </c>
      <c r="FI964" s="1" t="s">
        <v>62</v>
      </c>
      <c r="FJ964" s="1">
        <v>2</v>
      </c>
      <c r="FK964" s="1" t="s">
        <v>62</v>
      </c>
      <c r="FL964" s="1" t="s">
        <v>62</v>
      </c>
      <c r="FM964" s="1">
        <v>19</v>
      </c>
      <c r="FN964" s="1" t="s">
        <v>62</v>
      </c>
      <c r="FO964" s="1" t="s">
        <v>62</v>
      </c>
      <c r="FP964" s="1">
        <v>24</v>
      </c>
      <c r="FQ964" s="1" t="s">
        <v>62</v>
      </c>
      <c r="FR964" s="1" t="s">
        <v>62</v>
      </c>
      <c r="FS964" s="1" t="s">
        <v>62</v>
      </c>
      <c r="FT964" s="1">
        <v>1</v>
      </c>
      <c r="FU964" s="1" t="s">
        <v>62</v>
      </c>
      <c r="FV964" s="1">
        <v>1</v>
      </c>
      <c r="FW964" s="1">
        <v>3</v>
      </c>
      <c r="FX964" s="1">
        <v>12</v>
      </c>
      <c r="FY964" s="1">
        <v>1</v>
      </c>
      <c r="FZ964" s="1" t="s">
        <v>62</v>
      </c>
      <c r="GA964" s="1">
        <v>2</v>
      </c>
      <c r="GB964" s="1" t="s">
        <v>62</v>
      </c>
      <c r="GC964" s="1" t="s">
        <v>62</v>
      </c>
      <c r="GD964" s="1" t="s">
        <v>62</v>
      </c>
      <c r="GE964" s="1" t="s">
        <v>62</v>
      </c>
      <c r="GF964" s="1" t="s">
        <v>62</v>
      </c>
      <c r="GG964" s="1" t="s">
        <v>62</v>
      </c>
      <c r="GH964" s="1" t="s">
        <v>62</v>
      </c>
      <c r="GI964" s="1">
        <v>37</v>
      </c>
      <c r="GJ964" s="1">
        <v>1</v>
      </c>
      <c r="GK964" s="1" t="s">
        <v>62</v>
      </c>
      <c r="GL964" s="1">
        <v>1</v>
      </c>
      <c r="GM964" s="1" t="s">
        <v>62</v>
      </c>
      <c r="GN964" s="1" t="s">
        <v>62</v>
      </c>
      <c r="GO964" s="1" t="s">
        <v>62</v>
      </c>
      <c r="GP964" s="1">
        <v>7</v>
      </c>
      <c r="GQ964" s="1" t="s">
        <v>62</v>
      </c>
      <c r="GR964" s="1" t="s">
        <v>62</v>
      </c>
      <c r="GS964" s="1" t="s">
        <v>62</v>
      </c>
      <c r="GT964" s="1">
        <v>2</v>
      </c>
      <c r="GU964" s="1" t="s">
        <v>62</v>
      </c>
      <c r="GV964" s="1" t="s">
        <v>62</v>
      </c>
      <c r="GW964" s="1">
        <v>5</v>
      </c>
      <c r="GX964" s="1">
        <v>1</v>
      </c>
      <c r="GY964" s="1">
        <v>12</v>
      </c>
      <c r="GZ964" s="1" t="s">
        <v>62</v>
      </c>
      <c r="HA964" s="1" t="s">
        <v>62</v>
      </c>
      <c r="HB964" s="1" t="s">
        <v>62</v>
      </c>
      <c r="HC964" s="1" t="s">
        <v>62</v>
      </c>
      <c r="HD964" s="1">
        <v>1</v>
      </c>
      <c r="HE964" s="1">
        <v>9</v>
      </c>
      <c r="HF964" s="1" t="s">
        <v>62</v>
      </c>
      <c r="HG964" s="1" t="s">
        <v>62</v>
      </c>
      <c r="HH964" s="1" t="s">
        <v>62</v>
      </c>
      <c r="HI964" s="1" t="s">
        <v>62</v>
      </c>
      <c r="HJ964" s="1" t="s">
        <v>62</v>
      </c>
      <c r="HK964" s="1" t="s">
        <v>62</v>
      </c>
      <c r="HL964" s="1">
        <v>20</v>
      </c>
      <c r="HM964" s="1" t="s">
        <v>62</v>
      </c>
      <c r="HN964" s="1" t="s">
        <v>62</v>
      </c>
      <c r="HO964" s="1" t="s">
        <v>62</v>
      </c>
      <c r="HP964" s="1" t="s">
        <v>62</v>
      </c>
      <c r="HQ964" s="1" t="s">
        <v>62</v>
      </c>
      <c r="HR964" s="1">
        <v>4</v>
      </c>
      <c r="HS964" s="1" t="s">
        <v>62</v>
      </c>
      <c r="HT964" s="1" t="s">
        <v>62</v>
      </c>
      <c r="HU964" s="1" t="s">
        <v>62</v>
      </c>
      <c r="HV964" s="1" t="s">
        <v>62</v>
      </c>
      <c r="HW964" s="1" t="s">
        <v>62</v>
      </c>
      <c r="HX964" s="1" t="s">
        <v>62</v>
      </c>
      <c r="HY964" s="1">
        <v>6</v>
      </c>
      <c r="HZ964" s="1" t="s">
        <v>62</v>
      </c>
      <c r="IA964" s="1" t="s">
        <v>62</v>
      </c>
      <c r="IB964" s="1">
        <v>4</v>
      </c>
      <c r="IC964" s="1" t="s">
        <v>62</v>
      </c>
      <c r="ID964" s="1" t="s">
        <v>62</v>
      </c>
      <c r="IE964" s="1" t="s">
        <v>62</v>
      </c>
      <c r="IF964" s="1" t="s">
        <v>62</v>
      </c>
      <c r="IG964" s="1">
        <v>2</v>
      </c>
      <c r="IH964" s="1" t="s">
        <v>62</v>
      </c>
      <c r="II964" s="1" t="s">
        <v>62</v>
      </c>
      <c r="IJ964" s="1" t="s">
        <v>62</v>
      </c>
      <c r="IK964" s="1" t="s">
        <v>62</v>
      </c>
      <c r="IL964" s="1" t="s">
        <v>62</v>
      </c>
      <c r="IM964" s="1" t="s">
        <v>62</v>
      </c>
      <c r="IN964" s="1" t="s">
        <v>62</v>
      </c>
      <c r="IO964" s="1">
        <v>5</v>
      </c>
      <c r="IP964" s="1" t="s">
        <v>62</v>
      </c>
      <c r="IQ964" s="1" t="s">
        <v>62</v>
      </c>
      <c r="IR964" s="1" t="s">
        <v>62</v>
      </c>
      <c r="IS964" s="1" t="s">
        <v>62</v>
      </c>
      <c r="IT964" s="1" t="s">
        <v>62</v>
      </c>
      <c r="IU964" s="1">
        <v>1</v>
      </c>
      <c r="IV964" s="1" t="s">
        <v>62</v>
      </c>
      <c r="IW964" s="1" t="s">
        <v>62</v>
      </c>
      <c r="IX964" s="1" t="s">
        <v>62</v>
      </c>
      <c r="IY964" s="1" t="s">
        <v>62</v>
      </c>
      <c r="IZ964" s="1">
        <v>5</v>
      </c>
      <c r="JA964" s="1" t="s">
        <v>62</v>
      </c>
      <c r="JB964" s="1">
        <v>1</v>
      </c>
      <c r="JC964" s="1" t="s">
        <v>62</v>
      </c>
      <c r="JD964" s="1" t="s">
        <v>62</v>
      </c>
      <c r="JE964" s="1" t="s">
        <v>62</v>
      </c>
      <c r="JF964" s="1" t="s">
        <v>62</v>
      </c>
      <c r="JG964" s="1" t="s">
        <v>62</v>
      </c>
      <c r="JH964" s="1" t="s">
        <v>62</v>
      </c>
      <c r="JI964" s="1" t="s">
        <v>62</v>
      </c>
      <c r="JJ964" s="1" t="s">
        <v>62</v>
      </c>
      <c r="JK964" s="1" t="s">
        <v>62</v>
      </c>
      <c r="JL964" s="1">
        <v>12</v>
      </c>
      <c r="JM964" s="1" t="s">
        <v>62</v>
      </c>
      <c r="JN964" s="1" t="s">
        <v>62</v>
      </c>
      <c r="JO964" s="1" t="s">
        <v>62</v>
      </c>
      <c r="JP964" s="1" t="s">
        <v>62</v>
      </c>
      <c r="JQ964" s="1">
        <v>3</v>
      </c>
      <c r="JR964" s="1" t="s">
        <v>62</v>
      </c>
      <c r="JS964" s="1" t="s">
        <v>62</v>
      </c>
      <c r="JT964" s="1" t="s">
        <v>62</v>
      </c>
      <c r="JU964" s="1" t="s">
        <v>62</v>
      </c>
      <c r="JV964" s="1">
        <v>5</v>
      </c>
      <c r="JW964" s="1" t="s">
        <v>62</v>
      </c>
      <c r="JX964" s="1">
        <v>8</v>
      </c>
      <c r="JY964" s="1" t="s">
        <v>62</v>
      </c>
      <c r="JZ964" s="1" t="s">
        <v>62</v>
      </c>
      <c r="KA964" s="1" t="s">
        <v>62</v>
      </c>
      <c r="KB964" s="1">
        <v>2</v>
      </c>
      <c r="KC964" s="1" t="s">
        <v>62</v>
      </c>
      <c r="KD964" s="1" t="s">
        <v>62</v>
      </c>
      <c r="KE964" s="1" t="s">
        <v>62</v>
      </c>
      <c r="KF964" s="1" t="s">
        <v>62</v>
      </c>
      <c r="KG964" s="1">
        <v>5</v>
      </c>
      <c r="KH964" s="1" t="s">
        <v>62</v>
      </c>
      <c r="KI964" s="1" t="s">
        <v>62</v>
      </c>
      <c r="KJ964" s="1" t="s">
        <v>62</v>
      </c>
      <c r="KK964" s="1" t="s">
        <v>62</v>
      </c>
      <c r="KL964" s="1" t="s">
        <v>62</v>
      </c>
      <c r="KM964" s="1" t="s">
        <v>62</v>
      </c>
      <c r="KN964" s="1" t="s">
        <v>62</v>
      </c>
      <c r="KO964" s="1" t="s">
        <v>62</v>
      </c>
      <c r="KP964" s="1">
        <v>7</v>
      </c>
      <c r="KQ964" s="1" t="s">
        <v>62</v>
      </c>
      <c r="KR964" s="1">
        <v>1</v>
      </c>
      <c r="KS964" s="1" t="s">
        <v>62</v>
      </c>
      <c r="KT964" s="1" t="s">
        <v>62</v>
      </c>
      <c r="KU964" s="1" t="s">
        <v>62</v>
      </c>
      <c r="KV964" s="1" t="s">
        <v>62</v>
      </c>
      <c r="KW964" s="1" t="s">
        <v>62</v>
      </c>
      <c r="KX964" s="1" t="s">
        <v>62</v>
      </c>
      <c r="KY964" s="1" t="s">
        <v>62</v>
      </c>
      <c r="KZ964" s="1" t="s">
        <v>62</v>
      </c>
      <c r="LA964" s="1" t="s">
        <v>62</v>
      </c>
      <c r="LB964" s="1" t="s">
        <v>62</v>
      </c>
      <c r="LC964" s="1" t="s">
        <v>62</v>
      </c>
      <c r="LD964" s="1" t="s">
        <v>62</v>
      </c>
      <c r="LE964" s="1" t="s">
        <v>62</v>
      </c>
      <c r="LF964" s="1">
        <v>4</v>
      </c>
      <c r="LG964" s="1" t="s">
        <v>62</v>
      </c>
      <c r="LH964" s="1" t="s">
        <v>62</v>
      </c>
      <c r="LI964" s="1" t="s">
        <v>62</v>
      </c>
      <c r="LJ964" s="1" t="s">
        <v>62</v>
      </c>
      <c r="LK964" s="1" t="s">
        <v>62</v>
      </c>
      <c r="LL964" s="1">
        <v>1</v>
      </c>
      <c r="LM964" s="1" t="s">
        <v>62</v>
      </c>
      <c r="LN964" s="1" t="s">
        <v>62</v>
      </c>
      <c r="LO964" s="1" t="s">
        <v>62</v>
      </c>
      <c r="LP964" s="1" t="s">
        <v>62</v>
      </c>
      <c r="LQ964" s="1" t="s">
        <v>62</v>
      </c>
      <c r="LR964" s="1" t="s">
        <v>62</v>
      </c>
      <c r="LS964" s="1" t="s">
        <v>62</v>
      </c>
      <c r="LT964" s="1" t="s">
        <v>62</v>
      </c>
      <c r="LU964" s="1" t="s">
        <v>62</v>
      </c>
      <c r="LV964" s="1" t="s">
        <v>62</v>
      </c>
      <c r="LW964" s="1" t="s">
        <v>62</v>
      </c>
      <c r="LX964" s="1" t="s">
        <v>62</v>
      </c>
      <c r="LY964" s="1" t="s">
        <v>62</v>
      </c>
      <c r="LZ964" s="1" t="s">
        <v>62</v>
      </c>
      <c r="MA964" s="1">
        <v>5</v>
      </c>
      <c r="MB964" s="1" t="s">
        <v>62</v>
      </c>
      <c r="MC964" s="1" t="s">
        <v>62</v>
      </c>
      <c r="MD964" s="1" t="s">
        <v>62</v>
      </c>
      <c r="ME964" s="1" t="s">
        <v>62</v>
      </c>
      <c r="MF964" s="1" t="s">
        <v>62</v>
      </c>
      <c r="MG964" s="1">
        <v>1</v>
      </c>
      <c r="MH964" s="1" t="s">
        <v>62</v>
      </c>
      <c r="MI964" s="1" t="s">
        <v>62</v>
      </c>
      <c r="MJ964" s="1" t="s">
        <v>62</v>
      </c>
      <c r="MK964" s="1" t="s">
        <v>62</v>
      </c>
      <c r="ML964" s="1" t="s">
        <v>62</v>
      </c>
      <c r="MM964" s="1" t="s">
        <v>62</v>
      </c>
      <c r="MN964" s="1" t="s">
        <v>62</v>
      </c>
      <c r="MO964" s="1" t="s">
        <v>62</v>
      </c>
      <c r="MP964" s="1">
        <v>2</v>
      </c>
      <c r="MQ964" s="1" t="s">
        <v>62</v>
      </c>
      <c r="MR964" s="1" t="s">
        <v>62</v>
      </c>
      <c r="MS964" s="1" t="s">
        <v>62</v>
      </c>
      <c r="MT964" s="1" t="s">
        <v>62</v>
      </c>
      <c r="MU964" s="1" t="s">
        <v>62</v>
      </c>
      <c r="MV964" s="1" t="s">
        <v>62</v>
      </c>
      <c r="MW964" s="1" t="s">
        <v>62</v>
      </c>
      <c r="MX964" s="1">
        <v>1</v>
      </c>
      <c r="MY964" s="1" t="s">
        <v>62</v>
      </c>
      <c r="MZ964" s="1" t="s">
        <v>62</v>
      </c>
      <c r="NA964" s="1" t="s">
        <v>62</v>
      </c>
      <c r="NB964" s="1" t="s">
        <v>62</v>
      </c>
      <c r="NC964" s="1" t="s">
        <v>62</v>
      </c>
      <c r="ND964" s="1" t="s">
        <v>62</v>
      </c>
      <c r="NE964" s="1" t="s">
        <v>62</v>
      </c>
      <c r="NF964" s="1" t="s">
        <v>62</v>
      </c>
      <c r="NG964" s="1" t="s">
        <v>62</v>
      </c>
      <c r="NH964" s="1" t="s">
        <v>62</v>
      </c>
      <c r="NI964" s="1" t="s">
        <v>62</v>
      </c>
      <c r="NJ964" s="1" t="s">
        <v>62</v>
      </c>
      <c r="NK964" s="1" t="s">
        <v>62</v>
      </c>
      <c r="NL964" s="1" t="s">
        <v>62</v>
      </c>
      <c r="NM964" s="1">
        <v>1</v>
      </c>
      <c r="NN964" s="1" t="s">
        <v>62</v>
      </c>
      <c r="NO964" s="1" t="s">
        <v>62</v>
      </c>
      <c r="NP964" s="1" t="s">
        <v>62</v>
      </c>
      <c r="NQ964" s="1" t="s">
        <v>62</v>
      </c>
      <c r="NR964" s="1" t="s">
        <v>62</v>
      </c>
      <c r="NS964" s="1" t="s">
        <v>62</v>
      </c>
      <c r="NT964" s="1" t="s">
        <v>62</v>
      </c>
      <c r="NU964" s="1">
        <v>1</v>
      </c>
      <c r="NV964" s="1" t="s">
        <v>62</v>
      </c>
      <c r="NW964" s="1" t="s">
        <v>62</v>
      </c>
      <c r="NX964" s="1" t="s">
        <v>62</v>
      </c>
      <c r="NY964" s="1" t="s">
        <v>62</v>
      </c>
      <c r="NZ964" s="1" t="s">
        <v>62</v>
      </c>
      <c r="OA964" s="1" t="s">
        <v>62</v>
      </c>
      <c r="OB964" s="1" t="s">
        <v>62</v>
      </c>
      <c r="OC964" s="1" t="s">
        <v>62</v>
      </c>
      <c r="OD964" s="1" t="s">
        <v>62</v>
      </c>
      <c r="OE964" s="1" t="s">
        <v>62</v>
      </c>
      <c r="OF964" s="1" t="s">
        <v>62</v>
      </c>
      <c r="OG964" s="1" t="s">
        <v>62</v>
      </c>
      <c r="OH964" s="1" t="s">
        <v>62</v>
      </c>
      <c r="OI964" s="1" t="s">
        <v>62</v>
      </c>
      <c r="OJ964" s="1" t="s">
        <v>62</v>
      </c>
      <c r="OK964" s="1" t="s">
        <v>62</v>
      </c>
      <c r="OL964" s="1" t="s">
        <v>62</v>
      </c>
      <c r="OM964" s="1" t="s">
        <v>62</v>
      </c>
      <c r="ON964" s="1" t="s">
        <v>62</v>
      </c>
      <c r="OO964" s="1" t="s">
        <v>62</v>
      </c>
      <c r="OP964" s="1" t="s">
        <v>62</v>
      </c>
      <c r="OQ964" s="1" t="s">
        <v>62</v>
      </c>
      <c r="OR964" s="1" t="s">
        <v>62</v>
      </c>
      <c r="OS964" s="1" t="s">
        <v>62</v>
      </c>
      <c r="OT964" s="1" t="s">
        <v>62</v>
      </c>
      <c r="OU964" s="1" t="s">
        <v>62</v>
      </c>
      <c r="OV964" s="1" t="s">
        <v>62</v>
      </c>
      <c r="OW964" s="1" t="s">
        <v>62</v>
      </c>
      <c r="OX964" s="1" t="s">
        <v>62</v>
      </c>
      <c r="OY964" s="1" t="s">
        <v>62</v>
      </c>
      <c r="OZ964" s="1" t="s">
        <v>62</v>
      </c>
      <c r="PA964" s="1" t="s">
        <v>62</v>
      </c>
      <c r="PB964" s="1" t="s">
        <v>62</v>
      </c>
      <c r="PC964" s="1" t="s">
        <v>62</v>
      </c>
      <c r="PD964" s="1" t="s">
        <v>62</v>
      </c>
      <c r="PE964" s="1" t="s">
        <v>62</v>
      </c>
      <c r="PF964" s="1" t="s">
        <v>62</v>
      </c>
      <c r="PG964" s="1" t="s">
        <v>62</v>
      </c>
      <c r="PH964" s="1" t="s">
        <v>62</v>
      </c>
      <c r="PI964" s="1" t="s">
        <v>62</v>
      </c>
      <c r="PJ964" s="1" t="s">
        <v>62</v>
      </c>
      <c r="PK964" s="1" t="s">
        <v>62</v>
      </c>
      <c r="PL964" s="1" t="s">
        <v>62</v>
      </c>
      <c r="PM964" s="1" t="s">
        <v>62</v>
      </c>
      <c r="PN964" s="1" t="s">
        <v>62</v>
      </c>
      <c r="PO964" s="1" t="s">
        <v>62</v>
      </c>
      <c r="PP964" s="1" t="s">
        <v>62</v>
      </c>
      <c r="PQ964" s="1" t="s">
        <v>62</v>
      </c>
      <c r="PR964" s="1" t="s">
        <v>62</v>
      </c>
      <c r="PS964" s="1" t="s">
        <v>62</v>
      </c>
      <c r="PT964" s="1" t="s">
        <v>62</v>
      </c>
      <c r="PU964" s="1" t="s">
        <v>62</v>
      </c>
      <c r="PV964" s="1" t="s">
        <v>62</v>
      </c>
      <c r="PW964" s="1" t="s">
        <v>62</v>
      </c>
      <c r="PX964" s="1" t="s">
        <v>62</v>
      </c>
      <c r="PY964" s="1" t="s">
        <v>62</v>
      </c>
      <c r="PZ964" s="1" t="s">
        <v>62</v>
      </c>
      <c r="QA964" s="1" t="s">
        <v>62</v>
      </c>
      <c r="QB964" s="1" t="s">
        <v>62</v>
      </c>
      <c r="QC964" s="1" t="s">
        <v>62</v>
      </c>
      <c r="QD964" s="1" t="s">
        <v>62</v>
      </c>
      <c r="QE964" s="1">
        <v>1</v>
      </c>
      <c r="QF964" s="1" t="s">
        <v>62</v>
      </c>
      <c r="QG964" s="1" t="s">
        <v>62</v>
      </c>
      <c r="QH964" s="1" t="s">
        <v>62</v>
      </c>
      <c r="QI964" s="1" t="s">
        <v>62</v>
      </c>
    </row>
    <row r="965" spans="18:451" x14ac:dyDescent="0.25">
      <c r="R965" s="1">
        <v>4</v>
      </c>
      <c r="S965" s="1" t="s">
        <v>62</v>
      </c>
      <c r="T965" s="1">
        <v>5</v>
      </c>
      <c r="U965" s="1">
        <v>4</v>
      </c>
      <c r="V965" s="1" t="s">
        <v>62</v>
      </c>
      <c r="W965" s="1" t="s">
        <v>62</v>
      </c>
      <c r="X965" s="1">
        <v>1</v>
      </c>
      <c r="Y965" s="1">
        <v>3</v>
      </c>
      <c r="Z965" s="1" t="s">
        <v>62</v>
      </c>
      <c r="AA965" s="1" t="s">
        <v>62</v>
      </c>
      <c r="AB965" s="1">
        <v>2</v>
      </c>
      <c r="AC965" s="1" t="s">
        <v>62</v>
      </c>
      <c r="AD965" s="1" t="s">
        <v>62</v>
      </c>
      <c r="AE965" s="1">
        <v>1</v>
      </c>
      <c r="AF965" s="1" t="s">
        <v>62</v>
      </c>
      <c r="AG965" s="1">
        <v>2</v>
      </c>
      <c r="AH965" s="1" t="s">
        <v>62</v>
      </c>
      <c r="AI965" s="1">
        <v>6</v>
      </c>
      <c r="AJ965" s="1">
        <v>21</v>
      </c>
      <c r="AK965" s="1" t="s">
        <v>62</v>
      </c>
      <c r="AL965" s="1" t="s">
        <v>62</v>
      </c>
      <c r="AM965" s="1">
        <v>5</v>
      </c>
      <c r="AN965" s="1" t="s">
        <v>62</v>
      </c>
      <c r="AO965" s="1">
        <v>1</v>
      </c>
      <c r="AP965" s="1">
        <v>2</v>
      </c>
      <c r="AQ965" s="1">
        <v>3</v>
      </c>
      <c r="AR965" s="1" t="s">
        <v>62</v>
      </c>
      <c r="AS965" s="1" t="s">
        <v>62</v>
      </c>
      <c r="AT965" s="1" t="s">
        <v>62</v>
      </c>
      <c r="AU965" s="1">
        <v>2</v>
      </c>
      <c r="AV965" s="1" t="s">
        <v>62</v>
      </c>
      <c r="AW965" s="1" t="s">
        <v>62</v>
      </c>
      <c r="AX965" s="1">
        <v>10</v>
      </c>
      <c r="AY965" s="1">
        <v>5</v>
      </c>
      <c r="AZ965" s="1" t="s">
        <v>62</v>
      </c>
      <c r="BA965" s="1">
        <v>2</v>
      </c>
      <c r="BB965" s="1">
        <v>31</v>
      </c>
      <c r="BC965" s="1">
        <v>1</v>
      </c>
      <c r="BD965" s="1">
        <v>3</v>
      </c>
      <c r="BE965" s="1">
        <v>4</v>
      </c>
      <c r="BF965" s="1" t="s">
        <v>62</v>
      </c>
      <c r="BG965" s="1" t="s">
        <v>62</v>
      </c>
      <c r="BH965" s="1" t="s">
        <v>62</v>
      </c>
      <c r="BI965" s="1" t="s">
        <v>62</v>
      </c>
      <c r="BJ965" s="1" t="s">
        <v>62</v>
      </c>
      <c r="BK965" s="1">
        <v>1</v>
      </c>
      <c r="BL965" s="1">
        <v>7</v>
      </c>
      <c r="BM965" s="1" t="s">
        <v>62</v>
      </c>
      <c r="BN965" s="1" t="s">
        <v>62</v>
      </c>
      <c r="BO965" s="1">
        <v>3</v>
      </c>
      <c r="BP965" s="1" t="s">
        <v>62</v>
      </c>
      <c r="BQ965" s="1" t="s">
        <v>62</v>
      </c>
      <c r="BR965" s="1" t="s">
        <v>62</v>
      </c>
      <c r="BS965" s="1">
        <v>42</v>
      </c>
      <c r="BT965" s="1">
        <v>3</v>
      </c>
      <c r="BU965" s="1" t="s">
        <v>62</v>
      </c>
      <c r="BV965" s="1" t="s">
        <v>62</v>
      </c>
      <c r="BW965" s="1">
        <v>4</v>
      </c>
      <c r="BX965" s="1" t="s">
        <v>62</v>
      </c>
      <c r="BY965" s="1">
        <v>2</v>
      </c>
      <c r="BZ965" s="1">
        <v>1</v>
      </c>
      <c r="CA965" s="1" t="s">
        <v>62</v>
      </c>
      <c r="CB965" s="1" t="s">
        <v>62</v>
      </c>
      <c r="CC965" s="1">
        <v>1</v>
      </c>
      <c r="CD965" s="1">
        <v>5</v>
      </c>
      <c r="CE965" s="1" t="s">
        <v>62</v>
      </c>
      <c r="CF965" s="1" t="s">
        <v>62</v>
      </c>
      <c r="CG965" s="1" t="s">
        <v>62</v>
      </c>
      <c r="CH965" s="1" t="s">
        <v>62</v>
      </c>
      <c r="CI965" s="1" t="s">
        <v>62</v>
      </c>
      <c r="CJ965" s="1" t="s">
        <v>62</v>
      </c>
      <c r="CK965" s="1">
        <v>1</v>
      </c>
      <c r="CL965" s="1">
        <v>96</v>
      </c>
      <c r="CM965" s="1" t="s">
        <v>62</v>
      </c>
      <c r="CN965" s="1" t="s">
        <v>62</v>
      </c>
      <c r="CO965" s="1" t="s">
        <v>62</v>
      </c>
      <c r="CP965" s="1" t="s">
        <v>62</v>
      </c>
      <c r="CQ965" s="1" t="s">
        <v>62</v>
      </c>
      <c r="CR965" s="1">
        <v>24</v>
      </c>
      <c r="CS965" s="1" t="s">
        <v>62</v>
      </c>
      <c r="CT965" s="1" t="s">
        <v>62</v>
      </c>
      <c r="CU965" s="1" t="s">
        <v>62</v>
      </c>
      <c r="CV965" s="1" t="s">
        <v>62</v>
      </c>
      <c r="CW965" s="1">
        <v>5</v>
      </c>
      <c r="CX965" s="1">
        <v>3</v>
      </c>
      <c r="CY965" s="1" t="s">
        <v>62</v>
      </c>
      <c r="CZ965" s="1">
        <v>5</v>
      </c>
      <c r="DA965" s="1" t="s">
        <v>62</v>
      </c>
      <c r="DB965" s="1">
        <v>74</v>
      </c>
      <c r="DC965" s="1" t="s">
        <v>62</v>
      </c>
      <c r="DD965" s="1">
        <v>12</v>
      </c>
      <c r="DE965" s="1" t="s">
        <v>62</v>
      </c>
      <c r="DF965" s="1" t="s">
        <v>62</v>
      </c>
      <c r="DG965" s="1">
        <v>5</v>
      </c>
      <c r="DH965" s="1" t="s">
        <v>62</v>
      </c>
      <c r="DI965" s="1" t="s">
        <v>62</v>
      </c>
      <c r="DJ965" s="1" t="s">
        <v>62</v>
      </c>
      <c r="DK965" s="1">
        <v>7</v>
      </c>
      <c r="DL965" s="1">
        <v>1</v>
      </c>
      <c r="DM965" s="1">
        <v>51</v>
      </c>
      <c r="DN965" s="1" t="s">
        <v>62</v>
      </c>
      <c r="DO965" s="1">
        <v>1</v>
      </c>
      <c r="DP965" s="1">
        <v>76</v>
      </c>
      <c r="DQ965" s="1">
        <v>2</v>
      </c>
      <c r="DR965" s="1" t="s">
        <v>62</v>
      </c>
      <c r="DS965" s="1" t="s">
        <v>62</v>
      </c>
      <c r="DT965" s="1" t="s">
        <v>62</v>
      </c>
      <c r="DU965" s="1" t="s">
        <v>62</v>
      </c>
      <c r="DV965" s="1" t="s">
        <v>62</v>
      </c>
      <c r="DW965" s="1">
        <v>1</v>
      </c>
      <c r="DX965" s="1" t="s">
        <v>62</v>
      </c>
      <c r="DY965" s="1" t="s">
        <v>62</v>
      </c>
      <c r="DZ965" s="1">
        <v>3</v>
      </c>
      <c r="EA965" s="1">
        <v>7</v>
      </c>
      <c r="EB965" s="1" t="s">
        <v>62</v>
      </c>
      <c r="EC965" s="1" t="s">
        <v>62</v>
      </c>
      <c r="ED965" s="1">
        <v>131</v>
      </c>
      <c r="EE965" s="1" t="s">
        <v>62</v>
      </c>
      <c r="EF965" s="1" t="s">
        <v>62</v>
      </c>
      <c r="EG965" s="1" t="s">
        <v>62</v>
      </c>
      <c r="EH965" s="1">
        <v>4</v>
      </c>
      <c r="EI965" s="1">
        <v>3</v>
      </c>
      <c r="EJ965" s="1">
        <v>8</v>
      </c>
      <c r="EK965" s="1" t="s">
        <v>62</v>
      </c>
      <c r="EL965" s="1" t="s">
        <v>62</v>
      </c>
      <c r="EM965" s="1">
        <v>3</v>
      </c>
      <c r="EN965" s="1" t="s">
        <v>62</v>
      </c>
      <c r="EO965" s="1" t="s">
        <v>62</v>
      </c>
      <c r="EP965" s="1">
        <v>4</v>
      </c>
      <c r="EQ965" s="1" t="s">
        <v>62</v>
      </c>
      <c r="ER965" s="1">
        <v>1</v>
      </c>
      <c r="ES965" s="1">
        <v>158</v>
      </c>
      <c r="ET965" s="1" t="s">
        <v>62</v>
      </c>
      <c r="EU965" s="1" t="s">
        <v>62</v>
      </c>
      <c r="EV965" s="1">
        <v>9</v>
      </c>
      <c r="EW965" s="1">
        <v>1</v>
      </c>
      <c r="EX965" s="1">
        <v>3</v>
      </c>
      <c r="EY965" s="1">
        <v>5</v>
      </c>
      <c r="EZ965" s="1" t="s">
        <v>62</v>
      </c>
      <c r="FA965" s="1" t="s">
        <v>62</v>
      </c>
      <c r="FB965" s="1">
        <v>80</v>
      </c>
      <c r="FC965" s="1" t="s">
        <v>62</v>
      </c>
      <c r="FD965" s="1">
        <v>1</v>
      </c>
      <c r="FE965" s="1" t="s">
        <v>62</v>
      </c>
      <c r="FF965" s="1">
        <v>7</v>
      </c>
      <c r="FG965" s="1">
        <v>5</v>
      </c>
      <c r="FH965" s="1" t="s">
        <v>62</v>
      </c>
      <c r="FI965" s="1" t="s">
        <v>62</v>
      </c>
      <c r="FJ965" s="1">
        <v>3</v>
      </c>
      <c r="FK965" s="1" t="s">
        <v>62</v>
      </c>
      <c r="FL965" s="1" t="s">
        <v>62</v>
      </c>
      <c r="FM965" s="1">
        <v>36</v>
      </c>
      <c r="FN965" s="1" t="s">
        <v>62</v>
      </c>
      <c r="FO965" s="1" t="s">
        <v>62</v>
      </c>
      <c r="FP965" s="1">
        <v>84</v>
      </c>
      <c r="FQ965" s="1" t="s">
        <v>62</v>
      </c>
      <c r="FR965" s="1" t="s">
        <v>62</v>
      </c>
      <c r="FS965" s="1" t="s">
        <v>62</v>
      </c>
      <c r="FT965" s="1">
        <v>2</v>
      </c>
      <c r="FU965" s="1" t="s">
        <v>62</v>
      </c>
      <c r="FV965" s="1" t="s">
        <v>62</v>
      </c>
      <c r="FW965" s="1">
        <v>3</v>
      </c>
      <c r="FX965" s="1">
        <v>67</v>
      </c>
      <c r="FY965" s="1" t="s">
        <v>62</v>
      </c>
      <c r="FZ965" s="1" t="s">
        <v>62</v>
      </c>
      <c r="GA965" s="1">
        <v>3</v>
      </c>
      <c r="GB965" s="1" t="s">
        <v>62</v>
      </c>
      <c r="GC965" s="1" t="s">
        <v>62</v>
      </c>
      <c r="GD965" s="1">
        <v>1</v>
      </c>
      <c r="GE965" s="1" t="s">
        <v>62</v>
      </c>
      <c r="GF965" s="1" t="s">
        <v>62</v>
      </c>
      <c r="GG965" s="1">
        <v>3</v>
      </c>
      <c r="GH965" s="1" t="s">
        <v>62</v>
      </c>
      <c r="GI965" s="1">
        <v>68</v>
      </c>
      <c r="GJ965" s="1">
        <v>2</v>
      </c>
      <c r="GK965" s="1">
        <v>1</v>
      </c>
      <c r="GL965" s="1">
        <v>2</v>
      </c>
      <c r="GM965" s="1" t="s">
        <v>62</v>
      </c>
      <c r="GN965" s="1">
        <v>3</v>
      </c>
      <c r="GO965" s="1">
        <v>2</v>
      </c>
      <c r="GP965" s="1">
        <v>26</v>
      </c>
      <c r="GQ965" s="1" t="s">
        <v>62</v>
      </c>
      <c r="GR965" s="1">
        <v>1</v>
      </c>
      <c r="GS965" s="1">
        <v>3</v>
      </c>
      <c r="GT965" s="1">
        <v>1</v>
      </c>
      <c r="GU965" s="1" t="s">
        <v>62</v>
      </c>
      <c r="GV965" s="1">
        <v>2</v>
      </c>
      <c r="GW965" s="1">
        <v>23</v>
      </c>
      <c r="GX965" s="1" t="s">
        <v>62</v>
      </c>
      <c r="GY965" s="1">
        <v>14</v>
      </c>
      <c r="GZ965" s="1" t="s">
        <v>62</v>
      </c>
      <c r="HA965" s="1" t="s">
        <v>62</v>
      </c>
      <c r="HB965" s="1">
        <v>1</v>
      </c>
      <c r="HC965" s="1" t="s">
        <v>62</v>
      </c>
      <c r="HD965" s="1" t="s">
        <v>62</v>
      </c>
      <c r="HE965" s="1">
        <v>24</v>
      </c>
      <c r="HF965" s="1" t="s">
        <v>62</v>
      </c>
      <c r="HG965" s="1">
        <v>1</v>
      </c>
      <c r="HH965" s="1">
        <v>1</v>
      </c>
      <c r="HI965" s="1" t="s">
        <v>62</v>
      </c>
      <c r="HJ965" s="1" t="s">
        <v>62</v>
      </c>
      <c r="HK965" s="1">
        <v>1</v>
      </c>
      <c r="HL965" s="1">
        <v>43</v>
      </c>
      <c r="HM965" s="1" t="s">
        <v>62</v>
      </c>
      <c r="HN965" s="1" t="s">
        <v>62</v>
      </c>
      <c r="HO965" s="1" t="s">
        <v>62</v>
      </c>
      <c r="HP965" s="1">
        <v>1</v>
      </c>
      <c r="HQ965" s="1" t="s">
        <v>62</v>
      </c>
      <c r="HR965" s="1">
        <v>12</v>
      </c>
      <c r="HS965" s="1">
        <v>2</v>
      </c>
      <c r="HT965" s="1" t="s">
        <v>62</v>
      </c>
      <c r="HU965" s="1" t="s">
        <v>62</v>
      </c>
      <c r="HV965" s="1">
        <v>1</v>
      </c>
      <c r="HW965" s="1" t="s">
        <v>62</v>
      </c>
      <c r="HX965" s="1" t="s">
        <v>62</v>
      </c>
      <c r="HY965" s="1">
        <v>16</v>
      </c>
      <c r="HZ965" s="1" t="s">
        <v>62</v>
      </c>
      <c r="IA965" s="1">
        <v>1</v>
      </c>
      <c r="IB965" s="1">
        <v>17</v>
      </c>
      <c r="IC965" s="1" t="s">
        <v>62</v>
      </c>
      <c r="ID965" s="1">
        <v>1</v>
      </c>
      <c r="IE965" s="1" t="s">
        <v>62</v>
      </c>
      <c r="IF965" s="1">
        <v>1</v>
      </c>
      <c r="IG965" s="1">
        <v>9</v>
      </c>
      <c r="IH965" s="1" t="s">
        <v>62</v>
      </c>
      <c r="II965" s="1" t="s">
        <v>62</v>
      </c>
      <c r="IJ965" s="1" t="s">
        <v>62</v>
      </c>
      <c r="IK965" s="1">
        <v>2</v>
      </c>
      <c r="IL965" s="1" t="s">
        <v>62</v>
      </c>
      <c r="IM965" s="1" t="s">
        <v>62</v>
      </c>
      <c r="IN965" s="1" t="s">
        <v>62</v>
      </c>
      <c r="IO965" s="1">
        <v>26</v>
      </c>
      <c r="IP965" s="1" t="s">
        <v>62</v>
      </c>
      <c r="IQ965" s="1" t="s">
        <v>62</v>
      </c>
      <c r="IR965" s="1" t="s">
        <v>62</v>
      </c>
      <c r="IS965" s="1" t="s">
        <v>62</v>
      </c>
      <c r="IT965" s="1">
        <v>3</v>
      </c>
      <c r="IU965" s="1" t="s">
        <v>62</v>
      </c>
      <c r="IV965" s="1" t="s">
        <v>62</v>
      </c>
      <c r="IW965" s="1" t="s">
        <v>62</v>
      </c>
      <c r="IX965" s="1" t="s">
        <v>62</v>
      </c>
      <c r="IY965" s="1" t="s">
        <v>62</v>
      </c>
      <c r="IZ965" s="1">
        <v>10</v>
      </c>
      <c r="JA965" s="1" t="s">
        <v>62</v>
      </c>
      <c r="JB965" s="1">
        <v>8</v>
      </c>
      <c r="JC965" s="1">
        <v>1</v>
      </c>
      <c r="JD965" s="1" t="s">
        <v>62</v>
      </c>
      <c r="JE965" s="1" t="s">
        <v>62</v>
      </c>
      <c r="JF965" s="1">
        <v>2</v>
      </c>
      <c r="JG965" s="1" t="s">
        <v>62</v>
      </c>
      <c r="JH965" s="1" t="s">
        <v>62</v>
      </c>
      <c r="JI965" s="1" t="s">
        <v>62</v>
      </c>
      <c r="JJ965" s="1" t="s">
        <v>62</v>
      </c>
      <c r="JK965" s="1" t="s">
        <v>62</v>
      </c>
      <c r="JL965" s="1">
        <v>20</v>
      </c>
      <c r="JM965" s="1" t="s">
        <v>62</v>
      </c>
      <c r="JN965" s="1" t="s">
        <v>62</v>
      </c>
      <c r="JO965" s="1" t="s">
        <v>62</v>
      </c>
      <c r="JP965" s="1" t="s">
        <v>62</v>
      </c>
      <c r="JQ965" s="1">
        <v>2</v>
      </c>
      <c r="JR965" s="1" t="s">
        <v>62</v>
      </c>
      <c r="JS965" s="1" t="s">
        <v>62</v>
      </c>
      <c r="JT965" s="1" t="s">
        <v>62</v>
      </c>
      <c r="JU965" s="1" t="s">
        <v>62</v>
      </c>
      <c r="JV965" s="1">
        <v>5</v>
      </c>
      <c r="JW965" s="1" t="s">
        <v>62</v>
      </c>
      <c r="JX965" s="1">
        <v>5</v>
      </c>
      <c r="JY965" s="1" t="s">
        <v>62</v>
      </c>
      <c r="JZ965" s="1" t="s">
        <v>62</v>
      </c>
      <c r="KA965" s="1" t="s">
        <v>62</v>
      </c>
      <c r="KB965" s="1">
        <v>2</v>
      </c>
      <c r="KC965" s="1" t="s">
        <v>62</v>
      </c>
      <c r="KD965" s="1" t="s">
        <v>62</v>
      </c>
      <c r="KE965" s="1" t="s">
        <v>62</v>
      </c>
      <c r="KF965" s="1" t="s">
        <v>62</v>
      </c>
      <c r="KG965" s="1">
        <v>7</v>
      </c>
      <c r="KH965" s="1" t="s">
        <v>62</v>
      </c>
      <c r="KI965" s="1" t="s">
        <v>62</v>
      </c>
      <c r="KJ965" s="1" t="s">
        <v>62</v>
      </c>
      <c r="KK965" s="1" t="s">
        <v>62</v>
      </c>
      <c r="KL965" s="1">
        <v>1</v>
      </c>
      <c r="KM965" s="1" t="s">
        <v>62</v>
      </c>
      <c r="KN965" s="1" t="s">
        <v>62</v>
      </c>
      <c r="KO965" s="1" t="s">
        <v>62</v>
      </c>
      <c r="KP965" s="1">
        <v>7</v>
      </c>
      <c r="KQ965" s="1" t="s">
        <v>62</v>
      </c>
      <c r="KR965" s="1">
        <v>2</v>
      </c>
      <c r="KS965" s="1" t="s">
        <v>62</v>
      </c>
      <c r="KT965" s="1" t="s">
        <v>62</v>
      </c>
      <c r="KU965" s="1" t="s">
        <v>62</v>
      </c>
      <c r="KV965" s="1" t="s">
        <v>62</v>
      </c>
      <c r="KW965" s="1" t="s">
        <v>62</v>
      </c>
      <c r="KX965" s="1">
        <v>3</v>
      </c>
      <c r="KY965" s="1" t="s">
        <v>62</v>
      </c>
      <c r="KZ965" s="1" t="s">
        <v>62</v>
      </c>
      <c r="LA965" s="1" t="s">
        <v>62</v>
      </c>
      <c r="LB965" s="1" t="s">
        <v>62</v>
      </c>
      <c r="LC965" s="1" t="s">
        <v>62</v>
      </c>
      <c r="LD965" s="1" t="s">
        <v>62</v>
      </c>
      <c r="LE965" s="1" t="s">
        <v>62</v>
      </c>
      <c r="LF965" s="1">
        <v>4</v>
      </c>
      <c r="LG965" s="1" t="s">
        <v>62</v>
      </c>
      <c r="LH965" s="1" t="s">
        <v>62</v>
      </c>
      <c r="LI965" s="1" t="s">
        <v>62</v>
      </c>
      <c r="LJ965" s="1" t="s">
        <v>62</v>
      </c>
      <c r="LK965" s="1" t="s">
        <v>62</v>
      </c>
      <c r="LL965" s="1" t="s">
        <v>62</v>
      </c>
      <c r="LM965" s="1" t="s">
        <v>62</v>
      </c>
      <c r="LN965" s="1" t="s">
        <v>62</v>
      </c>
      <c r="LO965" s="1">
        <v>3</v>
      </c>
      <c r="LP965" s="1" t="s">
        <v>62</v>
      </c>
      <c r="LQ965" s="1" t="s">
        <v>62</v>
      </c>
      <c r="LR965" s="1" t="s">
        <v>62</v>
      </c>
      <c r="LS965" s="1" t="s">
        <v>62</v>
      </c>
      <c r="LT965" s="1">
        <v>11</v>
      </c>
      <c r="LU965" s="1" t="s">
        <v>62</v>
      </c>
      <c r="LV965" s="1" t="s">
        <v>62</v>
      </c>
      <c r="LW965" s="1" t="s">
        <v>62</v>
      </c>
      <c r="LX965" s="1" t="s">
        <v>62</v>
      </c>
      <c r="LY965" s="1" t="s">
        <v>62</v>
      </c>
      <c r="LZ965" s="1" t="s">
        <v>62</v>
      </c>
      <c r="MA965" s="1">
        <v>3</v>
      </c>
      <c r="MB965" s="1" t="s">
        <v>62</v>
      </c>
      <c r="MC965" s="1" t="s">
        <v>62</v>
      </c>
      <c r="MD965" s="1">
        <v>1</v>
      </c>
      <c r="ME965" s="1" t="s">
        <v>62</v>
      </c>
      <c r="MF965" s="1" t="s">
        <v>62</v>
      </c>
      <c r="MG965" s="1">
        <v>4</v>
      </c>
      <c r="MH965" s="1" t="s">
        <v>62</v>
      </c>
      <c r="MI965" s="1">
        <v>1</v>
      </c>
      <c r="MJ965" s="1" t="s">
        <v>62</v>
      </c>
      <c r="MK965" s="1" t="s">
        <v>62</v>
      </c>
      <c r="ML965" s="1" t="s">
        <v>62</v>
      </c>
      <c r="MM965" s="1" t="s">
        <v>62</v>
      </c>
      <c r="MN965" s="1" t="s">
        <v>62</v>
      </c>
      <c r="MO965" s="1" t="s">
        <v>62</v>
      </c>
      <c r="MP965" s="1">
        <v>1</v>
      </c>
      <c r="MQ965" s="1" t="s">
        <v>62</v>
      </c>
      <c r="MR965" s="1" t="s">
        <v>62</v>
      </c>
      <c r="MS965" s="1" t="s">
        <v>62</v>
      </c>
      <c r="MT965" s="1" t="s">
        <v>62</v>
      </c>
      <c r="MU965" s="1" t="s">
        <v>62</v>
      </c>
      <c r="MV965" s="1" t="s">
        <v>62</v>
      </c>
      <c r="MW965" s="1">
        <v>1</v>
      </c>
      <c r="MX965" s="1">
        <v>1</v>
      </c>
      <c r="MY965" s="1" t="s">
        <v>62</v>
      </c>
      <c r="MZ965" s="1" t="s">
        <v>62</v>
      </c>
      <c r="NA965" s="1" t="s">
        <v>62</v>
      </c>
      <c r="NB965" s="1" t="s">
        <v>62</v>
      </c>
      <c r="NC965" s="1" t="s">
        <v>62</v>
      </c>
      <c r="ND965" s="1" t="s">
        <v>62</v>
      </c>
      <c r="NE965" s="1" t="s">
        <v>62</v>
      </c>
      <c r="NF965" s="1">
        <v>1</v>
      </c>
      <c r="NG965" s="1" t="s">
        <v>62</v>
      </c>
      <c r="NH965" s="1" t="s">
        <v>62</v>
      </c>
      <c r="NI965" s="1" t="s">
        <v>62</v>
      </c>
      <c r="NJ965" s="1" t="s">
        <v>62</v>
      </c>
      <c r="NK965" s="1" t="s">
        <v>62</v>
      </c>
      <c r="NL965" s="1" t="s">
        <v>62</v>
      </c>
      <c r="NM965" s="1">
        <v>1</v>
      </c>
      <c r="NN965" s="1" t="s">
        <v>62</v>
      </c>
      <c r="NO965" s="1" t="s">
        <v>62</v>
      </c>
      <c r="NP965" s="1" t="s">
        <v>62</v>
      </c>
      <c r="NQ965" s="1" t="s">
        <v>62</v>
      </c>
      <c r="NR965" s="1" t="s">
        <v>62</v>
      </c>
      <c r="NS965" s="1" t="s">
        <v>62</v>
      </c>
      <c r="NT965" s="1" t="s">
        <v>62</v>
      </c>
      <c r="NU965" s="1" t="s">
        <v>62</v>
      </c>
      <c r="NV965" s="1" t="s">
        <v>62</v>
      </c>
      <c r="NW965" s="1" t="s">
        <v>62</v>
      </c>
      <c r="NX965" s="1" t="s">
        <v>62</v>
      </c>
      <c r="NY965" s="1" t="s">
        <v>62</v>
      </c>
      <c r="NZ965" s="1" t="s">
        <v>62</v>
      </c>
      <c r="OA965" s="1" t="s">
        <v>62</v>
      </c>
      <c r="OB965" s="1" t="s">
        <v>62</v>
      </c>
      <c r="OC965" s="1" t="s">
        <v>62</v>
      </c>
      <c r="OD965" s="1" t="s">
        <v>62</v>
      </c>
      <c r="OE965" s="1" t="s">
        <v>62</v>
      </c>
      <c r="OF965" s="1" t="s">
        <v>62</v>
      </c>
      <c r="OG965" s="1" t="s">
        <v>62</v>
      </c>
      <c r="OH965" s="1" t="s">
        <v>62</v>
      </c>
      <c r="OI965" s="1" t="s">
        <v>62</v>
      </c>
      <c r="OJ965" s="1" t="s">
        <v>62</v>
      </c>
      <c r="OK965" s="1" t="s">
        <v>62</v>
      </c>
      <c r="OL965" s="1" t="s">
        <v>62</v>
      </c>
      <c r="OM965" s="1" t="s">
        <v>62</v>
      </c>
      <c r="ON965" s="1" t="s">
        <v>62</v>
      </c>
      <c r="OO965" s="1">
        <v>1</v>
      </c>
      <c r="OP965" s="1" t="s">
        <v>62</v>
      </c>
      <c r="OQ965" s="1" t="s">
        <v>62</v>
      </c>
      <c r="OR965" s="1">
        <v>2</v>
      </c>
      <c r="OS965" s="1" t="s">
        <v>62</v>
      </c>
      <c r="OT965" s="1" t="s">
        <v>62</v>
      </c>
      <c r="OU965" s="1" t="s">
        <v>62</v>
      </c>
      <c r="OV965" s="1" t="s">
        <v>62</v>
      </c>
      <c r="OW965" s="1" t="s">
        <v>62</v>
      </c>
      <c r="OX965" s="1" t="s">
        <v>62</v>
      </c>
      <c r="OY965" s="1" t="s">
        <v>62</v>
      </c>
      <c r="OZ965" s="1" t="s">
        <v>62</v>
      </c>
      <c r="PA965" s="1" t="s">
        <v>62</v>
      </c>
      <c r="PB965" s="1" t="s">
        <v>62</v>
      </c>
      <c r="PC965" s="1" t="s">
        <v>62</v>
      </c>
      <c r="PD965" s="1" t="s">
        <v>62</v>
      </c>
      <c r="PE965" s="1" t="s">
        <v>62</v>
      </c>
      <c r="PF965" s="1" t="s">
        <v>62</v>
      </c>
      <c r="PG965" s="1" t="s">
        <v>62</v>
      </c>
      <c r="PH965" s="1" t="s">
        <v>62</v>
      </c>
      <c r="PI965" s="1" t="s">
        <v>62</v>
      </c>
      <c r="PJ965" s="1" t="s">
        <v>62</v>
      </c>
      <c r="PK965" s="1" t="s">
        <v>62</v>
      </c>
      <c r="PL965" s="1" t="s">
        <v>62</v>
      </c>
      <c r="PM965" s="1" t="s">
        <v>62</v>
      </c>
      <c r="PN965" s="1" t="s">
        <v>62</v>
      </c>
      <c r="PO965" s="1" t="s">
        <v>62</v>
      </c>
      <c r="PP965" s="1" t="s">
        <v>62</v>
      </c>
      <c r="PQ965" s="1" t="s">
        <v>62</v>
      </c>
      <c r="PR965" s="1" t="s">
        <v>62</v>
      </c>
      <c r="PS965" s="1" t="s">
        <v>62</v>
      </c>
      <c r="PT965" s="1" t="s">
        <v>62</v>
      </c>
      <c r="PU965" s="1" t="s">
        <v>62</v>
      </c>
      <c r="PV965" s="1" t="s">
        <v>62</v>
      </c>
      <c r="PW965" s="1" t="s">
        <v>62</v>
      </c>
      <c r="PX965" s="1" t="s">
        <v>62</v>
      </c>
      <c r="PY965" s="1" t="s">
        <v>62</v>
      </c>
      <c r="PZ965" s="1" t="s">
        <v>62</v>
      </c>
      <c r="QA965" s="1" t="s">
        <v>62</v>
      </c>
      <c r="QB965" s="1" t="s">
        <v>62</v>
      </c>
      <c r="QC965" s="1" t="s">
        <v>62</v>
      </c>
      <c r="QD965" s="1" t="s">
        <v>62</v>
      </c>
      <c r="QE965" s="1" t="s">
        <v>62</v>
      </c>
      <c r="QF965" s="1" t="s">
        <v>62</v>
      </c>
      <c r="QG965" s="1" t="s">
        <v>62</v>
      </c>
      <c r="QH965" s="1" t="s">
        <v>62</v>
      </c>
      <c r="QI965" s="1" t="s">
        <v>62</v>
      </c>
    </row>
    <row r="966" spans="18:451" x14ac:dyDescent="0.25">
      <c r="R966" s="1">
        <v>3</v>
      </c>
      <c r="S966" s="1" t="s">
        <v>62</v>
      </c>
      <c r="T966" s="1">
        <v>2</v>
      </c>
      <c r="U966" s="1" t="s">
        <v>62</v>
      </c>
      <c r="V966" s="1" t="s">
        <v>62</v>
      </c>
      <c r="W966" s="1" t="s">
        <v>62</v>
      </c>
      <c r="X966" s="1" t="s">
        <v>62</v>
      </c>
      <c r="Y966" s="1">
        <v>2</v>
      </c>
      <c r="Z966" s="1" t="s">
        <v>62</v>
      </c>
      <c r="AA966" s="1">
        <v>3</v>
      </c>
      <c r="AB966" s="1">
        <v>1</v>
      </c>
      <c r="AC966" s="1" t="s">
        <v>62</v>
      </c>
      <c r="AD966" s="1" t="s">
        <v>62</v>
      </c>
      <c r="AE966" s="1">
        <v>2</v>
      </c>
      <c r="AF966" s="1" t="s">
        <v>62</v>
      </c>
      <c r="AG966" s="1">
        <v>1</v>
      </c>
      <c r="AH966" s="1" t="s">
        <v>62</v>
      </c>
      <c r="AI966" s="1">
        <v>1</v>
      </c>
      <c r="AJ966" s="1">
        <v>13</v>
      </c>
      <c r="AK966" s="1" t="s">
        <v>62</v>
      </c>
      <c r="AL966" s="1" t="s">
        <v>62</v>
      </c>
      <c r="AM966" s="1">
        <v>1</v>
      </c>
      <c r="AN966" s="1">
        <v>1</v>
      </c>
      <c r="AO966" s="1" t="s">
        <v>62</v>
      </c>
      <c r="AP966" s="1">
        <v>1</v>
      </c>
      <c r="AQ966" s="1">
        <v>7</v>
      </c>
      <c r="AR966" s="1" t="s">
        <v>62</v>
      </c>
      <c r="AS966" s="1" t="s">
        <v>62</v>
      </c>
      <c r="AT966" s="1" t="s">
        <v>62</v>
      </c>
      <c r="AU966" s="1" t="s">
        <v>62</v>
      </c>
      <c r="AV966" s="1" t="s">
        <v>62</v>
      </c>
      <c r="AW966" s="1" t="s">
        <v>62</v>
      </c>
      <c r="AX966" s="1">
        <v>1</v>
      </c>
      <c r="AY966" s="1">
        <v>8</v>
      </c>
      <c r="AZ966" s="1" t="s">
        <v>62</v>
      </c>
      <c r="BA966" s="1" t="s">
        <v>62</v>
      </c>
      <c r="BB966" s="1">
        <v>5</v>
      </c>
      <c r="BC966" s="1" t="s">
        <v>62</v>
      </c>
      <c r="BD966" s="1" t="s">
        <v>62</v>
      </c>
      <c r="BE966" s="1">
        <v>14</v>
      </c>
      <c r="BF966" s="1" t="s">
        <v>62</v>
      </c>
      <c r="BG966" s="1" t="s">
        <v>62</v>
      </c>
      <c r="BH966" s="1" t="s">
        <v>62</v>
      </c>
      <c r="BI966" s="1" t="s">
        <v>62</v>
      </c>
      <c r="BJ966" s="1" t="s">
        <v>62</v>
      </c>
      <c r="BK966" s="1">
        <v>3</v>
      </c>
      <c r="BL966" s="1">
        <v>2</v>
      </c>
      <c r="BM966" s="1" t="s">
        <v>62</v>
      </c>
      <c r="BN966" s="1" t="s">
        <v>62</v>
      </c>
      <c r="BO966" s="1">
        <v>3</v>
      </c>
      <c r="BP966" s="1" t="s">
        <v>62</v>
      </c>
      <c r="BQ966" s="1" t="s">
        <v>62</v>
      </c>
      <c r="BR966" s="1" t="s">
        <v>62</v>
      </c>
      <c r="BS966" s="1">
        <v>14</v>
      </c>
      <c r="BT966" s="1">
        <v>1</v>
      </c>
      <c r="BU966" s="1" t="s">
        <v>62</v>
      </c>
      <c r="BV966" s="1" t="s">
        <v>62</v>
      </c>
      <c r="BW966" s="1" t="s">
        <v>62</v>
      </c>
      <c r="BX966" s="1" t="s">
        <v>62</v>
      </c>
      <c r="BY966" s="1" t="s">
        <v>62</v>
      </c>
      <c r="BZ966" s="1">
        <v>3</v>
      </c>
      <c r="CA966" s="1" t="s">
        <v>62</v>
      </c>
      <c r="CB966" s="1" t="s">
        <v>62</v>
      </c>
      <c r="CC966" s="1" t="s">
        <v>62</v>
      </c>
      <c r="CD966" s="1">
        <v>4</v>
      </c>
      <c r="CE966" s="1" t="s">
        <v>62</v>
      </c>
      <c r="CF966" s="1" t="s">
        <v>62</v>
      </c>
      <c r="CG966" s="1" t="s">
        <v>62</v>
      </c>
      <c r="CH966" s="1" t="s">
        <v>62</v>
      </c>
      <c r="CI966" s="1">
        <v>1</v>
      </c>
      <c r="CJ966" s="1">
        <v>1</v>
      </c>
      <c r="CK966" s="1" t="s">
        <v>62</v>
      </c>
      <c r="CL966" s="1">
        <v>25</v>
      </c>
      <c r="CM966" s="1" t="s">
        <v>62</v>
      </c>
      <c r="CN966" s="1" t="s">
        <v>62</v>
      </c>
      <c r="CO966" s="1" t="s">
        <v>62</v>
      </c>
      <c r="CP966" s="1" t="s">
        <v>62</v>
      </c>
      <c r="CQ966" s="1" t="s">
        <v>62</v>
      </c>
      <c r="CR966" s="1">
        <v>4</v>
      </c>
      <c r="CS966" s="1" t="s">
        <v>62</v>
      </c>
      <c r="CT966" s="1" t="s">
        <v>62</v>
      </c>
      <c r="CU966" s="1" t="s">
        <v>62</v>
      </c>
      <c r="CV966" s="1" t="s">
        <v>62</v>
      </c>
      <c r="CW966" s="1">
        <v>1</v>
      </c>
      <c r="CX966" s="1">
        <v>3</v>
      </c>
      <c r="CY966" s="1">
        <v>3</v>
      </c>
      <c r="CZ966" s="1">
        <v>8</v>
      </c>
      <c r="DA966" s="1" t="s">
        <v>62</v>
      </c>
      <c r="DB966" s="1">
        <v>25</v>
      </c>
      <c r="DC966" s="1" t="s">
        <v>62</v>
      </c>
      <c r="DD966" s="1">
        <v>6</v>
      </c>
      <c r="DE966" s="1">
        <v>1</v>
      </c>
      <c r="DF966" s="1" t="s">
        <v>62</v>
      </c>
      <c r="DG966" s="1">
        <v>1</v>
      </c>
      <c r="DH966" s="1" t="s">
        <v>62</v>
      </c>
      <c r="DI966" s="1" t="s">
        <v>62</v>
      </c>
      <c r="DJ966" s="1">
        <v>1</v>
      </c>
      <c r="DK966" s="1">
        <v>8</v>
      </c>
      <c r="DL966" s="1">
        <v>3</v>
      </c>
      <c r="DM966" s="1">
        <v>7</v>
      </c>
      <c r="DN966" s="1" t="s">
        <v>62</v>
      </c>
      <c r="DO966" s="1" t="s">
        <v>62</v>
      </c>
      <c r="DP966" s="1">
        <v>52</v>
      </c>
      <c r="DQ966" s="1">
        <v>1</v>
      </c>
      <c r="DR966" s="1" t="s">
        <v>62</v>
      </c>
      <c r="DS966" s="1" t="s">
        <v>62</v>
      </c>
      <c r="DT966" s="1" t="s">
        <v>62</v>
      </c>
      <c r="DU966" s="1">
        <v>4</v>
      </c>
      <c r="DV966" s="1" t="s">
        <v>62</v>
      </c>
      <c r="DW966" s="1" t="s">
        <v>62</v>
      </c>
      <c r="DX966" s="1">
        <v>5</v>
      </c>
      <c r="DY966" s="1">
        <v>1</v>
      </c>
      <c r="DZ966" s="1">
        <v>6</v>
      </c>
      <c r="EA966" s="1">
        <v>24</v>
      </c>
      <c r="EB966" s="1" t="s">
        <v>62</v>
      </c>
      <c r="EC966" s="1" t="s">
        <v>62</v>
      </c>
      <c r="ED966" s="1">
        <v>56</v>
      </c>
      <c r="EE966" s="1" t="s">
        <v>62</v>
      </c>
      <c r="EF966" s="1" t="s">
        <v>62</v>
      </c>
      <c r="EG966" s="1" t="s">
        <v>62</v>
      </c>
      <c r="EH966" s="1">
        <v>8</v>
      </c>
      <c r="EI966" s="1">
        <v>1</v>
      </c>
      <c r="EJ966" s="1">
        <v>11</v>
      </c>
      <c r="EK966" s="1">
        <v>1</v>
      </c>
      <c r="EL966" s="1" t="s">
        <v>62</v>
      </c>
      <c r="EM966" s="1">
        <v>13</v>
      </c>
      <c r="EN966" s="1" t="s">
        <v>62</v>
      </c>
      <c r="EO966" s="1" t="s">
        <v>62</v>
      </c>
      <c r="EP966" s="1">
        <v>1</v>
      </c>
      <c r="EQ966" s="1" t="s">
        <v>62</v>
      </c>
      <c r="ER966" s="1" t="s">
        <v>62</v>
      </c>
      <c r="ES966" s="1">
        <v>113</v>
      </c>
      <c r="ET966" s="1">
        <v>2</v>
      </c>
      <c r="EU966" s="1" t="s">
        <v>62</v>
      </c>
      <c r="EV966" s="1">
        <v>8</v>
      </c>
      <c r="EW966" s="1">
        <v>2</v>
      </c>
      <c r="EX966" s="1" t="s">
        <v>62</v>
      </c>
      <c r="EY966" s="1">
        <v>2</v>
      </c>
      <c r="EZ966" s="1" t="s">
        <v>62</v>
      </c>
      <c r="FA966" s="1" t="s">
        <v>62</v>
      </c>
      <c r="FB966" s="1">
        <v>59</v>
      </c>
      <c r="FC966" s="1">
        <v>1</v>
      </c>
      <c r="FD966" s="1" t="s">
        <v>62</v>
      </c>
      <c r="FE966" s="1" t="s">
        <v>62</v>
      </c>
      <c r="FF966" s="1">
        <v>15</v>
      </c>
      <c r="FG966" s="1">
        <v>9</v>
      </c>
      <c r="FH966" s="1">
        <v>1</v>
      </c>
      <c r="FI966" s="1" t="s">
        <v>62</v>
      </c>
      <c r="FJ966" s="1">
        <v>3</v>
      </c>
      <c r="FK966" s="1" t="s">
        <v>62</v>
      </c>
      <c r="FL966" s="1" t="s">
        <v>62</v>
      </c>
      <c r="FM966" s="1">
        <v>11</v>
      </c>
      <c r="FN966" s="1" t="s">
        <v>62</v>
      </c>
      <c r="FO966" s="1" t="s">
        <v>62</v>
      </c>
      <c r="FP966" s="1">
        <v>78</v>
      </c>
      <c r="FQ966" s="1" t="s">
        <v>62</v>
      </c>
      <c r="FR966" s="1" t="s">
        <v>62</v>
      </c>
      <c r="FS966" s="1" t="s">
        <v>62</v>
      </c>
      <c r="FT966" s="1" t="s">
        <v>62</v>
      </c>
      <c r="FU966" s="1">
        <v>1</v>
      </c>
      <c r="FV966" s="1" t="s">
        <v>62</v>
      </c>
      <c r="FW966" s="1">
        <v>6</v>
      </c>
      <c r="FX966" s="1">
        <v>20</v>
      </c>
      <c r="FY966" s="1" t="s">
        <v>62</v>
      </c>
      <c r="FZ966" s="1" t="s">
        <v>62</v>
      </c>
      <c r="GA966" s="1">
        <v>1</v>
      </c>
      <c r="GB966" s="1" t="s">
        <v>62</v>
      </c>
      <c r="GC966" s="1" t="s">
        <v>62</v>
      </c>
      <c r="GD966" s="1">
        <v>1</v>
      </c>
      <c r="GE966" s="1">
        <v>1</v>
      </c>
      <c r="GF966" s="1" t="s">
        <v>62</v>
      </c>
      <c r="GG966" s="1">
        <v>1</v>
      </c>
      <c r="GH966" s="1" t="s">
        <v>62</v>
      </c>
      <c r="GI966" s="1">
        <v>34</v>
      </c>
      <c r="GJ966" s="1" t="s">
        <v>62</v>
      </c>
      <c r="GK966" s="1">
        <v>1</v>
      </c>
      <c r="GL966" s="1">
        <v>4</v>
      </c>
      <c r="GM966" s="1" t="s">
        <v>62</v>
      </c>
      <c r="GN966" s="1">
        <v>2</v>
      </c>
      <c r="GO966" s="1">
        <v>2</v>
      </c>
      <c r="GP966" s="1">
        <v>12</v>
      </c>
      <c r="GQ966" s="1" t="s">
        <v>62</v>
      </c>
      <c r="GR966" s="1" t="s">
        <v>62</v>
      </c>
      <c r="GS966" s="1">
        <v>3</v>
      </c>
      <c r="GT966" s="1" t="s">
        <v>62</v>
      </c>
      <c r="GU966" s="1" t="s">
        <v>62</v>
      </c>
      <c r="GV966" s="1">
        <v>2</v>
      </c>
      <c r="GW966" s="1">
        <v>6</v>
      </c>
      <c r="GX966" s="1" t="s">
        <v>62</v>
      </c>
      <c r="GY966" s="1">
        <v>15</v>
      </c>
      <c r="GZ966" s="1" t="s">
        <v>62</v>
      </c>
      <c r="HA966" s="1" t="s">
        <v>62</v>
      </c>
      <c r="HB966" s="1">
        <v>1</v>
      </c>
      <c r="HC966" s="1" t="s">
        <v>62</v>
      </c>
      <c r="HD966" s="1" t="s">
        <v>62</v>
      </c>
      <c r="HE966" s="1">
        <v>6</v>
      </c>
      <c r="HF966" s="1">
        <v>1</v>
      </c>
      <c r="HG966" s="1">
        <v>1</v>
      </c>
      <c r="HH966" s="1" t="s">
        <v>62</v>
      </c>
      <c r="HI966" s="1" t="s">
        <v>62</v>
      </c>
      <c r="HJ966" s="1" t="s">
        <v>62</v>
      </c>
      <c r="HK966" s="1" t="s">
        <v>62</v>
      </c>
      <c r="HL966" s="1">
        <v>21</v>
      </c>
      <c r="HM966" s="1" t="s">
        <v>62</v>
      </c>
      <c r="HN966" s="1" t="s">
        <v>62</v>
      </c>
      <c r="HO966" s="1" t="s">
        <v>62</v>
      </c>
      <c r="HP966" s="1" t="s">
        <v>62</v>
      </c>
      <c r="HQ966" s="1" t="s">
        <v>62</v>
      </c>
      <c r="HR966" s="1">
        <v>4</v>
      </c>
      <c r="HS966" s="1">
        <v>1</v>
      </c>
      <c r="HT966" s="1" t="s">
        <v>62</v>
      </c>
      <c r="HU966" s="1" t="s">
        <v>62</v>
      </c>
      <c r="HV966" s="1">
        <v>1</v>
      </c>
      <c r="HW966" s="1" t="s">
        <v>62</v>
      </c>
      <c r="HX966" s="1" t="s">
        <v>62</v>
      </c>
      <c r="HY966" s="1" t="s">
        <v>62</v>
      </c>
      <c r="HZ966" s="1" t="s">
        <v>62</v>
      </c>
      <c r="IA966" s="1" t="s">
        <v>62</v>
      </c>
      <c r="IB966" s="1">
        <v>6</v>
      </c>
      <c r="IC966" s="1" t="s">
        <v>62</v>
      </c>
      <c r="ID966" s="1" t="s">
        <v>62</v>
      </c>
      <c r="IE966" s="1" t="s">
        <v>62</v>
      </c>
      <c r="IF966" s="1" t="s">
        <v>62</v>
      </c>
      <c r="IG966" s="1" t="s">
        <v>62</v>
      </c>
      <c r="IH966" s="1" t="s">
        <v>62</v>
      </c>
      <c r="II966" s="1" t="s">
        <v>62</v>
      </c>
      <c r="IJ966" s="1" t="s">
        <v>62</v>
      </c>
      <c r="IK966" s="1" t="s">
        <v>62</v>
      </c>
      <c r="IL966" s="1" t="s">
        <v>62</v>
      </c>
      <c r="IM966" s="1" t="s">
        <v>62</v>
      </c>
      <c r="IN966" s="1" t="s">
        <v>62</v>
      </c>
      <c r="IO966" s="1">
        <v>12</v>
      </c>
      <c r="IP966" s="1" t="s">
        <v>62</v>
      </c>
      <c r="IQ966" s="1" t="s">
        <v>62</v>
      </c>
      <c r="IR966" s="1" t="s">
        <v>62</v>
      </c>
      <c r="IS966" s="1" t="s">
        <v>62</v>
      </c>
      <c r="IT966" s="1" t="s">
        <v>62</v>
      </c>
      <c r="IU966" s="1" t="s">
        <v>62</v>
      </c>
      <c r="IV966" s="1" t="s">
        <v>62</v>
      </c>
      <c r="IW966" s="1" t="s">
        <v>62</v>
      </c>
      <c r="IX966" s="1" t="s">
        <v>62</v>
      </c>
      <c r="IY966" s="1" t="s">
        <v>62</v>
      </c>
      <c r="IZ966" s="1">
        <v>1</v>
      </c>
      <c r="JA966" s="1" t="s">
        <v>62</v>
      </c>
      <c r="JB966" s="1">
        <v>4</v>
      </c>
      <c r="JC966" s="1" t="s">
        <v>62</v>
      </c>
      <c r="JD966" s="1" t="s">
        <v>62</v>
      </c>
      <c r="JE966" s="1" t="s">
        <v>62</v>
      </c>
      <c r="JF966" s="1">
        <v>3</v>
      </c>
      <c r="JG966" s="1" t="s">
        <v>62</v>
      </c>
      <c r="JH966" s="1" t="s">
        <v>62</v>
      </c>
      <c r="JI966" s="1" t="s">
        <v>62</v>
      </c>
      <c r="JJ966" s="1" t="s">
        <v>62</v>
      </c>
      <c r="JK966" s="1" t="s">
        <v>62</v>
      </c>
      <c r="JL966" s="1">
        <v>4</v>
      </c>
      <c r="JM966" s="1" t="s">
        <v>62</v>
      </c>
      <c r="JN966" s="1" t="s">
        <v>62</v>
      </c>
      <c r="JO966" s="1" t="s">
        <v>62</v>
      </c>
      <c r="JP966" s="1" t="s">
        <v>62</v>
      </c>
      <c r="JQ966" s="1" t="s">
        <v>62</v>
      </c>
      <c r="JR966" s="1" t="s">
        <v>62</v>
      </c>
      <c r="JS966" s="1" t="s">
        <v>62</v>
      </c>
      <c r="JT966" s="1" t="s">
        <v>62</v>
      </c>
      <c r="JU966" s="1" t="s">
        <v>62</v>
      </c>
      <c r="JV966" s="1" t="s">
        <v>62</v>
      </c>
      <c r="JW966" s="1" t="s">
        <v>62</v>
      </c>
      <c r="JX966" s="1">
        <v>2</v>
      </c>
      <c r="JY966" s="1" t="s">
        <v>62</v>
      </c>
      <c r="JZ966" s="1" t="s">
        <v>62</v>
      </c>
      <c r="KA966" s="1" t="s">
        <v>62</v>
      </c>
      <c r="KB966" s="1" t="s">
        <v>62</v>
      </c>
      <c r="KC966" s="1" t="s">
        <v>62</v>
      </c>
      <c r="KD966" s="1" t="s">
        <v>62</v>
      </c>
      <c r="KE966" s="1" t="s">
        <v>62</v>
      </c>
      <c r="KF966" s="1" t="s">
        <v>62</v>
      </c>
      <c r="KG966" s="1">
        <v>1</v>
      </c>
      <c r="KH966" s="1" t="s">
        <v>62</v>
      </c>
      <c r="KI966" s="1" t="s">
        <v>62</v>
      </c>
      <c r="KJ966" s="1" t="s">
        <v>62</v>
      </c>
      <c r="KK966" s="1" t="s">
        <v>62</v>
      </c>
      <c r="KL966" s="1">
        <v>1</v>
      </c>
      <c r="KM966" s="1" t="s">
        <v>62</v>
      </c>
      <c r="KN966" s="1" t="s">
        <v>62</v>
      </c>
      <c r="KO966" s="1" t="s">
        <v>62</v>
      </c>
      <c r="KP966" s="1" t="s">
        <v>62</v>
      </c>
      <c r="KQ966" s="1" t="s">
        <v>62</v>
      </c>
      <c r="KR966" s="1">
        <v>1</v>
      </c>
      <c r="KS966" s="1" t="s">
        <v>62</v>
      </c>
      <c r="KT966" s="1" t="s">
        <v>62</v>
      </c>
      <c r="KU966" s="1" t="s">
        <v>62</v>
      </c>
      <c r="KV966" s="1" t="s">
        <v>62</v>
      </c>
      <c r="KW966" s="1" t="s">
        <v>62</v>
      </c>
      <c r="KX966" s="1" t="s">
        <v>62</v>
      </c>
      <c r="KY966" s="1" t="s">
        <v>62</v>
      </c>
      <c r="KZ966" s="1" t="s">
        <v>62</v>
      </c>
      <c r="LA966" s="1" t="s">
        <v>62</v>
      </c>
      <c r="LB966" s="1" t="s">
        <v>62</v>
      </c>
      <c r="LC966" s="1" t="s">
        <v>62</v>
      </c>
      <c r="LD966" s="1" t="s">
        <v>62</v>
      </c>
      <c r="LE966" s="1" t="s">
        <v>62</v>
      </c>
      <c r="LF966" s="1" t="s">
        <v>62</v>
      </c>
      <c r="LG966" s="1" t="s">
        <v>62</v>
      </c>
      <c r="LH966" s="1" t="s">
        <v>62</v>
      </c>
      <c r="LI966" s="1" t="s">
        <v>62</v>
      </c>
      <c r="LJ966" s="1" t="s">
        <v>62</v>
      </c>
      <c r="LK966" s="1" t="s">
        <v>62</v>
      </c>
      <c r="LL966" s="1" t="s">
        <v>62</v>
      </c>
      <c r="LM966" s="1" t="s">
        <v>62</v>
      </c>
      <c r="LN966" s="1" t="s">
        <v>62</v>
      </c>
      <c r="LO966" s="1" t="s">
        <v>62</v>
      </c>
      <c r="LP966" s="1" t="s">
        <v>62</v>
      </c>
      <c r="LQ966" s="1" t="s">
        <v>62</v>
      </c>
      <c r="LR966" s="1" t="s">
        <v>62</v>
      </c>
      <c r="LS966" s="1" t="s">
        <v>62</v>
      </c>
      <c r="LT966" s="1" t="s">
        <v>62</v>
      </c>
      <c r="LU966" s="1" t="s">
        <v>62</v>
      </c>
      <c r="LV966" s="1" t="s">
        <v>62</v>
      </c>
      <c r="LW966" s="1" t="s">
        <v>62</v>
      </c>
      <c r="LX966" s="1" t="s">
        <v>62</v>
      </c>
      <c r="LY966" s="1" t="s">
        <v>62</v>
      </c>
      <c r="LZ966" s="1" t="s">
        <v>62</v>
      </c>
      <c r="MA966" s="1">
        <v>1</v>
      </c>
      <c r="MB966" s="1">
        <v>1</v>
      </c>
      <c r="MC966" s="1" t="s">
        <v>62</v>
      </c>
      <c r="MD966" s="1" t="s">
        <v>62</v>
      </c>
      <c r="ME966" s="1" t="s">
        <v>62</v>
      </c>
      <c r="MF966" s="1" t="s">
        <v>62</v>
      </c>
      <c r="MG966" s="1" t="s">
        <v>62</v>
      </c>
      <c r="MH966" s="1" t="s">
        <v>62</v>
      </c>
      <c r="MI966" s="1" t="s">
        <v>62</v>
      </c>
      <c r="MJ966" s="1" t="s">
        <v>62</v>
      </c>
      <c r="MK966" s="1" t="s">
        <v>62</v>
      </c>
      <c r="ML966" s="1" t="s">
        <v>62</v>
      </c>
      <c r="MM966" s="1" t="s">
        <v>62</v>
      </c>
      <c r="MN966" s="1" t="s">
        <v>62</v>
      </c>
      <c r="MO966" s="1" t="s">
        <v>62</v>
      </c>
      <c r="MP966" s="1" t="s">
        <v>62</v>
      </c>
      <c r="MQ966" s="1" t="s">
        <v>62</v>
      </c>
      <c r="MR966" s="1" t="s">
        <v>62</v>
      </c>
      <c r="MS966" s="1" t="s">
        <v>62</v>
      </c>
      <c r="MT966" s="1" t="s">
        <v>62</v>
      </c>
      <c r="MU966" s="1" t="s">
        <v>62</v>
      </c>
      <c r="MV966" s="1" t="s">
        <v>62</v>
      </c>
      <c r="MW966" s="1" t="s">
        <v>62</v>
      </c>
      <c r="MX966" s="1" t="s">
        <v>62</v>
      </c>
      <c r="MY966" s="1" t="s">
        <v>62</v>
      </c>
      <c r="MZ966" s="1" t="s">
        <v>62</v>
      </c>
      <c r="NA966" s="1" t="s">
        <v>62</v>
      </c>
      <c r="NB966" s="1" t="s">
        <v>62</v>
      </c>
      <c r="NC966" s="1" t="s">
        <v>62</v>
      </c>
      <c r="ND966" s="1" t="s">
        <v>62</v>
      </c>
      <c r="NE966" s="1" t="s">
        <v>62</v>
      </c>
      <c r="NF966" s="1" t="s">
        <v>62</v>
      </c>
      <c r="NG966" s="1" t="s">
        <v>62</v>
      </c>
      <c r="NH966" s="1" t="s">
        <v>62</v>
      </c>
      <c r="NI966" s="1" t="s">
        <v>62</v>
      </c>
      <c r="NJ966" s="1" t="s">
        <v>62</v>
      </c>
      <c r="NK966" s="1" t="s">
        <v>62</v>
      </c>
      <c r="NL966" s="1" t="s">
        <v>62</v>
      </c>
      <c r="NM966" s="1" t="s">
        <v>62</v>
      </c>
      <c r="NN966" s="1" t="s">
        <v>62</v>
      </c>
      <c r="NO966" s="1" t="s">
        <v>62</v>
      </c>
      <c r="NP966" s="1" t="s">
        <v>62</v>
      </c>
      <c r="NQ966" s="1" t="s">
        <v>62</v>
      </c>
      <c r="NR966" s="1" t="s">
        <v>62</v>
      </c>
      <c r="NS966" s="1" t="s">
        <v>62</v>
      </c>
      <c r="NT966" s="1" t="s">
        <v>62</v>
      </c>
      <c r="NU966" s="1" t="s">
        <v>62</v>
      </c>
      <c r="NV966" s="1" t="s">
        <v>62</v>
      </c>
      <c r="NW966" s="1" t="s">
        <v>62</v>
      </c>
      <c r="NX966" s="1" t="s">
        <v>62</v>
      </c>
      <c r="NY966" s="1" t="s">
        <v>62</v>
      </c>
      <c r="NZ966" s="1" t="s">
        <v>62</v>
      </c>
      <c r="OA966" s="1" t="s">
        <v>62</v>
      </c>
      <c r="OB966" s="1" t="s">
        <v>62</v>
      </c>
      <c r="OC966" s="1" t="s">
        <v>62</v>
      </c>
      <c r="OD966" s="1" t="s">
        <v>62</v>
      </c>
      <c r="OE966" s="1" t="s">
        <v>62</v>
      </c>
      <c r="OF966" s="1" t="s">
        <v>62</v>
      </c>
      <c r="OG966" s="1" t="s">
        <v>62</v>
      </c>
      <c r="OH966" s="1" t="s">
        <v>62</v>
      </c>
      <c r="OI966" s="1" t="s">
        <v>62</v>
      </c>
      <c r="OJ966" s="1" t="s">
        <v>62</v>
      </c>
      <c r="OK966" s="1" t="s">
        <v>62</v>
      </c>
      <c r="OL966" s="1" t="s">
        <v>62</v>
      </c>
      <c r="OM966" s="1" t="s">
        <v>62</v>
      </c>
      <c r="ON966" s="1" t="s">
        <v>62</v>
      </c>
      <c r="OO966" s="1" t="s">
        <v>62</v>
      </c>
      <c r="OP966" s="1" t="s">
        <v>62</v>
      </c>
      <c r="OQ966" s="1" t="s">
        <v>62</v>
      </c>
      <c r="OR966" s="1" t="s">
        <v>62</v>
      </c>
      <c r="OS966" s="1" t="s">
        <v>62</v>
      </c>
      <c r="OT966" s="1" t="s">
        <v>62</v>
      </c>
      <c r="OU966" s="1" t="s">
        <v>62</v>
      </c>
      <c r="OV966" s="1" t="s">
        <v>62</v>
      </c>
      <c r="OW966" s="1" t="s">
        <v>62</v>
      </c>
      <c r="OX966" s="1" t="s">
        <v>62</v>
      </c>
      <c r="OY966" s="1" t="s">
        <v>62</v>
      </c>
      <c r="OZ966" s="1" t="s">
        <v>62</v>
      </c>
      <c r="PA966" s="1" t="s">
        <v>62</v>
      </c>
      <c r="PB966" s="1" t="s">
        <v>62</v>
      </c>
      <c r="PC966" s="1" t="s">
        <v>62</v>
      </c>
      <c r="PD966" s="1" t="s">
        <v>62</v>
      </c>
      <c r="PE966" s="1" t="s">
        <v>62</v>
      </c>
      <c r="PF966" s="1" t="s">
        <v>62</v>
      </c>
      <c r="PG966" s="1" t="s">
        <v>62</v>
      </c>
      <c r="PH966" s="1" t="s">
        <v>62</v>
      </c>
      <c r="PI966" s="1" t="s">
        <v>62</v>
      </c>
      <c r="PJ966" s="1" t="s">
        <v>62</v>
      </c>
      <c r="PK966" s="1" t="s">
        <v>62</v>
      </c>
      <c r="PL966" s="1" t="s">
        <v>62</v>
      </c>
      <c r="PM966" s="1" t="s">
        <v>62</v>
      </c>
      <c r="PN966" s="1" t="s">
        <v>62</v>
      </c>
      <c r="PO966" s="1" t="s">
        <v>62</v>
      </c>
      <c r="PP966" s="1" t="s">
        <v>62</v>
      </c>
      <c r="PQ966" s="1" t="s">
        <v>62</v>
      </c>
      <c r="PR966" s="1" t="s">
        <v>62</v>
      </c>
      <c r="PS966" s="1" t="s">
        <v>62</v>
      </c>
      <c r="PT966" s="1" t="s">
        <v>62</v>
      </c>
      <c r="PU966" s="1" t="s">
        <v>62</v>
      </c>
      <c r="PV966" s="1" t="s">
        <v>62</v>
      </c>
      <c r="PW966" s="1" t="s">
        <v>62</v>
      </c>
      <c r="PX966" s="1" t="s">
        <v>62</v>
      </c>
      <c r="PY966" s="1" t="s">
        <v>62</v>
      </c>
      <c r="PZ966" s="1" t="s">
        <v>62</v>
      </c>
      <c r="QA966" s="1" t="s">
        <v>62</v>
      </c>
      <c r="QB966" s="1" t="s">
        <v>62</v>
      </c>
      <c r="QC966" s="1" t="s">
        <v>62</v>
      </c>
      <c r="QD966" s="1" t="s">
        <v>62</v>
      </c>
      <c r="QE966" s="1" t="s">
        <v>62</v>
      </c>
      <c r="QF966" s="1" t="s">
        <v>62</v>
      </c>
      <c r="QG966" s="1" t="s">
        <v>62</v>
      </c>
      <c r="QH966" s="1" t="s">
        <v>62</v>
      </c>
      <c r="QI966" s="1" t="s">
        <v>62</v>
      </c>
    </row>
    <row r="967" spans="18:451" x14ac:dyDescent="0.25">
      <c r="R967" s="1">
        <v>5</v>
      </c>
      <c r="S967" s="1" t="s">
        <v>62</v>
      </c>
      <c r="T967" s="1">
        <v>12</v>
      </c>
      <c r="U967" s="1" t="s">
        <v>62</v>
      </c>
      <c r="V967" s="1" t="s">
        <v>62</v>
      </c>
      <c r="W967" s="1" t="s">
        <v>62</v>
      </c>
      <c r="X967" s="1" t="s">
        <v>62</v>
      </c>
      <c r="Y967" s="1" t="s">
        <v>62</v>
      </c>
      <c r="Z967" s="1" t="s">
        <v>62</v>
      </c>
      <c r="AA967" s="1">
        <v>5</v>
      </c>
      <c r="AB967" s="1" t="s">
        <v>62</v>
      </c>
      <c r="AC967" s="1" t="s">
        <v>62</v>
      </c>
      <c r="AD967" s="1" t="s">
        <v>62</v>
      </c>
      <c r="AE967" s="1" t="s">
        <v>62</v>
      </c>
      <c r="AF967" s="1">
        <v>3</v>
      </c>
      <c r="AG967" s="1">
        <v>2</v>
      </c>
      <c r="AH967" s="1" t="s">
        <v>62</v>
      </c>
      <c r="AI967" s="1" t="s">
        <v>62</v>
      </c>
      <c r="AJ967" s="1">
        <v>6</v>
      </c>
      <c r="AK967" s="1" t="s">
        <v>62</v>
      </c>
      <c r="AL967" s="1" t="s">
        <v>62</v>
      </c>
      <c r="AM967" s="1">
        <v>6</v>
      </c>
      <c r="AN967" s="1" t="s">
        <v>62</v>
      </c>
      <c r="AO967" s="1" t="s">
        <v>62</v>
      </c>
      <c r="AP967" s="1" t="s">
        <v>62</v>
      </c>
      <c r="AQ967" s="1">
        <v>5</v>
      </c>
      <c r="AR967" s="1" t="s">
        <v>62</v>
      </c>
      <c r="AS967" s="1" t="s">
        <v>62</v>
      </c>
      <c r="AT967" s="1">
        <v>1</v>
      </c>
      <c r="AU967" s="1">
        <v>5</v>
      </c>
      <c r="AV967" s="1">
        <v>1</v>
      </c>
      <c r="AW967" s="1" t="s">
        <v>62</v>
      </c>
      <c r="AX967" s="1" t="s">
        <v>62</v>
      </c>
      <c r="AY967" s="1">
        <v>4</v>
      </c>
      <c r="AZ967" s="1" t="s">
        <v>62</v>
      </c>
      <c r="BA967" s="1" t="s">
        <v>62</v>
      </c>
      <c r="BB967" s="1">
        <v>36</v>
      </c>
      <c r="BC967" s="1" t="s">
        <v>62</v>
      </c>
      <c r="BD967" s="1" t="s">
        <v>62</v>
      </c>
      <c r="BE967" s="1" t="s">
        <v>62</v>
      </c>
      <c r="BF967" s="1" t="s">
        <v>62</v>
      </c>
      <c r="BG967" s="1" t="s">
        <v>62</v>
      </c>
      <c r="BH967" s="1">
        <v>6</v>
      </c>
      <c r="BI967" s="1">
        <v>1</v>
      </c>
      <c r="BJ967" s="1" t="s">
        <v>62</v>
      </c>
      <c r="BK967" s="1">
        <v>1</v>
      </c>
      <c r="BL967" s="1" t="s">
        <v>62</v>
      </c>
      <c r="BM967" s="1">
        <v>1</v>
      </c>
      <c r="BN967" s="1" t="s">
        <v>62</v>
      </c>
      <c r="BO967" s="1">
        <v>16</v>
      </c>
      <c r="BP967" s="1" t="s">
        <v>62</v>
      </c>
      <c r="BQ967" s="1" t="s">
        <v>62</v>
      </c>
      <c r="BR967" s="1" t="s">
        <v>62</v>
      </c>
      <c r="BS967" s="1">
        <v>18</v>
      </c>
      <c r="BT967" s="1" t="s">
        <v>62</v>
      </c>
      <c r="BU967" s="1" t="s">
        <v>62</v>
      </c>
      <c r="BV967" s="1" t="s">
        <v>62</v>
      </c>
      <c r="BW967" s="1">
        <v>14</v>
      </c>
      <c r="BX967" s="1" t="s">
        <v>62</v>
      </c>
      <c r="BY967" s="1" t="s">
        <v>62</v>
      </c>
      <c r="BZ967" s="1">
        <v>6</v>
      </c>
      <c r="CA967" s="1" t="s">
        <v>62</v>
      </c>
      <c r="CB967" s="1" t="s">
        <v>62</v>
      </c>
      <c r="CC967" s="1" t="s">
        <v>62</v>
      </c>
      <c r="CD967" s="1">
        <v>27</v>
      </c>
      <c r="CE967" s="1" t="s">
        <v>62</v>
      </c>
      <c r="CF967" s="1" t="s">
        <v>62</v>
      </c>
      <c r="CG967" s="1">
        <v>6</v>
      </c>
      <c r="CH967" s="1" t="s">
        <v>62</v>
      </c>
      <c r="CI967" s="1" t="s">
        <v>62</v>
      </c>
      <c r="CJ967" s="1">
        <v>2</v>
      </c>
      <c r="CK967" s="1" t="s">
        <v>62</v>
      </c>
      <c r="CL967" s="1">
        <v>84</v>
      </c>
      <c r="CM967" s="1" t="s">
        <v>62</v>
      </c>
      <c r="CN967" s="1" t="s">
        <v>62</v>
      </c>
      <c r="CO967" s="1">
        <v>1</v>
      </c>
      <c r="CP967" s="1" t="s">
        <v>62</v>
      </c>
      <c r="CQ967" s="1" t="s">
        <v>62</v>
      </c>
      <c r="CR967" s="1">
        <v>28</v>
      </c>
      <c r="CS967" s="1" t="s">
        <v>62</v>
      </c>
      <c r="CT967" s="1" t="s">
        <v>62</v>
      </c>
      <c r="CU967" s="1" t="s">
        <v>62</v>
      </c>
      <c r="CV967" s="1" t="s">
        <v>62</v>
      </c>
      <c r="CW967" s="1">
        <v>9</v>
      </c>
      <c r="CX967" s="1" t="s">
        <v>62</v>
      </c>
      <c r="CY967" s="1" t="s">
        <v>62</v>
      </c>
      <c r="CZ967" s="1">
        <v>11</v>
      </c>
      <c r="DA967" s="1" t="s">
        <v>62</v>
      </c>
      <c r="DB967" s="1">
        <v>34</v>
      </c>
      <c r="DC967" s="1" t="s">
        <v>62</v>
      </c>
      <c r="DD967" s="1">
        <v>24</v>
      </c>
      <c r="DE967" s="1" t="s">
        <v>62</v>
      </c>
      <c r="DF967" s="1" t="s">
        <v>62</v>
      </c>
      <c r="DG967" s="1">
        <v>9</v>
      </c>
      <c r="DH967" s="1" t="s">
        <v>62</v>
      </c>
      <c r="DI967" s="1" t="s">
        <v>62</v>
      </c>
      <c r="DJ967" s="1" t="s">
        <v>62</v>
      </c>
      <c r="DK967" s="1">
        <v>16</v>
      </c>
      <c r="DL967" s="1" t="s">
        <v>62</v>
      </c>
      <c r="DM967" s="1">
        <v>20</v>
      </c>
      <c r="DN967" s="1" t="s">
        <v>62</v>
      </c>
      <c r="DO967" s="1" t="s">
        <v>62</v>
      </c>
      <c r="DP967" s="1">
        <v>74</v>
      </c>
      <c r="DQ967" s="1" t="s">
        <v>62</v>
      </c>
      <c r="DR967" s="1" t="s">
        <v>62</v>
      </c>
      <c r="DS967" s="1" t="s">
        <v>62</v>
      </c>
      <c r="DT967" s="1" t="s">
        <v>62</v>
      </c>
      <c r="DU967" s="1">
        <v>8</v>
      </c>
      <c r="DV967" s="1" t="s">
        <v>62</v>
      </c>
      <c r="DW967" s="1" t="s">
        <v>62</v>
      </c>
      <c r="DX967" s="1" t="s">
        <v>62</v>
      </c>
      <c r="DY967" s="1" t="s">
        <v>62</v>
      </c>
      <c r="DZ967" s="1">
        <v>5</v>
      </c>
      <c r="EA967" s="1">
        <v>14</v>
      </c>
      <c r="EB967" s="1" t="s">
        <v>62</v>
      </c>
      <c r="EC967" s="1" t="s">
        <v>62</v>
      </c>
      <c r="ED967" s="1">
        <v>55</v>
      </c>
      <c r="EE967" s="1" t="s">
        <v>62</v>
      </c>
      <c r="EF967" s="1" t="s">
        <v>62</v>
      </c>
      <c r="EG967" s="1" t="s">
        <v>62</v>
      </c>
      <c r="EH967" s="1">
        <v>8</v>
      </c>
      <c r="EI967" s="1" t="s">
        <v>62</v>
      </c>
      <c r="EJ967" s="1">
        <v>8</v>
      </c>
      <c r="EK967" s="1" t="s">
        <v>62</v>
      </c>
      <c r="EL967" s="1" t="s">
        <v>62</v>
      </c>
      <c r="EM967" s="1">
        <v>8</v>
      </c>
      <c r="EN967" s="1" t="s">
        <v>62</v>
      </c>
      <c r="EO967" s="1" t="s">
        <v>62</v>
      </c>
      <c r="EP967" s="1">
        <v>5</v>
      </c>
      <c r="EQ967" s="1" t="s">
        <v>62</v>
      </c>
      <c r="ER967" s="1" t="s">
        <v>62</v>
      </c>
      <c r="ES967" s="1">
        <v>131</v>
      </c>
      <c r="ET967" s="1">
        <v>1</v>
      </c>
      <c r="EU967" s="1" t="s">
        <v>62</v>
      </c>
      <c r="EV967" s="1">
        <v>10</v>
      </c>
      <c r="EW967" s="1">
        <v>5</v>
      </c>
      <c r="EX967" s="1" t="s">
        <v>62</v>
      </c>
      <c r="EY967" s="1">
        <v>7</v>
      </c>
      <c r="EZ967" s="1" t="s">
        <v>62</v>
      </c>
      <c r="FA967" s="1" t="s">
        <v>62</v>
      </c>
      <c r="FB967" s="1">
        <v>52</v>
      </c>
      <c r="FC967" s="1" t="s">
        <v>62</v>
      </c>
      <c r="FD967" s="1" t="s">
        <v>62</v>
      </c>
      <c r="FE967" s="1" t="s">
        <v>62</v>
      </c>
      <c r="FF967" s="1">
        <v>14</v>
      </c>
      <c r="FG967" s="1">
        <v>7</v>
      </c>
      <c r="FH967" s="1" t="s">
        <v>62</v>
      </c>
      <c r="FI967" s="1" t="s">
        <v>62</v>
      </c>
      <c r="FJ967" s="1">
        <v>13</v>
      </c>
      <c r="FK967" s="1" t="s">
        <v>62</v>
      </c>
      <c r="FL967" s="1" t="s">
        <v>62</v>
      </c>
      <c r="FM967" s="1">
        <v>36</v>
      </c>
      <c r="FN967" s="1" t="s">
        <v>62</v>
      </c>
      <c r="FO967" s="1" t="s">
        <v>62</v>
      </c>
      <c r="FP967" s="1">
        <v>90</v>
      </c>
      <c r="FQ967" s="1" t="s">
        <v>62</v>
      </c>
      <c r="FR967" s="1" t="s">
        <v>62</v>
      </c>
      <c r="FS967" s="1" t="s">
        <v>62</v>
      </c>
      <c r="FT967" s="1">
        <v>3</v>
      </c>
      <c r="FU967" s="1">
        <v>2</v>
      </c>
      <c r="FV967" s="1" t="s">
        <v>62</v>
      </c>
      <c r="FW967" s="1">
        <v>8</v>
      </c>
      <c r="FX967" s="1">
        <v>39</v>
      </c>
      <c r="FY967" s="1" t="s">
        <v>62</v>
      </c>
      <c r="FZ967" s="1" t="s">
        <v>62</v>
      </c>
      <c r="GA967" s="1">
        <v>11</v>
      </c>
      <c r="GB967" s="1" t="s">
        <v>62</v>
      </c>
      <c r="GC967" s="1">
        <v>2</v>
      </c>
      <c r="GD967" s="1">
        <v>10</v>
      </c>
      <c r="GE967" s="1" t="s">
        <v>62</v>
      </c>
      <c r="GF967" s="1" t="s">
        <v>62</v>
      </c>
      <c r="GG967" s="1">
        <v>6</v>
      </c>
      <c r="GH967" s="1" t="s">
        <v>62</v>
      </c>
      <c r="GI967" s="1">
        <v>86</v>
      </c>
      <c r="GJ967" s="1" t="s">
        <v>62</v>
      </c>
      <c r="GK967" s="1" t="s">
        <v>62</v>
      </c>
      <c r="GL967" s="1">
        <v>10</v>
      </c>
      <c r="GM967" s="1" t="s">
        <v>62</v>
      </c>
      <c r="GN967" s="1">
        <v>3</v>
      </c>
      <c r="GO967" s="1">
        <v>5</v>
      </c>
      <c r="GP967" s="1">
        <v>34</v>
      </c>
      <c r="GQ967" s="1" t="s">
        <v>62</v>
      </c>
      <c r="GR967" s="1" t="s">
        <v>62</v>
      </c>
      <c r="GS967" s="1">
        <v>8</v>
      </c>
      <c r="GT967" s="1">
        <v>2</v>
      </c>
      <c r="GU967" s="1" t="s">
        <v>62</v>
      </c>
      <c r="GV967" s="1">
        <v>13</v>
      </c>
      <c r="GW967" s="1">
        <v>21</v>
      </c>
      <c r="GX967" s="1" t="s">
        <v>62</v>
      </c>
      <c r="GY967" s="1">
        <v>86</v>
      </c>
      <c r="GZ967" s="1" t="s">
        <v>62</v>
      </c>
      <c r="HA967" s="1" t="s">
        <v>62</v>
      </c>
      <c r="HB967" s="1">
        <v>4</v>
      </c>
      <c r="HC967" s="1">
        <v>1</v>
      </c>
      <c r="HD967" s="1">
        <v>11</v>
      </c>
      <c r="HE967" s="1">
        <v>15</v>
      </c>
      <c r="HF967" s="1" t="s">
        <v>62</v>
      </c>
      <c r="HG967" s="1">
        <v>7</v>
      </c>
      <c r="HH967" s="1">
        <v>2</v>
      </c>
      <c r="HI967" s="1" t="s">
        <v>62</v>
      </c>
      <c r="HJ967" s="1">
        <v>5</v>
      </c>
      <c r="HK967" s="1">
        <v>2</v>
      </c>
      <c r="HL967" s="1">
        <v>55</v>
      </c>
      <c r="HM967" s="1" t="s">
        <v>62</v>
      </c>
      <c r="HN967" s="1">
        <v>6</v>
      </c>
      <c r="HO967" s="1" t="s">
        <v>62</v>
      </c>
      <c r="HP967" s="1">
        <v>4</v>
      </c>
      <c r="HQ967" s="1" t="s">
        <v>62</v>
      </c>
      <c r="HR967" s="1">
        <v>18</v>
      </c>
      <c r="HS967" s="1">
        <v>6</v>
      </c>
      <c r="HT967" s="1" t="s">
        <v>62</v>
      </c>
      <c r="HU967" s="1">
        <v>2</v>
      </c>
      <c r="HV967" s="1">
        <v>5</v>
      </c>
      <c r="HW967" s="1" t="s">
        <v>62</v>
      </c>
      <c r="HX967" s="1" t="s">
        <v>62</v>
      </c>
      <c r="HY967" s="1">
        <v>12</v>
      </c>
      <c r="HZ967" s="1" t="s">
        <v>62</v>
      </c>
      <c r="IA967" s="1" t="s">
        <v>62</v>
      </c>
      <c r="IB967" s="1">
        <v>31</v>
      </c>
      <c r="IC967" s="1" t="s">
        <v>62</v>
      </c>
      <c r="ID967" s="1" t="s">
        <v>62</v>
      </c>
      <c r="IE967" s="1">
        <v>1</v>
      </c>
      <c r="IF967" s="1">
        <v>10</v>
      </c>
      <c r="IG967" s="1">
        <v>12</v>
      </c>
      <c r="IH967" s="1">
        <v>4</v>
      </c>
      <c r="II967" s="1" t="s">
        <v>62</v>
      </c>
      <c r="IJ967" s="1" t="s">
        <v>62</v>
      </c>
      <c r="IK967" s="1" t="s">
        <v>62</v>
      </c>
      <c r="IL967" s="1">
        <v>3</v>
      </c>
      <c r="IM967" s="1" t="s">
        <v>62</v>
      </c>
      <c r="IN967" s="1" t="s">
        <v>62</v>
      </c>
      <c r="IO967" s="1">
        <v>45</v>
      </c>
      <c r="IP967" s="1">
        <v>1</v>
      </c>
      <c r="IQ967" s="1">
        <v>2</v>
      </c>
      <c r="IR967" s="1" t="s">
        <v>62</v>
      </c>
      <c r="IS967" s="1" t="s">
        <v>62</v>
      </c>
      <c r="IT967" s="1">
        <v>9</v>
      </c>
      <c r="IU967" s="1">
        <v>4</v>
      </c>
      <c r="IV967" s="1" t="s">
        <v>62</v>
      </c>
      <c r="IW967" s="1" t="s">
        <v>62</v>
      </c>
      <c r="IX967" s="1" t="s">
        <v>62</v>
      </c>
      <c r="IY967" s="1" t="s">
        <v>62</v>
      </c>
      <c r="IZ967" s="1">
        <v>9</v>
      </c>
      <c r="JA967" s="1" t="s">
        <v>62</v>
      </c>
      <c r="JB967" s="1">
        <v>15</v>
      </c>
      <c r="JC967" s="1">
        <v>2</v>
      </c>
      <c r="JD967" s="1" t="s">
        <v>62</v>
      </c>
      <c r="JE967" s="1" t="s">
        <v>62</v>
      </c>
      <c r="JF967" s="1">
        <v>15</v>
      </c>
      <c r="JG967" s="1">
        <v>1</v>
      </c>
      <c r="JH967" s="1" t="s">
        <v>62</v>
      </c>
      <c r="JI967" s="1">
        <v>5</v>
      </c>
      <c r="JJ967" s="1" t="s">
        <v>62</v>
      </c>
      <c r="JK967" s="1" t="s">
        <v>62</v>
      </c>
      <c r="JL967" s="1">
        <v>16</v>
      </c>
      <c r="JM967" s="1">
        <v>7</v>
      </c>
      <c r="JN967" s="1">
        <v>1</v>
      </c>
      <c r="JO967" s="1" t="s">
        <v>62</v>
      </c>
      <c r="JP967" s="1">
        <v>2</v>
      </c>
      <c r="JQ967" s="1">
        <v>3</v>
      </c>
      <c r="JR967" s="1" t="s">
        <v>62</v>
      </c>
      <c r="JS967" s="1">
        <v>2</v>
      </c>
      <c r="JT967" s="1">
        <v>2</v>
      </c>
      <c r="JU967" s="1" t="s">
        <v>62</v>
      </c>
      <c r="JV967" s="1">
        <v>2</v>
      </c>
      <c r="JW967" s="1" t="s">
        <v>62</v>
      </c>
      <c r="JX967" s="1">
        <v>19</v>
      </c>
      <c r="JY967" s="1" t="s">
        <v>62</v>
      </c>
      <c r="JZ967" s="1" t="s">
        <v>62</v>
      </c>
      <c r="KA967" s="1">
        <v>1</v>
      </c>
      <c r="KB967" s="1">
        <v>1</v>
      </c>
      <c r="KC967" s="1">
        <v>1</v>
      </c>
      <c r="KD967" s="1" t="s">
        <v>62</v>
      </c>
      <c r="KE967" s="1">
        <v>1</v>
      </c>
      <c r="KF967" s="1">
        <v>1</v>
      </c>
      <c r="KG967" s="1">
        <v>9</v>
      </c>
      <c r="KH967" s="1">
        <v>2</v>
      </c>
      <c r="KI967" s="1" t="s">
        <v>62</v>
      </c>
      <c r="KJ967" s="1" t="s">
        <v>62</v>
      </c>
      <c r="KK967" s="1" t="s">
        <v>62</v>
      </c>
      <c r="KL967" s="1">
        <v>3</v>
      </c>
      <c r="KM967" s="1" t="s">
        <v>62</v>
      </c>
      <c r="KN967" s="1" t="s">
        <v>62</v>
      </c>
      <c r="KO967" s="1">
        <v>1</v>
      </c>
      <c r="KP967" s="1">
        <v>3</v>
      </c>
      <c r="KQ967" s="1" t="s">
        <v>62</v>
      </c>
      <c r="KR967" s="1">
        <v>8</v>
      </c>
      <c r="KS967" s="1" t="s">
        <v>62</v>
      </c>
      <c r="KT967" s="1" t="s">
        <v>62</v>
      </c>
      <c r="KU967" s="1" t="s">
        <v>62</v>
      </c>
      <c r="KV967" s="1" t="s">
        <v>62</v>
      </c>
      <c r="KW967" s="1" t="s">
        <v>62</v>
      </c>
      <c r="KX967" s="1">
        <v>1</v>
      </c>
      <c r="KY967" s="1" t="s">
        <v>62</v>
      </c>
      <c r="KZ967" s="1" t="s">
        <v>62</v>
      </c>
      <c r="LA967" s="1" t="s">
        <v>62</v>
      </c>
      <c r="LB967" s="1" t="s">
        <v>62</v>
      </c>
      <c r="LC967" s="1" t="s">
        <v>62</v>
      </c>
      <c r="LD967" s="1" t="s">
        <v>62</v>
      </c>
      <c r="LE967" s="1" t="s">
        <v>62</v>
      </c>
      <c r="LF967" s="1">
        <v>7</v>
      </c>
      <c r="LG967" s="1">
        <v>1</v>
      </c>
      <c r="LH967" s="1">
        <v>1</v>
      </c>
      <c r="LI967" s="1" t="s">
        <v>62</v>
      </c>
      <c r="LJ967" s="1" t="s">
        <v>62</v>
      </c>
      <c r="LK967" s="1">
        <v>6</v>
      </c>
      <c r="LL967" s="1" t="s">
        <v>62</v>
      </c>
      <c r="LM967" s="1" t="s">
        <v>62</v>
      </c>
      <c r="LN967" s="1" t="s">
        <v>62</v>
      </c>
      <c r="LO967" s="1">
        <v>1</v>
      </c>
      <c r="LP967" s="1">
        <v>1</v>
      </c>
      <c r="LQ967" s="1" t="s">
        <v>62</v>
      </c>
      <c r="LR967" s="1" t="s">
        <v>62</v>
      </c>
      <c r="LS967" s="1">
        <v>2</v>
      </c>
      <c r="LT967" s="1">
        <v>10</v>
      </c>
      <c r="LU967" s="1" t="s">
        <v>62</v>
      </c>
      <c r="LV967" s="1" t="s">
        <v>62</v>
      </c>
      <c r="LW967" s="1" t="s">
        <v>62</v>
      </c>
      <c r="LX967" s="1" t="s">
        <v>62</v>
      </c>
      <c r="LY967" s="1" t="s">
        <v>62</v>
      </c>
      <c r="LZ967" s="1" t="s">
        <v>62</v>
      </c>
      <c r="MA967" s="1">
        <v>2</v>
      </c>
      <c r="MB967" s="1">
        <v>1</v>
      </c>
      <c r="MC967" s="1" t="s">
        <v>62</v>
      </c>
      <c r="MD967" s="1" t="s">
        <v>62</v>
      </c>
      <c r="ME967" s="1" t="s">
        <v>62</v>
      </c>
      <c r="MF967" s="1" t="s">
        <v>62</v>
      </c>
      <c r="MG967" s="1" t="s">
        <v>62</v>
      </c>
      <c r="MH967" s="1">
        <v>6</v>
      </c>
      <c r="MI967" s="1" t="s">
        <v>62</v>
      </c>
      <c r="MJ967" s="1" t="s">
        <v>62</v>
      </c>
      <c r="MK967" s="1">
        <v>1</v>
      </c>
      <c r="ML967" s="1" t="s">
        <v>62</v>
      </c>
      <c r="MM967" s="1" t="s">
        <v>62</v>
      </c>
      <c r="MN967" s="1" t="s">
        <v>62</v>
      </c>
      <c r="MO967" s="1" t="s">
        <v>62</v>
      </c>
      <c r="MP967" s="1" t="s">
        <v>62</v>
      </c>
      <c r="MQ967" s="1" t="s">
        <v>62</v>
      </c>
      <c r="MR967" s="1" t="s">
        <v>62</v>
      </c>
      <c r="MS967" s="1" t="s">
        <v>62</v>
      </c>
      <c r="MT967" s="1" t="s">
        <v>62</v>
      </c>
      <c r="MU967" s="1" t="s">
        <v>62</v>
      </c>
      <c r="MV967" s="1" t="s">
        <v>62</v>
      </c>
      <c r="MW967" s="1" t="s">
        <v>62</v>
      </c>
      <c r="MX967" s="1" t="s">
        <v>62</v>
      </c>
      <c r="MY967" s="1" t="s">
        <v>62</v>
      </c>
      <c r="MZ967" s="1" t="s">
        <v>62</v>
      </c>
      <c r="NA967" s="1" t="s">
        <v>62</v>
      </c>
      <c r="NB967" s="1">
        <v>3</v>
      </c>
      <c r="NC967" s="1" t="s">
        <v>62</v>
      </c>
      <c r="ND967" s="1" t="s">
        <v>62</v>
      </c>
      <c r="NE967" s="1" t="s">
        <v>62</v>
      </c>
      <c r="NF967" s="1" t="s">
        <v>62</v>
      </c>
      <c r="NG967" s="1" t="s">
        <v>62</v>
      </c>
      <c r="NH967" s="1" t="s">
        <v>62</v>
      </c>
      <c r="NI967" s="1" t="s">
        <v>62</v>
      </c>
      <c r="NJ967" s="1" t="s">
        <v>62</v>
      </c>
      <c r="NK967" s="1" t="s">
        <v>62</v>
      </c>
      <c r="NL967" s="1" t="s">
        <v>62</v>
      </c>
      <c r="NM967" s="1">
        <v>3</v>
      </c>
      <c r="NN967" s="1" t="s">
        <v>62</v>
      </c>
      <c r="NO967" s="1" t="s">
        <v>62</v>
      </c>
      <c r="NP967" s="1" t="s">
        <v>62</v>
      </c>
      <c r="NQ967" s="1" t="s">
        <v>62</v>
      </c>
      <c r="NR967" s="1" t="s">
        <v>62</v>
      </c>
      <c r="NS967" s="1" t="s">
        <v>62</v>
      </c>
      <c r="NT967" s="1" t="s">
        <v>62</v>
      </c>
      <c r="NU967" s="1" t="s">
        <v>62</v>
      </c>
      <c r="NV967" s="1" t="s">
        <v>62</v>
      </c>
      <c r="NW967" s="1" t="s">
        <v>62</v>
      </c>
      <c r="NX967" s="1" t="s">
        <v>62</v>
      </c>
      <c r="NY967" s="1" t="s">
        <v>62</v>
      </c>
      <c r="NZ967" s="1" t="s">
        <v>62</v>
      </c>
      <c r="OA967" s="1" t="s">
        <v>62</v>
      </c>
      <c r="OB967" s="1">
        <v>1</v>
      </c>
      <c r="OC967" s="1" t="s">
        <v>62</v>
      </c>
      <c r="OD967" s="1" t="s">
        <v>62</v>
      </c>
      <c r="OE967" s="1" t="s">
        <v>62</v>
      </c>
      <c r="OF967" s="1" t="s">
        <v>62</v>
      </c>
      <c r="OG967" s="1" t="s">
        <v>62</v>
      </c>
      <c r="OH967" s="1" t="s">
        <v>62</v>
      </c>
      <c r="OI967" s="1" t="s">
        <v>62</v>
      </c>
      <c r="OJ967" s="1" t="s">
        <v>62</v>
      </c>
      <c r="OK967" s="1" t="s">
        <v>62</v>
      </c>
      <c r="OL967" s="1" t="s">
        <v>62</v>
      </c>
      <c r="OM967" s="1" t="s">
        <v>62</v>
      </c>
      <c r="ON967" s="1" t="s">
        <v>62</v>
      </c>
      <c r="OO967" s="1" t="s">
        <v>62</v>
      </c>
      <c r="OP967" s="1" t="s">
        <v>62</v>
      </c>
      <c r="OQ967" s="1" t="s">
        <v>62</v>
      </c>
      <c r="OR967" s="1" t="s">
        <v>62</v>
      </c>
      <c r="OS967" s="1" t="s">
        <v>62</v>
      </c>
      <c r="OT967" s="1" t="s">
        <v>62</v>
      </c>
      <c r="OU967" s="1" t="s">
        <v>62</v>
      </c>
      <c r="OV967" s="1" t="s">
        <v>62</v>
      </c>
      <c r="OW967" s="1" t="s">
        <v>62</v>
      </c>
      <c r="OX967" s="1" t="s">
        <v>62</v>
      </c>
      <c r="OY967" s="1" t="s">
        <v>62</v>
      </c>
      <c r="OZ967" s="1" t="s">
        <v>62</v>
      </c>
      <c r="PA967" s="1" t="s">
        <v>62</v>
      </c>
      <c r="PB967" s="1" t="s">
        <v>62</v>
      </c>
      <c r="PC967" s="1" t="s">
        <v>62</v>
      </c>
      <c r="PD967" s="1" t="s">
        <v>62</v>
      </c>
      <c r="PE967" s="1" t="s">
        <v>62</v>
      </c>
      <c r="PF967" s="1" t="s">
        <v>62</v>
      </c>
      <c r="PG967" s="1" t="s">
        <v>62</v>
      </c>
      <c r="PH967" s="1" t="s">
        <v>62</v>
      </c>
      <c r="PI967" s="1" t="s">
        <v>62</v>
      </c>
      <c r="PJ967" s="1" t="s">
        <v>62</v>
      </c>
      <c r="PK967" s="1" t="s">
        <v>62</v>
      </c>
      <c r="PL967" s="1" t="s">
        <v>62</v>
      </c>
      <c r="PM967" s="1" t="s">
        <v>62</v>
      </c>
      <c r="PN967" s="1" t="s">
        <v>62</v>
      </c>
      <c r="PO967" s="1" t="s">
        <v>62</v>
      </c>
      <c r="PP967" s="1" t="s">
        <v>62</v>
      </c>
      <c r="PQ967" s="1" t="s">
        <v>62</v>
      </c>
      <c r="PR967" s="1" t="s">
        <v>62</v>
      </c>
      <c r="PS967" s="1" t="s">
        <v>62</v>
      </c>
      <c r="PT967" s="1" t="s">
        <v>62</v>
      </c>
      <c r="PU967" s="1" t="s">
        <v>62</v>
      </c>
      <c r="PV967" s="1" t="s">
        <v>62</v>
      </c>
      <c r="PW967" s="1" t="s">
        <v>62</v>
      </c>
      <c r="PX967" s="1" t="s">
        <v>62</v>
      </c>
      <c r="PY967" s="1" t="s">
        <v>62</v>
      </c>
      <c r="PZ967" s="1" t="s">
        <v>62</v>
      </c>
      <c r="QA967" s="1" t="s">
        <v>62</v>
      </c>
      <c r="QB967" s="1" t="s">
        <v>62</v>
      </c>
      <c r="QC967" s="1" t="s">
        <v>62</v>
      </c>
      <c r="QD967" s="1" t="s">
        <v>62</v>
      </c>
      <c r="QE967" s="1" t="s">
        <v>62</v>
      </c>
      <c r="QF967" s="1" t="s">
        <v>62</v>
      </c>
      <c r="QG967" s="1" t="s">
        <v>62</v>
      </c>
      <c r="QH967" s="1" t="s">
        <v>62</v>
      </c>
      <c r="QI967" s="1" t="s">
        <v>62</v>
      </c>
    </row>
    <row r="968" spans="18:451" x14ac:dyDescent="0.25">
      <c r="R968" s="1" t="s">
        <v>62</v>
      </c>
      <c r="S968" s="1" t="s">
        <v>62</v>
      </c>
      <c r="T968" s="1">
        <v>2</v>
      </c>
      <c r="U968" s="1" t="s">
        <v>62</v>
      </c>
      <c r="V968" s="1" t="s">
        <v>62</v>
      </c>
      <c r="W968" s="1" t="s">
        <v>62</v>
      </c>
      <c r="X968" s="1" t="s">
        <v>62</v>
      </c>
      <c r="Y968" s="1" t="s">
        <v>62</v>
      </c>
      <c r="Z968" s="1" t="s">
        <v>62</v>
      </c>
      <c r="AA968" s="1" t="s">
        <v>62</v>
      </c>
      <c r="AB968" s="1" t="s">
        <v>62</v>
      </c>
      <c r="AC968" s="1" t="s">
        <v>62</v>
      </c>
      <c r="AD968" s="1" t="s">
        <v>62</v>
      </c>
      <c r="AE968" s="1" t="s">
        <v>62</v>
      </c>
      <c r="AF968" s="1" t="s">
        <v>62</v>
      </c>
      <c r="AG968" s="1" t="s">
        <v>62</v>
      </c>
      <c r="AH968" s="1" t="s">
        <v>62</v>
      </c>
      <c r="AI968" s="1">
        <v>1</v>
      </c>
      <c r="AJ968" s="1">
        <v>1</v>
      </c>
      <c r="AK968" s="1" t="s">
        <v>62</v>
      </c>
      <c r="AL968" s="1" t="s">
        <v>62</v>
      </c>
      <c r="AM968" s="1" t="s">
        <v>62</v>
      </c>
      <c r="AN968" s="1" t="s">
        <v>62</v>
      </c>
      <c r="AO968" s="1" t="s">
        <v>62</v>
      </c>
      <c r="AP968" s="1" t="s">
        <v>62</v>
      </c>
      <c r="AQ968" s="1">
        <v>1</v>
      </c>
      <c r="AR968" s="1" t="s">
        <v>62</v>
      </c>
      <c r="AS968" s="1" t="s">
        <v>62</v>
      </c>
      <c r="AT968" s="1" t="s">
        <v>62</v>
      </c>
      <c r="AU968" s="1" t="s">
        <v>62</v>
      </c>
      <c r="AV968" s="1" t="s">
        <v>62</v>
      </c>
      <c r="AW968" s="1" t="s">
        <v>62</v>
      </c>
      <c r="AX968" s="1" t="s">
        <v>62</v>
      </c>
      <c r="AY968" s="1" t="s">
        <v>62</v>
      </c>
      <c r="AZ968" s="1" t="s">
        <v>62</v>
      </c>
      <c r="BA968" s="1" t="s">
        <v>62</v>
      </c>
      <c r="BB968" s="1">
        <v>3</v>
      </c>
      <c r="BC968" s="1" t="s">
        <v>62</v>
      </c>
      <c r="BD968" s="1" t="s">
        <v>62</v>
      </c>
      <c r="BE968" s="1">
        <v>1</v>
      </c>
      <c r="BF968" s="1" t="s">
        <v>62</v>
      </c>
      <c r="BG968" s="1" t="s">
        <v>62</v>
      </c>
      <c r="BH968" s="1" t="s">
        <v>62</v>
      </c>
      <c r="BI968" s="1" t="s">
        <v>62</v>
      </c>
      <c r="BJ968" s="1" t="s">
        <v>62</v>
      </c>
      <c r="BK968" s="1" t="s">
        <v>62</v>
      </c>
      <c r="BL968" s="1">
        <v>2</v>
      </c>
      <c r="BM968" s="1" t="s">
        <v>62</v>
      </c>
      <c r="BN968" s="1">
        <v>1</v>
      </c>
      <c r="BO968" s="1">
        <v>3</v>
      </c>
      <c r="BP968" s="1" t="s">
        <v>62</v>
      </c>
      <c r="BQ968" s="1" t="s">
        <v>62</v>
      </c>
      <c r="BR968" s="1" t="s">
        <v>62</v>
      </c>
      <c r="BS968" s="1">
        <v>6</v>
      </c>
      <c r="BT968" s="1" t="s">
        <v>62</v>
      </c>
      <c r="BU968" s="1" t="s">
        <v>62</v>
      </c>
      <c r="BV968" s="1" t="s">
        <v>62</v>
      </c>
      <c r="BW968" s="1" t="s">
        <v>62</v>
      </c>
      <c r="BX968" s="1" t="s">
        <v>62</v>
      </c>
      <c r="BY968" s="1" t="s">
        <v>62</v>
      </c>
      <c r="BZ968" s="1" t="s">
        <v>62</v>
      </c>
      <c r="CA968" s="1" t="s">
        <v>62</v>
      </c>
      <c r="CB968" s="1" t="s">
        <v>62</v>
      </c>
      <c r="CC968" s="1" t="s">
        <v>62</v>
      </c>
      <c r="CD968" s="1" t="s">
        <v>62</v>
      </c>
      <c r="CE968" s="1" t="s">
        <v>62</v>
      </c>
      <c r="CF968" s="1" t="s">
        <v>62</v>
      </c>
      <c r="CG968" s="1">
        <v>1</v>
      </c>
      <c r="CH968" s="1" t="s">
        <v>62</v>
      </c>
      <c r="CI968" s="1" t="s">
        <v>62</v>
      </c>
      <c r="CJ968" s="1" t="s">
        <v>62</v>
      </c>
      <c r="CK968" s="1" t="s">
        <v>62</v>
      </c>
      <c r="CL968" s="1">
        <v>2</v>
      </c>
      <c r="CM968" s="1" t="s">
        <v>62</v>
      </c>
      <c r="CN968" s="1" t="s">
        <v>62</v>
      </c>
      <c r="CO968" s="1" t="s">
        <v>62</v>
      </c>
      <c r="CP968" s="1" t="s">
        <v>62</v>
      </c>
      <c r="CQ968" s="1" t="s">
        <v>62</v>
      </c>
      <c r="CR968" s="1" t="s">
        <v>62</v>
      </c>
      <c r="CS968" s="1" t="s">
        <v>62</v>
      </c>
      <c r="CT968" s="1" t="s">
        <v>62</v>
      </c>
      <c r="CU968" s="1" t="s">
        <v>62</v>
      </c>
      <c r="CV968" s="1" t="s">
        <v>62</v>
      </c>
      <c r="CW968" s="1" t="s">
        <v>62</v>
      </c>
      <c r="CX968" s="1" t="s">
        <v>62</v>
      </c>
      <c r="CY968" s="1" t="s">
        <v>62</v>
      </c>
      <c r="CZ968" s="1" t="s">
        <v>62</v>
      </c>
      <c r="DA968" s="1" t="s">
        <v>62</v>
      </c>
      <c r="DB968" s="1">
        <v>7</v>
      </c>
      <c r="DC968" s="1" t="s">
        <v>62</v>
      </c>
      <c r="DD968" s="1" t="s">
        <v>62</v>
      </c>
      <c r="DE968" s="1" t="s">
        <v>62</v>
      </c>
      <c r="DF968" s="1" t="s">
        <v>62</v>
      </c>
      <c r="DG968" s="1" t="s">
        <v>62</v>
      </c>
      <c r="DH968" s="1" t="s">
        <v>62</v>
      </c>
      <c r="DI968" s="1" t="s">
        <v>62</v>
      </c>
      <c r="DJ968" s="1" t="s">
        <v>62</v>
      </c>
      <c r="DK968" s="1">
        <v>2</v>
      </c>
      <c r="DL968" s="1" t="s">
        <v>62</v>
      </c>
      <c r="DM968" s="1">
        <v>7</v>
      </c>
      <c r="DN968" s="1" t="s">
        <v>62</v>
      </c>
      <c r="DO968" s="1" t="s">
        <v>62</v>
      </c>
      <c r="DP968" s="1">
        <v>9</v>
      </c>
      <c r="DQ968" s="1" t="s">
        <v>62</v>
      </c>
      <c r="DR968" s="1" t="s">
        <v>62</v>
      </c>
      <c r="DS968" s="1" t="s">
        <v>62</v>
      </c>
      <c r="DT968" s="1" t="s">
        <v>62</v>
      </c>
      <c r="DU968" s="1">
        <v>1</v>
      </c>
      <c r="DV968" s="1" t="s">
        <v>62</v>
      </c>
      <c r="DW968" s="1" t="s">
        <v>62</v>
      </c>
      <c r="DX968" s="1" t="s">
        <v>62</v>
      </c>
      <c r="DY968" s="1" t="s">
        <v>62</v>
      </c>
      <c r="DZ968" s="1" t="s">
        <v>62</v>
      </c>
      <c r="EA968" s="1">
        <v>2</v>
      </c>
      <c r="EB968" s="1" t="s">
        <v>62</v>
      </c>
      <c r="EC968" s="1" t="s">
        <v>62</v>
      </c>
      <c r="ED968" s="1">
        <v>29</v>
      </c>
      <c r="EE968" s="1" t="s">
        <v>62</v>
      </c>
      <c r="EF968" s="1" t="s">
        <v>62</v>
      </c>
      <c r="EG968" s="1" t="s">
        <v>62</v>
      </c>
      <c r="EH968" s="1">
        <v>1</v>
      </c>
      <c r="EI968" s="1" t="s">
        <v>62</v>
      </c>
      <c r="EJ968" s="1">
        <v>2</v>
      </c>
      <c r="EK968" s="1" t="s">
        <v>62</v>
      </c>
      <c r="EL968" s="1" t="s">
        <v>62</v>
      </c>
      <c r="EM968" s="1">
        <v>1</v>
      </c>
      <c r="EN968" s="1" t="s">
        <v>62</v>
      </c>
      <c r="EO968" s="1" t="s">
        <v>62</v>
      </c>
      <c r="EP968" s="1">
        <v>1</v>
      </c>
      <c r="EQ968" s="1">
        <v>2</v>
      </c>
      <c r="ER968" s="1" t="s">
        <v>62</v>
      </c>
      <c r="ES968" s="1">
        <v>25</v>
      </c>
      <c r="ET968" s="1">
        <v>1</v>
      </c>
      <c r="EU968" s="1" t="s">
        <v>62</v>
      </c>
      <c r="EV968" s="1" t="s">
        <v>62</v>
      </c>
      <c r="EW968" s="1" t="s">
        <v>62</v>
      </c>
      <c r="EX968" s="1" t="s">
        <v>62</v>
      </c>
      <c r="EY968" s="1">
        <v>1</v>
      </c>
      <c r="EZ968" s="1" t="s">
        <v>62</v>
      </c>
      <c r="FA968" s="1" t="s">
        <v>62</v>
      </c>
      <c r="FB968" s="1">
        <v>13</v>
      </c>
      <c r="FC968" s="1" t="s">
        <v>62</v>
      </c>
      <c r="FD968" s="1" t="s">
        <v>62</v>
      </c>
      <c r="FE968" s="1" t="s">
        <v>62</v>
      </c>
      <c r="FF968" s="1">
        <v>1</v>
      </c>
      <c r="FG968" s="1">
        <v>1</v>
      </c>
      <c r="FH968" s="1" t="s">
        <v>62</v>
      </c>
      <c r="FI968" s="1" t="s">
        <v>62</v>
      </c>
      <c r="FJ968" s="1" t="s">
        <v>62</v>
      </c>
      <c r="FK968" s="1" t="s">
        <v>62</v>
      </c>
      <c r="FL968" s="1" t="s">
        <v>62</v>
      </c>
      <c r="FM968" s="1">
        <v>14</v>
      </c>
      <c r="FN968" s="1">
        <v>1</v>
      </c>
      <c r="FO968" s="1" t="s">
        <v>62</v>
      </c>
      <c r="FP968" s="1">
        <v>15</v>
      </c>
      <c r="FQ968" s="1" t="s">
        <v>62</v>
      </c>
      <c r="FR968" s="1" t="s">
        <v>62</v>
      </c>
      <c r="FS968" s="1" t="s">
        <v>62</v>
      </c>
      <c r="FT968" s="1" t="s">
        <v>62</v>
      </c>
      <c r="FU968" s="1">
        <v>3</v>
      </c>
      <c r="FV968" s="1" t="s">
        <v>62</v>
      </c>
      <c r="FW968" s="1" t="s">
        <v>62</v>
      </c>
      <c r="FX968" s="1">
        <v>25</v>
      </c>
      <c r="FY968" s="1" t="s">
        <v>62</v>
      </c>
      <c r="FZ968" s="1" t="s">
        <v>62</v>
      </c>
      <c r="GA968" s="1" t="s">
        <v>62</v>
      </c>
      <c r="GB968" s="1" t="s">
        <v>62</v>
      </c>
      <c r="GC968" s="1" t="s">
        <v>62</v>
      </c>
      <c r="GD968" s="1" t="s">
        <v>62</v>
      </c>
      <c r="GE968" s="1" t="s">
        <v>62</v>
      </c>
      <c r="GF968" s="1" t="s">
        <v>62</v>
      </c>
      <c r="GG968" s="1">
        <v>2</v>
      </c>
      <c r="GH968" s="1" t="s">
        <v>62</v>
      </c>
      <c r="GI968" s="1">
        <v>30</v>
      </c>
      <c r="GJ968" s="1" t="s">
        <v>62</v>
      </c>
      <c r="GK968" s="1" t="s">
        <v>62</v>
      </c>
      <c r="GL968" s="1" t="s">
        <v>62</v>
      </c>
      <c r="GM968" s="1" t="s">
        <v>62</v>
      </c>
      <c r="GN968" s="1">
        <v>1</v>
      </c>
      <c r="GO968" s="1" t="s">
        <v>62</v>
      </c>
      <c r="GP968" s="1">
        <v>9</v>
      </c>
      <c r="GQ968" s="1" t="s">
        <v>62</v>
      </c>
      <c r="GR968" s="1" t="s">
        <v>62</v>
      </c>
      <c r="GS968" s="1" t="s">
        <v>62</v>
      </c>
      <c r="GT968" s="1" t="s">
        <v>62</v>
      </c>
      <c r="GU968" s="1" t="s">
        <v>62</v>
      </c>
      <c r="GV968" s="1">
        <v>2</v>
      </c>
      <c r="GW968" s="1">
        <v>17</v>
      </c>
      <c r="GX968" s="1" t="s">
        <v>62</v>
      </c>
      <c r="GY968" s="1">
        <v>5</v>
      </c>
      <c r="GZ968" s="1" t="s">
        <v>62</v>
      </c>
      <c r="HA968" s="1" t="s">
        <v>62</v>
      </c>
      <c r="HB968" s="1">
        <v>1</v>
      </c>
      <c r="HC968" s="1">
        <v>1</v>
      </c>
      <c r="HD968" s="1">
        <v>1</v>
      </c>
      <c r="HE968" s="1">
        <v>12</v>
      </c>
      <c r="HF968" s="1" t="s">
        <v>62</v>
      </c>
      <c r="HG968" s="1" t="s">
        <v>62</v>
      </c>
      <c r="HH968" s="1" t="s">
        <v>62</v>
      </c>
      <c r="HI968" s="1" t="s">
        <v>62</v>
      </c>
      <c r="HJ968" s="1">
        <v>1</v>
      </c>
      <c r="HK968" s="1" t="s">
        <v>62</v>
      </c>
      <c r="HL968" s="1">
        <v>19</v>
      </c>
      <c r="HM968" s="1" t="s">
        <v>62</v>
      </c>
      <c r="HN968" s="1">
        <v>2</v>
      </c>
      <c r="HO968" s="1" t="s">
        <v>62</v>
      </c>
      <c r="HP968" s="1" t="s">
        <v>62</v>
      </c>
      <c r="HQ968" s="1" t="s">
        <v>62</v>
      </c>
      <c r="HR968" s="1">
        <v>3</v>
      </c>
      <c r="HS968" s="1" t="s">
        <v>62</v>
      </c>
      <c r="HT968" s="1" t="s">
        <v>62</v>
      </c>
      <c r="HU968" s="1">
        <v>3</v>
      </c>
      <c r="HV968" s="1" t="s">
        <v>62</v>
      </c>
      <c r="HW968" s="1" t="s">
        <v>62</v>
      </c>
      <c r="HX968" s="1" t="s">
        <v>62</v>
      </c>
      <c r="HY968" s="1">
        <v>11</v>
      </c>
      <c r="HZ968" s="1" t="s">
        <v>62</v>
      </c>
      <c r="IA968" s="1" t="s">
        <v>62</v>
      </c>
      <c r="IB968" s="1">
        <v>11</v>
      </c>
      <c r="IC968" s="1" t="s">
        <v>62</v>
      </c>
      <c r="ID968" s="1" t="s">
        <v>62</v>
      </c>
      <c r="IE968" s="1" t="s">
        <v>62</v>
      </c>
      <c r="IF968" s="1" t="s">
        <v>62</v>
      </c>
      <c r="IG968" s="1">
        <v>6</v>
      </c>
      <c r="IH968" s="1" t="s">
        <v>62</v>
      </c>
      <c r="II968" s="1" t="s">
        <v>62</v>
      </c>
      <c r="IJ968" s="1" t="s">
        <v>62</v>
      </c>
      <c r="IK968" s="1" t="s">
        <v>62</v>
      </c>
      <c r="IL968" s="1">
        <v>1</v>
      </c>
      <c r="IM968" s="1" t="s">
        <v>62</v>
      </c>
      <c r="IN968" s="1" t="s">
        <v>62</v>
      </c>
      <c r="IO968" s="1">
        <v>10</v>
      </c>
      <c r="IP968" s="1" t="s">
        <v>62</v>
      </c>
      <c r="IQ968" s="1" t="s">
        <v>62</v>
      </c>
      <c r="IR968" s="1" t="s">
        <v>62</v>
      </c>
      <c r="IS968" s="1">
        <v>2</v>
      </c>
      <c r="IT968" s="1">
        <v>2</v>
      </c>
      <c r="IU968" s="1" t="s">
        <v>62</v>
      </c>
      <c r="IV968" s="1" t="s">
        <v>62</v>
      </c>
      <c r="IW968" s="1" t="s">
        <v>62</v>
      </c>
      <c r="IX968" s="1" t="s">
        <v>62</v>
      </c>
      <c r="IY968" s="1" t="s">
        <v>62</v>
      </c>
      <c r="IZ968" s="1">
        <v>14</v>
      </c>
      <c r="JA968" s="1" t="s">
        <v>62</v>
      </c>
      <c r="JB968" s="1">
        <v>11</v>
      </c>
      <c r="JC968" s="1" t="s">
        <v>62</v>
      </c>
      <c r="JD968" s="1" t="s">
        <v>62</v>
      </c>
      <c r="JE968" s="1">
        <v>1</v>
      </c>
      <c r="JF968" s="1">
        <v>4</v>
      </c>
      <c r="JG968" s="1" t="s">
        <v>62</v>
      </c>
      <c r="JH968" s="1" t="s">
        <v>62</v>
      </c>
      <c r="JI968" s="1" t="s">
        <v>62</v>
      </c>
      <c r="JJ968" s="1" t="s">
        <v>62</v>
      </c>
      <c r="JK968" s="1" t="s">
        <v>62</v>
      </c>
      <c r="JL968" s="1">
        <v>6</v>
      </c>
      <c r="JM968" s="1" t="s">
        <v>62</v>
      </c>
      <c r="JN968" s="1" t="s">
        <v>62</v>
      </c>
      <c r="JO968" s="1" t="s">
        <v>62</v>
      </c>
      <c r="JP968" s="1" t="s">
        <v>62</v>
      </c>
      <c r="JQ968" s="1">
        <v>4</v>
      </c>
      <c r="JR968" s="1" t="s">
        <v>62</v>
      </c>
      <c r="JS968" s="1" t="s">
        <v>62</v>
      </c>
      <c r="JT968" s="1" t="s">
        <v>62</v>
      </c>
      <c r="JU968" s="1">
        <v>1</v>
      </c>
      <c r="JV968" s="1">
        <v>7</v>
      </c>
      <c r="JW968" s="1" t="s">
        <v>62</v>
      </c>
      <c r="JX968" s="1">
        <v>9</v>
      </c>
      <c r="JY968" s="1" t="s">
        <v>62</v>
      </c>
      <c r="JZ968" s="1" t="s">
        <v>62</v>
      </c>
      <c r="KA968" s="1" t="s">
        <v>62</v>
      </c>
      <c r="KB968" s="1">
        <v>1</v>
      </c>
      <c r="KC968" s="1" t="s">
        <v>62</v>
      </c>
      <c r="KD968" s="1" t="s">
        <v>62</v>
      </c>
      <c r="KE968" s="1" t="s">
        <v>62</v>
      </c>
      <c r="KF968" s="1" t="s">
        <v>62</v>
      </c>
      <c r="KG968" s="1">
        <v>10</v>
      </c>
      <c r="KH968" s="1" t="s">
        <v>62</v>
      </c>
      <c r="KI968" s="1" t="s">
        <v>62</v>
      </c>
      <c r="KJ968" s="1" t="s">
        <v>62</v>
      </c>
      <c r="KK968" s="1" t="s">
        <v>62</v>
      </c>
      <c r="KL968" s="1">
        <v>1</v>
      </c>
      <c r="KM968" s="1" t="s">
        <v>62</v>
      </c>
      <c r="KN968" s="1" t="s">
        <v>62</v>
      </c>
      <c r="KO968" s="1" t="s">
        <v>62</v>
      </c>
      <c r="KP968" s="1">
        <v>6</v>
      </c>
      <c r="KQ968" s="1" t="s">
        <v>62</v>
      </c>
      <c r="KR968" s="1">
        <v>1</v>
      </c>
      <c r="KS968" s="1" t="s">
        <v>62</v>
      </c>
      <c r="KT968" s="1" t="s">
        <v>62</v>
      </c>
      <c r="KU968" s="1" t="s">
        <v>62</v>
      </c>
      <c r="KV968" s="1" t="s">
        <v>62</v>
      </c>
      <c r="KW968" s="1" t="s">
        <v>62</v>
      </c>
      <c r="KX968" s="1">
        <v>2</v>
      </c>
      <c r="KY968" s="1" t="s">
        <v>62</v>
      </c>
      <c r="KZ968" s="1" t="s">
        <v>62</v>
      </c>
      <c r="LA968" s="1" t="s">
        <v>62</v>
      </c>
      <c r="LB968" s="1" t="s">
        <v>62</v>
      </c>
      <c r="LC968" s="1" t="s">
        <v>62</v>
      </c>
      <c r="LD968" s="1">
        <v>1</v>
      </c>
      <c r="LE968" s="1" t="s">
        <v>62</v>
      </c>
      <c r="LF968" s="1">
        <v>7</v>
      </c>
      <c r="LG968" s="1" t="s">
        <v>62</v>
      </c>
      <c r="LH968" s="1" t="s">
        <v>62</v>
      </c>
      <c r="LI968" s="1" t="s">
        <v>62</v>
      </c>
      <c r="LJ968" s="1" t="s">
        <v>62</v>
      </c>
      <c r="LK968" s="1" t="s">
        <v>62</v>
      </c>
      <c r="LL968" s="1">
        <v>3</v>
      </c>
      <c r="LM968" s="1" t="s">
        <v>62</v>
      </c>
      <c r="LN968" s="1" t="s">
        <v>62</v>
      </c>
      <c r="LO968" s="1" t="s">
        <v>62</v>
      </c>
      <c r="LP968" s="1" t="s">
        <v>62</v>
      </c>
      <c r="LQ968" s="1" t="s">
        <v>62</v>
      </c>
      <c r="LR968" s="1" t="s">
        <v>62</v>
      </c>
      <c r="LS968" s="1">
        <v>1</v>
      </c>
      <c r="LT968" s="1">
        <v>7</v>
      </c>
      <c r="LU968" s="1" t="s">
        <v>62</v>
      </c>
      <c r="LV968" s="1" t="s">
        <v>62</v>
      </c>
      <c r="LW968" s="1" t="s">
        <v>62</v>
      </c>
      <c r="LX968" s="1" t="s">
        <v>62</v>
      </c>
      <c r="LY968" s="1" t="s">
        <v>62</v>
      </c>
      <c r="LZ968" s="1" t="s">
        <v>62</v>
      </c>
      <c r="MA968" s="1">
        <v>3</v>
      </c>
      <c r="MB968" s="1" t="s">
        <v>62</v>
      </c>
      <c r="MC968" s="1" t="s">
        <v>62</v>
      </c>
      <c r="MD968" s="1" t="s">
        <v>62</v>
      </c>
      <c r="ME968" s="1" t="s">
        <v>62</v>
      </c>
      <c r="MF968" s="1" t="s">
        <v>62</v>
      </c>
      <c r="MG968" s="1" t="s">
        <v>62</v>
      </c>
      <c r="MH968" s="1">
        <v>2</v>
      </c>
      <c r="MI968" s="1" t="s">
        <v>62</v>
      </c>
      <c r="MJ968" s="1" t="s">
        <v>62</v>
      </c>
      <c r="MK968" s="1" t="s">
        <v>62</v>
      </c>
      <c r="ML968" s="1" t="s">
        <v>62</v>
      </c>
      <c r="MM968" s="1" t="s">
        <v>62</v>
      </c>
      <c r="MN968" s="1" t="s">
        <v>62</v>
      </c>
      <c r="MO968" s="1" t="s">
        <v>62</v>
      </c>
      <c r="MP968" s="1">
        <v>1</v>
      </c>
      <c r="MQ968" s="1" t="s">
        <v>62</v>
      </c>
      <c r="MR968" s="1" t="s">
        <v>62</v>
      </c>
      <c r="MS968" s="1">
        <v>1</v>
      </c>
      <c r="MT968" s="1" t="s">
        <v>62</v>
      </c>
      <c r="MU968" s="1" t="s">
        <v>62</v>
      </c>
      <c r="MV968" s="1" t="s">
        <v>62</v>
      </c>
      <c r="MW968" s="1" t="s">
        <v>62</v>
      </c>
      <c r="MX968" s="1">
        <v>2</v>
      </c>
      <c r="MY968" s="1" t="s">
        <v>62</v>
      </c>
      <c r="MZ968" s="1" t="s">
        <v>62</v>
      </c>
      <c r="NA968" s="1" t="s">
        <v>62</v>
      </c>
      <c r="NB968" s="1" t="s">
        <v>62</v>
      </c>
      <c r="NC968" s="1" t="s">
        <v>62</v>
      </c>
      <c r="ND968" s="1" t="s">
        <v>62</v>
      </c>
      <c r="NE968" s="1" t="s">
        <v>62</v>
      </c>
      <c r="NF968" s="1" t="s">
        <v>62</v>
      </c>
      <c r="NG968" s="1" t="s">
        <v>62</v>
      </c>
      <c r="NH968" s="1" t="s">
        <v>62</v>
      </c>
      <c r="NI968" s="1" t="s">
        <v>62</v>
      </c>
      <c r="NJ968" s="1" t="s">
        <v>62</v>
      </c>
      <c r="NK968" s="1">
        <v>2</v>
      </c>
      <c r="NL968" s="1" t="s">
        <v>62</v>
      </c>
      <c r="NM968" s="1">
        <v>7</v>
      </c>
      <c r="NN968" s="1" t="s">
        <v>62</v>
      </c>
      <c r="NO968" s="1" t="s">
        <v>62</v>
      </c>
      <c r="NP968" s="1" t="s">
        <v>62</v>
      </c>
      <c r="NQ968" s="1" t="s">
        <v>62</v>
      </c>
      <c r="NR968" s="1" t="s">
        <v>62</v>
      </c>
      <c r="NS968" s="1">
        <v>1</v>
      </c>
      <c r="NT968" s="1" t="s">
        <v>62</v>
      </c>
      <c r="NU968" s="1" t="s">
        <v>62</v>
      </c>
      <c r="NV968" s="1" t="s">
        <v>62</v>
      </c>
      <c r="NW968" s="1" t="s">
        <v>62</v>
      </c>
      <c r="NX968" s="1" t="s">
        <v>62</v>
      </c>
      <c r="NY968" s="1" t="s">
        <v>62</v>
      </c>
      <c r="NZ968" s="1" t="s">
        <v>62</v>
      </c>
      <c r="OA968" s="1">
        <v>3</v>
      </c>
      <c r="OB968" s="1" t="s">
        <v>62</v>
      </c>
      <c r="OC968" s="1" t="s">
        <v>62</v>
      </c>
      <c r="OD968" s="1" t="s">
        <v>62</v>
      </c>
      <c r="OE968" s="1">
        <v>1</v>
      </c>
      <c r="OF968" s="1" t="s">
        <v>62</v>
      </c>
      <c r="OG968" s="1" t="s">
        <v>62</v>
      </c>
      <c r="OH968" s="1" t="s">
        <v>62</v>
      </c>
      <c r="OI968" s="1" t="s">
        <v>62</v>
      </c>
      <c r="OJ968" s="1" t="s">
        <v>62</v>
      </c>
      <c r="OK968" s="1" t="s">
        <v>62</v>
      </c>
      <c r="OL968" s="1">
        <v>1</v>
      </c>
      <c r="OM968" s="1" t="s">
        <v>62</v>
      </c>
      <c r="ON968" s="1" t="s">
        <v>62</v>
      </c>
      <c r="OO968" s="1" t="s">
        <v>62</v>
      </c>
      <c r="OP968" s="1" t="s">
        <v>62</v>
      </c>
      <c r="OQ968" s="1">
        <v>1</v>
      </c>
      <c r="OR968" s="1">
        <v>1</v>
      </c>
      <c r="OS968" s="1" t="s">
        <v>62</v>
      </c>
      <c r="OT968" s="1" t="s">
        <v>62</v>
      </c>
      <c r="OU968" s="1" t="s">
        <v>62</v>
      </c>
      <c r="OV968" s="1" t="s">
        <v>62</v>
      </c>
      <c r="OW968" s="1" t="s">
        <v>62</v>
      </c>
      <c r="OX968" s="1" t="s">
        <v>62</v>
      </c>
      <c r="OY968" s="1" t="s">
        <v>62</v>
      </c>
      <c r="OZ968" s="1" t="s">
        <v>62</v>
      </c>
      <c r="PA968" s="1" t="s">
        <v>62</v>
      </c>
      <c r="PB968" s="1">
        <v>3</v>
      </c>
      <c r="PC968" s="1" t="s">
        <v>62</v>
      </c>
      <c r="PD968" s="1" t="s">
        <v>62</v>
      </c>
      <c r="PE968" s="1" t="s">
        <v>62</v>
      </c>
      <c r="PF968" s="1" t="s">
        <v>62</v>
      </c>
      <c r="PG968" s="1" t="s">
        <v>62</v>
      </c>
      <c r="PH968" s="1" t="s">
        <v>62</v>
      </c>
      <c r="PI968" s="1" t="s">
        <v>62</v>
      </c>
      <c r="PJ968" s="1" t="s">
        <v>62</v>
      </c>
      <c r="PK968" s="1" t="s">
        <v>62</v>
      </c>
      <c r="PL968" s="1">
        <v>1</v>
      </c>
      <c r="PM968" s="1">
        <v>1</v>
      </c>
      <c r="PN968" s="1" t="s">
        <v>62</v>
      </c>
      <c r="PO968" s="1" t="s">
        <v>62</v>
      </c>
      <c r="PP968" s="1" t="s">
        <v>62</v>
      </c>
      <c r="PQ968" s="1" t="s">
        <v>62</v>
      </c>
      <c r="PR968" s="1" t="s">
        <v>62</v>
      </c>
      <c r="PS968" s="1" t="s">
        <v>62</v>
      </c>
      <c r="PT968" s="1" t="s">
        <v>62</v>
      </c>
      <c r="PU968" s="1" t="s">
        <v>62</v>
      </c>
      <c r="PV968" s="1" t="s">
        <v>62</v>
      </c>
      <c r="PW968" s="1" t="s">
        <v>62</v>
      </c>
      <c r="PX968" s="1" t="s">
        <v>62</v>
      </c>
      <c r="PY968" s="1" t="s">
        <v>62</v>
      </c>
      <c r="PZ968" s="1" t="s">
        <v>62</v>
      </c>
      <c r="QA968" s="1" t="s">
        <v>62</v>
      </c>
      <c r="QB968" s="1" t="s">
        <v>62</v>
      </c>
      <c r="QC968" s="1" t="s">
        <v>62</v>
      </c>
      <c r="QD968" s="1" t="s">
        <v>62</v>
      </c>
      <c r="QE968" s="1" t="s">
        <v>62</v>
      </c>
      <c r="QF968" s="1" t="s">
        <v>62</v>
      </c>
      <c r="QG968" s="1" t="s">
        <v>62</v>
      </c>
      <c r="QH968" s="1" t="s">
        <v>62</v>
      </c>
      <c r="QI968" s="1" t="s">
        <v>62</v>
      </c>
    </row>
    <row r="969" spans="18:451" x14ac:dyDescent="0.25">
      <c r="R969" s="1">
        <v>3</v>
      </c>
      <c r="S969" s="1" t="s">
        <v>62</v>
      </c>
      <c r="T969" s="1">
        <v>5</v>
      </c>
      <c r="U969" s="1" t="s">
        <v>62</v>
      </c>
      <c r="V969" s="1" t="s">
        <v>62</v>
      </c>
      <c r="W969" s="1" t="s">
        <v>62</v>
      </c>
      <c r="X969" s="1" t="s">
        <v>62</v>
      </c>
      <c r="Y969" s="1" t="s">
        <v>62</v>
      </c>
      <c r="Z969" s="1" t="s">
        <v>62</v>
      </c>
      <c r="AA969" s="1" t="s">
        <v>62</v>
      </c>
      <c r="AB969" s="1">
        <v>2</v>
      </c>
      <c r="AC969" s="1" t="s">
        <v>62</v>
      </c>
      <c r="AD969" s="1" t="s">
        <v>62</v>
      </c>
      <c r="AE969" s="1">
        <v>2</v>
      </c>
      <c r="AF969" s="1" t="s">
        <v>62</v>
      </c>
      <c r="AG969" s="1">
        <v>1</v>
      </c>
      <c r="AH969" s="1" t="s">
        <v>62</v>
      </c>
      <c r="AI969" s="1">
        <v>14</v>
      </c>
      <c r="AJ969" s="1">
        <v>25</v>
      </c>
      <c r="AK969" s="1" t="s">
        <v>62</v>
      </c>
      <c r="AL969" s="1" t="s">
        <v>62</v>
      </c>
      <c r="AM969" s="1" t="s">
        <v>62</v>
      </c>
      <c r="AN969" s="1">
        <v>3</v>
      </c>
      <c r="AO969" s="1">
        <v>1</v>
      </c>
      <c r="AP969" s="1">
        <v>1</v>
      </c>
      <c r="AQ969" s="1">
        <v>6</v>
      </c>
      <c r="AR969" s="1" t="s">
        <v>62</v>
      </c>
      <c r="AS969" s="1" t="s">
        <v>62</v>
      </c>
      <c r="AT969" s="1" t="s">
        <v>62</v>
      </c>
      <c r="AU969" s="1">
        <v>1</v>
      </c>
      <c r="AV969" s="1" t="s">
        <v>62</v>
      </c>
      <c r="AW969" s="1">
        <v>1</v>
      </c>
      <c r="AX969" s="1">
        <v>2</v>
      </c>
      <c r="AY969" s="1">
        <v>2</v>
      </c>
      <c r="AZ969" s="1">
        <v>1</v>
      </c>
      <c r="BA969" s="1">
        <v>1</v>
      </c>
      <c r="BB969" s="1">
        <v>17</v>
      </c>
      <c r="BC969" s="1" t="s">
        <v>62</v>
      </c>
      <c r="BD969" s="1">
        <v>1</v>
      </c>
      <c r="BE969" s="1">
        <v>14</v>
      </c>
      <c r="BF969" s="1" t="s">
        <v>62</v>
      </c>
      <c r="BG969" s="1" t="s">
        <v>62</v>
      </c>
      <c r="BH969" s="1">
        <v>2</v>
      </c>
      <c r="BI969" s="1" t="s">
        <v>62</v>
      </c>
      <c r="BJ969" s="1" t="s">
        <v>62</v>
      </c>
      <c r="BK969" s="1">
        <v>1</v>
      </c>
      <c r="BL969" s="1">
        <v>26</v>
      </c>
      <c r="BM969" s="1" t="s">
        <v>62</v>
      </c>
      <c r="BN969" s="1">
        <v>1</v>
      </c>
      <c r="BO969" s="1">
        <v>5</v>
      </c>
      <c r="BP969" s="1" t="s">
        <v>62</v>
      </c>
      <c r="BQ969" s="1" t="s">
        <v>62</v>
      </c>
      <c r="BR969" s="1">
        <v>1</v>
      </c>
      <c r="BS969" s="1">
        <v>26</v>
      </c>
      <c r="BT969" s="1">
        <v>2</v>
      </c>
      <c r="BU969" s="1" t="s">
        <v>62</v>
      </c>
      <c r="BV969" s="1" t="s">
        <v>62</v>
      </c>
      <c r="BW969" s="1">
        <v>4</v>
      </c>
      <c r="BX969" s="1" t="s">
        <v>62</v>
      </c>
      <c r="BY969" s="1">
        <v>1</v>
      </c>
      <c r="BZ969" s="1">
        <v>5</v>
      </c>
      <c r="CA969" s="1" t="s">
        <v>62</v>
      </c>
      <c r="CB969" s="1" t="s">
        <v>62</v>
      </c>
      <c r="CC969" s="1">
        <v>2</v>
      </c>
      <c r="CD969" s="1">
        <v>4</v>
      </c>
      <c r="CE969" s="1" t="s">
        <v>62</v>
      </c>
      <c r="CF969" s="1" t="s">
        <v>62</v>
      </c>
      <c r="CG969" s="1">
        <v>5</v>
      </c>
      <c r="CH969" s="1">
        <v>1</v>
      </c>
      <c r="CI969" s="1" t="s">
        <v>62</v>
      </c>
      <c r="CJ969" s="1">
        <v>2</v>
      </c>
      <c r="CK969" s="1" t="s">
        <v>62</v>
      </c>
      <c r="CL969" s="1">
        <v>57</v>
      </c>
      <c r="CM969" s="1" t="s">
        <v>62</v>
      </c>
      <c r="CN969" s="1" t="s">
        <v>62</v>
      </c>
      <c r="CO969" s="1">
        <v>2</v>
      </c>
      <c r="CP969" s="1" t="s">
        <v>62</v>
      </c>
      <c r="CQ969" s="1" t="s">
        <v>62</v>
      </c>
      <c r="CR969" s="1">
        <v>38</v>
      </c>
      <c r="CS969" s="1">
        <v>1</v>
      </c>
      <c r="CT969" s="1">
        <v>1</v>
      </c>
      <c r="CU969" s="1" t="s">
        <v>62</v>
      </c>
      <c r="CV969" s="1" t="s">
        <v>62</v>
      </c>
      <c r="CW969" s="1">
        <v>7</v>
      </c>
      <c r="CX969" s="1">
        <v>3</v>
      </c>
      <c r="CY969" s="1" t="s">
        <v>62</v>
      </c>
      <c r="CZ969" s="1">
        <v>9</v>
      </c>
      <c r="DA969" s="1" t="s">
        <v>62</v>
      </c>
      <c r="DB969" s="1">
        <v>27</v>
      </c>
      <c r="DC969" s="1" t="s">
        <v>62</v>
      </c>
      <c r="DD969" s="1">
        <v>15</v>
      </c>
      <c r="DE969" s="1" t="s">
        <v>62</v>
      </c>
      <c r="DF969" s="1">
        <v>1</v>
      </c>
      <c r="DG969" s="1">
        <v>8</v>
      </c>
      <c r="DH969" s="1" t="s">
        <v>62</v>
      </c>
      <c r="DI969" s="1" t="s">
        <v>62</v>
      </c>
      <c r="DJ969" s="1" t="s">
        <v>62</v>
      </c>
      <c r="DK969" s="1">
        <v>6</v>
      </c>
      <c r="DL969" s="1" t="s">
        <v>62</v>
      </c>
      <c r="DM969" s="1">
        <v>43</v>
      </c>
      <c r="DN969" s="1" t="s">
        <v>62</v>
      </c>
      <c r="DO969" s="1">
        <v>3</v>
      </c>
      <c r="DP969" s="1">
        <v>79</v>
      </c>
      <c r="DQ969" s="1" t="s">
        <v>62</v>
      </c>
      <c r="DR969" s="1" t="s">
        <v>62</v>
      </c>
      <c r="DS969" s="1">
        <v>3</v>
      </c>
      <c r="DT969" s="1" t="s">
        <v>62</v>
      </c>
      <c r="DU969" s="1">
        <v>5</v>
      </c>
      <c r="DV969" s="1">
        <v>4</v>
      </c>
      <c r="DW969" s="1" t="s">
        <v>62</v>
      </c>
      <c r="DX969" s="1" t="s">
        <v>62</v>
      </c>
      <c r="DY969" s="1" t="s">
        <v>62</v>
      </c>
      <c r="DZ969" s="1" t="s">
        <v>62</v>
      </c>
      <c r="EA969" s="1">
        <v>24</v>
      </c>
      <c r="EB969" s="1" t="s">
        <v>62</v>
      </c>
      <c r="EC969" s="1" t="s">
        <v>62</v>
      </c>
      <c r="ED969" s="1">
        <v>80</v>
      </c>
      <c r="EE969" s="1" t="s">
        <v>62</v>
      </c>
      <c r="EF969" s="1" t="s">
        <v>62</v>
      </c>
      <c r="EG969" s="1" t="s">
        <v>62</v>
      </c>
      <c r="EH969" s="1">
        <v>14</v>
      </c>
      <c r="EI969" s="1" t="s">
        <v>62</v>
      </c>
      <c r="EJ969" s="1">
        <v>4</v>
      </c>
      <c r="EK969" s="1" t="s">
        <v>62</v>
      </c>
      <c r="EL969" s="1" t="s">
        <v>62</v>
      </c>
      <c r="EM969" s="1">
        <v>15</v>
      </c>
      <c r="EN969" s="1" t="s">
        <v>62</v>
      </c>
      <c r="EO969" s="1" t="s">
        <v>62</v>
      </c>
      <c r="EP969" s="1">
        <v>7</v>
      </c>
      <c r="EQ969" s="1">
        <v>1</v>
      </c>
      <c r="ER969" s="1">
        <v>3</v>
      </c>
      <c r="ES969" s="1">
        <v>139</v>
      </c>
      <c r="ET969" s="1">
        <v>1</v>
      </c>
      <c r="EU969" s="1" t="s">
        <v>62</v>
      </c>
      <c r="EV969" s="1">
        <v>16</v>
      </c>
      <c r="EW969" s="1">
        <v>10</v>
      </c>
      <c r="EX969" s="1">
        <v>2</v>
      </c>
      <c r="EY969" s="1">
        <v>13</v>
      </c>
      <c r="EZ969" s="1" t="s">
        <v>62</v>
      </c>
      <c r="FA969" s="1" t="s">
        <v>62</v>
      </c>
      <c r="FB969" s="1">
        <v>78</v>
      </c>
      <c r="FC969" s="1" t="s">
        <v>62</v>
      </c>
      <c r="FD969" s="1">
        <v>1</v>
      </c>
      <c r="FE969" s="1" t="s">
        <v>62</v>
      </c>
      <c r="FF969" s="1">
        <v>17</v>
      </c>
      <c r="FG969" s="1">
        <v>18</v>
      </c>
      <c r="FH969" s="1" t="s">
        <v>62</v>
      </c>
      <c r="FI969" s="1">
        <v>1</v>
      </c>
      <c r="FJ969" s="1">
        <v>5</v>
      </c>
      <c r="FK969" s="1" t="s">
        <v>62</v>
      </c>
      <c r="FL969" s="1">
        <v>1</v>
      </c>
      <c r="FM969" s="1">
        <v>87</v>
      </c>
      <c r="FN969" s="1" t="s">
        <v>62</v>
      </c>
      <c r="FO969" s="1" t="s">
        <v>62</v>
      </c>
      <c r="FP969" s="1">
        <v>74</v>
      </c>
      <c r="FQ969" s="1">
        <v>1</v>
      </c>
      <c r="FR969" s="1">
        <v>1</v>
      </c>
      <c r="FS969" s="1" t="s">
        <v>62</v>
      </c>
      <c r="FT969" s="1">
        <v>3</v>
      </c>
      <c r="FU969" s="1">
        <v>1</v>
      </c>
      <c r="FV969" s="1" t="s">
        <v>62</v>
      </c>
      <c r="FW969" s="1">
        <v>4</v>
      </c>
      <c r="FX969" s="1">
        <v>96</v>
      </c>
      <c r="FY969" s="1" t="s">
        <v>62</v>
      </c>
      <c r="FZ969" s="1" t="s">
        <v>62</v>
      </c>
      <c r="GA969" s="1">
        <v>4</v>
      </c>
      <c r="GB969" s="1">
        <v>2</v>
      </c>
      <c r="GC969" s="1">
        <v>5</v>
      </c>
      <c r="GD969" s="1">
        <v>10</v>
      </c>
      <c r="GE969" s="1" t="s">
        <v>62</v>
      </c>
      <c r="GF969" s="1" t="s">
        <v>62</v>
      </c>
      <c r="GG969" s="1">
        <v>2</v>
      </c>
      <c r="GH969" s="1" t="s">
        <v>62</v>
      </c>
      <c r="GI969" s="1">
        <v>112</v>
      </c>
      <c r="GJ969" s="1" t="s">
        <v>62</v>
      </c>
      <c r="GK969" s="1" t="s">
        <v>62</v>
      </c>
      <c r="GL969" s="1">
        <v>5</v>
      </c>
      <c r="GM969" s="1">
        <v>1</v>
      </c>
      <c r="GN969" s="1">
        <v>4</v>
      </c>
      <c r="GO969" s="1">
        <v>6</v>
      </c>
      <c r="GP969" s="1">
        <v>49</v>
      </c>
      <c r="GQ969" s="1" t="s">
        <v>62</v>
      </c>
      <c r="GR969" s="1" t="s">
        <v>62</v>
      </c>
      <c r="GS969" s="1">
        <v>10</v>
      </c>
      <c r="GT969" s="1">
        <v>4</v>
      </c>
      <c r="GU969" s="1">
        <v>1</v>
      </c>
      <c r="GV969" s="1">
        <v>3</v>
      </c>
      <c r="GW969" s="1">
        <v>40</v>
      </c>
      <c r="GX969" s="1" t="s">
        <v>62</v>
      </c>
      <c r="GY969" s="1">
        <v>28</v>
      </c>
      <c r="GZ969" s="1" t="s">
        <v>62</v>
      </c>
      <c r="HA969" s="1" t="s">
        <v>62</v>
      </c>
      <c r="HB969" s="1" t="s">
        <v>62</v>
      </c>
      <c r="HC969" s="1" t="s">
        <v>62</v>
      </c>
      <c r="HD969" s="1">
        <v>4</v>
      </c>
      <c r="HE969" s="1">
        <v>28</v>
      </c>
      <c r="HF969" s="1" t="s">
        <v>62</v>
      </c>
      <c r="HG969" s="1" t="s">
        <v>62</v>
      </c>
      <c r="HH969" s="1" t="s">
        <v>62</v>
      </c>
      <c r="HI969" s="1" t="s">
        <v>62</v>
      </c>
      <c r="HJ969" s="1">
        <v>2</v>
      </c>
      <c r="HK969" s="1" t="s">
        <v>62</v>
      </c>
      <c r="HL969" s="1">
        <v>44</v>
      </c>
      <c r="HM969" s="1" t="s">
        <v>62</v>
      </c>
      <c r="HN969" s="1">
        <v>3</v>
      </c>
      <c r="HO969" s="1" t="s">
        <v>62</v>
      </c>
      <c r="HP969" s="1">
        <v>3</v>
      </c>
      <c r="HQ969" s="1" t="s">
        <v>62</v>
      </c>
      <c r="HR969" s="1">
        <v>25</v>
      </c>
      <c r="HS969" s="1">
        <v>2</v>
      </c>
      <c r="HT969" s="1" t="s">
        <v>62</v>
      </c>
      <c r="HU969" s="1">
        <v>1</v>
      </c>
      <c r="HV969" s="1" t="s">
        <v>62</v>
      </c>
      <c r="HW969" s="1" t="s">
        <v>62</v>
      </c>
      <c r="HX969" s="1">
        <v>1</v>
      </c>
      <c r="HY969" s="1">
        <v>26</v>
      </c>
      <c r="HZ969" s="1" t="s">
        <v>62</v>
      </c>
      <c r="IA969" s="1">
        <v>1</v>
      </c>
      <c r="IB969" s="1">
        <v>19</v>
      </c>
      <c r="IC969" s="1" t="s">
        <v>62</v>
      </c>
      <c r="ID969" s="1">
        <v>1</v>
      </c>
      <c r="IE969" s="1">
        <v>1</v>
      </c>
      <c r="IF969" s="1">
        <v>2</v>
      </c>
      <c r="IG969" s="1">
        <v>13</v>
      </c>
      <c r="IH969" s="1">
        <v>3</v>
      </c>
      <c r="II969" s="1">
        <v>1</v>
      </c>
      <c r="IJ969" s="1" t="s">
        <v>62</v>
      </c>
      <c r="IK969" s="1" t="s">
        <v>62</v>
      </c>
      <c r="IL969" s="1">
        <v>1</v>
      </c>
      <c r="IM969" s="1">
        <v>1</v>
      </c>
      <c r="IN969" s="1" t="s">
        <v>62</v>
      </c>
      <c r="IO969" s="1">
        <v>44</v>
      </c>
      <c r="IP969" s="1">
        <v>1</v>
      </c>
      <c r="IQ969" s="1">
        <v>3</v>
      </c>
      <c r="IR969" s="1">
        <v>1</v>
      </c>
      <c r="IS969" s="1" t="s">
        <v>62</v>
      </c>
      <c r="IT969" s="1">
        <v>4</v>
      </c>
      <c r="IU969" s="1">
        <v>4</v>
      </c>
      <c r="IV969" s="1" t="s">
        <v>62</v>
      </c>
      <c r="IW969" s="1">
        <v>3</v>
      </c>
      <c r="IX969" s="1" t="s">
        <v>62</v>
      </c>
      <c r="IY969" s="1" t="s">
        <v>62</v>
      </c>
      <c r="IZ969" s="1">
        <v>13</v>
      </c>
      <c r="JA969" s="1" t="s">
        <v>62</v>
      </c>
      <c r="JB969" s="1">
        <v>12</v>
      </c>
      <c r="JC969" s="1" t="s">
        <v>62</v>
      </c>
      <c r="JD969" s="1" t="s">
        <v>62</v>
      </c>
      <c r="JE969" s="1">
        <v>1</v>
      </c>
      <c r="JF969" s="1">
        <v>13</v>
      </c>
      <c r="JG969" s="1">
        <v>1</v>
      </c>
      <c r="JH969" s="1" t="s">
        <v>62</v>
      </c>
      <c r="JI969" s="1" t="s">
        <v>62</v>
      </c>
      <c r="JJ969" s="1">
        <v>2</v>
      </c>
      <c r="JK969" s="1" t="s">
        <v>62</v>
      </c>
      <c r="JL969" s="1">
        <v>17</v>
      </c>
      <c r="JM969" s="1" t="s">
        <v>62</v>
      </c>
      <c r="JN969" s="1" t="s">
        <v>62</v>
      </c>
      <c r="JO969" s="1" t="s">
        <v>62</v>
      </c>
      <c r="JP969" s="1">
        <v>1</v>
      </c>
      <c r="JQ969" s="1">
        <v>15</v>
      </c>
      <c r="JR969" s="1" t="s">
        <v>62</v>
      </c>
      <c r="JS969" s="1" t="s">
        <v>62</v>
      </c>
      <c r="JT969" s="1" t="s">
        <v>62</v>
      </c>
      <c r="JU969" s="1">
        <v>1</v>
      </c>
      <c r="JV969" s="1">
        <v>14</v>
      </c>
      <c r="JW969" s="1" t="s">
        <v>62</v>
      </c>
      <c r="JX969" s="1">
        <v>16</v>
      </c>
      <c r="JY969" s="1">
        <v>1</v>
      </c>
      <c r="JZ969" s="1">
        <v>1</v>
      </c>
      <c r="KA969" s="1" t="s">
        <v>62</v>
      </c>
      <c r="KB969" s="1">
        <v>4</v>
      </c>
      <c r="KC969" s="1" t="s">
        <v>62</v>
      </c>
      <c r="KD969" s="1" t="s">
        <v>62</v>
      </c>
      <c r="KE969" s="1" t="s">
        <v>62</v>
      </c>
      <c r="KF969" s="1" t="s">
        <v>62</v>
      </c>
      <c r="KG969" s="1">
        <v>18</v>
      </c>
      <c r="KH969" s="1" t="s">
        <v>62</v>
      </c>
      <c r="KI969" s="1" t="s">
        <v>62</v>
      </c>
      <c r="KJ969" s="1" t="s">
        <v>62</v>
      </c>
      <c r="KK969" s="1" t="s">
        <v>62</v>
      </c>
      <c r="KL969" s="1">
        <v>5</v>
      </c>
      <c r="KM969" s="1" t="s">
        <v>62</v>
      </c>
      <c r="KN969" s="1" t="s">
        <v>62</v>
      </c>
      <c r="KO969" s="1" t="s">
        <v>62</v>
      </c>
      <c r="KP969" s="1">
        <v>7</v>
      </c>
      <c r="KQ969" s="1" t="s">
        <v>62</v>
      </c>
      <c r="KR969" s="1">
        <v>7</v>
      </c>
      <c r="KS969" s="1" t="s">
        <v>62</v>
      </c>
      <c r="KT969" s="1">
        <v>1</v>
      </c>
      <c r="KU969" s="1" t="s">
        <v>62</v>
      </c>
      <c r="KV969" s="1" t="s">
        <v>62</v>
      </c>
      <c r="KW969" s="1" t="s">
        <v>62</v>
      </c>
      <c r="KX969" s="1">
        <v>2</v>
      </c>
      <c r="KY969" s="1" t="s">
        <v>62</v>
      </c>
      <c r="KZ969" s="1" t="s">
        <v>62</v>
      </c>
      <c r="LA969" s="1" t="s">
        <v>62</v>
      </c>
      <c r="LB969" s="1" t="s">
        <v>62</v>
      </c>
      <c r="LC969" s="1" t="s">
        <v>62</v>
      </c>
      <c r="LD969" s="1" t="s">
        <v>62</v>
      </c>
      <c r="LE969" s="1" t="s">
        <v>62</v>
      </c>
      <c r="LF969" s="1">
        <v>10</v>
      </c>
      <c r="LG969" s="1" t="s">
        <v>62</v>
      </c>
      <c r="LH969" s="1" t="s">
        <v>62</v>
      </c>
      <c r="LI969" s="1" t="s">
        <v>62</v>
      </c>
      <c r="LJ969" s="1" t="s">
        <v>62</v>
      </c>
      <c r="LK969" s="1" t="s">
        <v>62</v>
      </c>
      <c r="LL969" s="1">
        <v>2</v>
      </c>
      <c r="LM969" s="1" t="s">
        <v>62</v>
      </c>
      <c r="LN969" s="1" t="s">
        <v>62</v>
      </c>
      <c r="LO969" s="1" t="s">
        <v>62</v>
      </c>
      <c r="LP969" s="1" t="s">
        <v>62</v>
      </c>
      <c r="LQ969" s="1" t="s">
        <v>62</v>
      </c>
      <c r="LR969" s="1" t="s">
        <v>62</v>
      </c>
      <c r="LS969" s="1" t="s">
        <v>62</v>
      </c>
      <c r="LT969" s="1">
        <v>10</v>
      </c>
      <c r="LU969" s="1" t="s">
        <v>62</v>
      </c>
      <c r="LV969" s="1" t="s">
        <v>62</v>
      </c>
      <c r="LW969" s="1" t="s">
        <v>62</v>
      </c>
      <c r="LX969" s="1">
        <v>1</v>
      </c>
      <c r="LY969" s="1" t="s">
        <v>62</v>
      </c>
      <c r="LZ969" s="1" t="s">
        <v>62</v>
      </c>
      <c r="MA969" s="1">
        <v>4</v>
      </c>
      <c r="MB969" s="1" t="s">
        <v>62</v>
      </c>
      <c r="MC969" s="1" t="s">
        <v>62</v>
      </c>
      <c r="MD969" s="1" t="s">
        <v>62</v>
      </c>
      <c r="ME969" s="1" t="s">
        <v>62</v>
      </c>
      <c r="MF969" s="1" t="s">
        <v>62</v>
      </c>
      <c r="MG969" s="1" t="s">
        <v>62</v>
      </c>
      <c r="MH969" s="1">
        <v>5</v>
      </c>
      <c r="MI969" s="1" t="s">
        <v>62</v>
      </c>
      <c r="MJ969" s="1" t="s">
        <v>62</v>
      </c>
      <c r="MK969" s="1" t="s">
        <v>62</v>
      </c>
      <c r="ML969" s="1" t="s">
        <v>62</v>
      </c>
      <c r="MM969" s="1" t="s">
        <v>62</v>
      </c>
      <c r="MN969" s="1" t="s">
        <v>62</v>
      </c>
      <c r="MO969" s="1" t="s">
        <v>62</v>
      </c>
      <c r="MP969" s="1">
        <v>1</v>
      </c>
      <c r="MQ969" s="1" t="s">
        <v>62</v>
      </c>
      <c r="MR969" s="1" t="s">
        <v>62</v>
      </c>
      <c r="MS969" s="1" t="s">
        <v>62</v>
      </c>
      <c r="MT969" s="1">
        <v>1</v>
      </c>
      <c r="MU969" s="1" t="s">
        <v>62</v>
      </c>
      <c r="MV969" s="1" t="s">
        <v>62</v>
      </c>
      <c r="MW969" s="1" t="s">
        <v>62</v>
      </c>
      <c r="MX969" s="1" t="s">
        <v>62</v>
      </c>
      <c r="MY969" s="1" t="s">
        <v>62</v>
      </c>
      <c r="MZ969" s="1" t="s">
        <v>62</v>
      </c>
      <c r="NA969" s="1" t="s">
        <v>62</v>
      </c>
      <c r="NB969" s="1" t="s">
        <v>62</v>
      </c>
      <c r="NC969" s="1" t="s">
        <v>62</v>
      </c>
      <c r="ND969" s="1" t="s">
        <v>62</v>
      </c>
      <c r="NE969" s="1" t="s">
        <v>62</v>
      </c>
      <c r="NF969" s="1" t="s">
        <v>62</v>
      </c>
      <c r="NG969" s="1" t="s">
        <v>62</v>
      </c>
      <c r="NH969" s="1" t="s">
        <v>62</v>
      </c>
      <c r="NI969" s="1" t="s">
        <v>62</v>
      </c>
      <c r="NJ969" s="1" t="s">
        <v>62</v>
      </c>
      <c r="NK969" s="1" t="s">
        <v>62</v>
      </c>
      <c r="NL969" s="1" t="s">
        <v>62</v>
      </c>
      <c r="NM969" s="1">
        <v>5</v>
      </c>
      <c r="NN969" s="1" t="s">
        <v>62</v>
      </c>
      <c r="NO969" s="1" t="s">
        <v>62</v>
      </c>
      <c r="NP969" s="1" t="s">
        <v>62</v>
      </c>
      <c r="NQ969" s="1" t="s">
        <v>62</v>
      </c>
      <c r="NR969" s="1" t="s">
        <v>62</v>
      </c>
      <c r="NS969" s="1">
        <v>1</v>
      </c>
      <c r="NT969" s="1" t="s">
        <v>62</v>
      </c>
      <c r="NU969" s="1" t="s">
        <v>62</v>
      </c>
      <c r="NV969" s="1" t="s">
        <v>62</v>
      </c>
      <c r="NW969" s="1" t="s">
        <v>62</v>
      </c>
      <c r="NX969" s="1" t="s">
        <v>62</v>
      </c>
      <c r="NY969" s="1" t="s">
        <v>62</v>
      </c>
      <c r="NZ969" s="1" t="s">
        <v>62</v>
      </c>
      <c r="OA969" s="1">
        <v>2</v>
      </c>
      <c r="OB969" s="1" t="s">
        <v>62</v>
      </c>
      <c r="OC969" s="1" t="s">
        <v>62</v>
      </c>
      <c r="OD969" s="1" t="s">
        <v>62</v>
      </c>
      <c r="OE969" s="1" t="s">
        <v>62</v>
      </c>
      <c r="OF969" s="1" t="s">
        <v>62</v>
      </c>
      <c r="OG969" s="1" t="s">
        <v>62</v>
      </c>
      <c r="OH969" s="1" t="s">
        <v>62</v>
      </c>
      <c r="OI969" s="1" t="s">
        <v>62</v>
      </c>
      <c r="OJ969" s="1" t="s">
        <v>62</v>
      </c>
      <c r="OK969" s="1" t="s">
        <v>62</v>
      </c>
      <c r="OL969" s="1" t="s">
        <v>62</v>
      </c>
      <c r="OM969" s="1" t="s">
        <v>62</v>
      </c>
      <c r="ON969" s="1" t="s">
        <v>62</v>
      </c>
      <c r="OO969" s="1" t="s">
        <v>62</v>
      </c>
      <c r="OP969" s="1" t="s">
        <v>62</v>
      </c>
      <c r="OQ969" s="1" t="s">
        <v>62</v>
      </c>
      <c r="OR969" s="1">
        <v>1</v>
      </c>
      <c r="OS969" s="1" t="s">
        <v>62</v>
      </c>
      <c r="OT969" s="1" t="s">
        <v>62</v>
      </c>
      <c r="OU969" s="1" t="s">
        <v>62</v>
      </c>
      <c r="OV969" s="1">
        <v>1</v>
      </c>
      <c r="OW969" s="1" t="s">
        <v>62</v>
      </c>
      <c r="OX969" s="1" t="s">
        <v>62</v>
      </c>
      <c r="OY969" s="1" t="s">
        <v>62</v>
      </c>
      <c r="OZ969" s="1">
        <v>1</v>
      </c>
      <c r="PA969" s="1" t="s">
        <v>62</v>
      </c>
      <c r="PB969" s="1">
        <v>1</v>
      </c>
      <c r="PC969" s="1" t="s">
        <v>62</v>
      </c>
      <c r="PD969" s="1" t="s">
        <v>62</v>
      </c>
      <c r="PE969" s="1">
        <v>1</v>
      </c>
      <c r="PF969" s="1" t="s">
        <v>62</v>
      </c>
      <c r="PG969" s="1" t="s">
        <v>62</v>
      </c>
      <c r="PH969" s="1" t="s">
        <v>62</v>
      </c>
      <c r="PI969" s="1" t="s">
        <v>62</v>
      </c>
      <c r="PJ969" s="1">
        <v>1</v>
      </c>
      <c r="PK969" s="1" t="s">
        <v>62</v>
      </c>
      <c r="PL969" s="1" t="s">
        <v>62</v>
      </c>
      <c r="PM969" s="1" t="s">
        <v>62</v>
      </c>
      <c r="PN969" s="1" t="s">
        <v>62</v>
      </c>
      <c r="PO969" s="1">
        <v>1</v>
      </c>
      <c r="PP969" s="1" t="s">
        <v>62</v>
      </c>
      <c r="PQ969" s="1" t="s">
        <v>62</v>
      </c>
      <c r="PR969" s="1" t="s">
        <v>62</v>
      </c>
      <c r="PS969" s="1" t="s">
        <v>62</v>
      </c>
      <c r="PT969" s="1" t="s">
        <v>62</v>
      </c>
      <c r="PU969" s="1">
        <v>1</v>
      </c>
      <c r="PV969" s="1" t="s">
        <v>62</v>
      </c>
      <c r="PW969" s="1" t="s">
        <v>62</v>
      </c>
      <c r="PX969" s="1" t="s">
        <v>62</v>
      </c>
      <c r="PY969" s="1" t="s">
        <v>62</v>
      </c>
      <c r="PZ969" s="1" t="s">
        <v>62</v>
      </c>
      <c r="QA969" s="1" t="s">
        <v>62</v>
      </c>
      <c r="QB969" s="1" t="s">
        <v>62</v>
      </c>
      <c r="QC969" s="1" t="s">
        <v>62</v>
      </c>
      <c r="QD969" s="1" t="s">
        <v>62</v>
      </c>
      <c r="QE969" s="1" t="s">
        <v>62</v>
      </c>
      <c r="QF969" s="1" t="s">
        <v>62</v>
      </c>
      <c r="QG969" s="1" t="s">
        <v>62</v>
      </c>
      <c r="QH969" s="1" t="s">
        <v>62</v>
      </c>
      <c r="QI969" s="1" t="s">
        <v>62</v>
      </c>
    </row>
    <row r="970" spans="18:451" x14ac:dyDescent="0.25">
      <c r="R970" s="1">
        <v>3</v>
      </c>
      <c r="S970" s="1" t="s">
        <v>62</v>
      </c>
      <c r="T970" s="1">
        <v>1</v>
      </c>
      <c r="U970" s="1">
        <v>1</v>
      </c>
      <c r="V970" s="1" t="s">
        <v>62</v>
      </c>
      <c r="W970" s="1" t="s">
        <v>62</v>
      </c>
      <c r="X970" s="1" t="s">
        <v>62</v>
      </c>
      <c r="Y970" s="1" t="s">
        <v>62</v>
      </c>
      <c r="Z970" s="1" t="s">
        <v>62</v>
      </c>
      <c r="AA970" s="1">
        <v>4</v>
      </c>
      <c r="AB970" s="1" t="s">
        <v>62</v>
      </c>
      <c r="AC970" s="1" t="s">
        <v>62</v>
      </c>
      <c r="AD970" s="1" t="s">
        <v>62</v>
      </c>
      <c r="AE970" s="1">
        <v>3</v>
      </c>
      <c r="AF970" s="1" t="s">
        <v>62</v>
      </c>
      <c r="AG970" s="1">
        <v>2</v>
      </c>
      <c r="AH970" s="1" t="s">
        <v>62</v>
      </c>
      <c r="AI970" s="1">
        <v>6</v>
      </c>
      <c r="AJ970" s="1">
        <v>13</v>
      </c>
      <c r="AK970" s="1" t="s">
        <v>62</v>
      </c>
      <c r="AL970" s="1" t="s">
        <v>62</v>
      </c>
      <c r="AM970" s="1" t="s">
        <v>62</v>
      </c>
      <c r="AN970" s="1" t="s">
        <v>62</v>
      </c>
      <c r="AO970" s="1" t="s">
        <v>62</v>
      </c>
      <c r="AP970" s="1" t="s">
        <v>62</v>
      </c>
      <c r="AQ970" s="1">
        <v>3</v>
      </c>
      <c r="AR970" s="1" t="s">
        <v>62</v>
      </c>
      <c r="AS970" s="1" t="s">
        <v>62</v>
      </c>
      <c r="AT970" s="1" t="s">
        <v>62</v>
      </c>
      <c r="AU970" s="1">
        <v>5</v>
      </c>
      <c r="AV970" s="1" t="s">
        <v>62</v>
      </c>
      <c r="AW970" s="1" t="s">
        <v>62</v>
      </c>
      <c r="AX970" s="1">
        <v>4</v>
      </c>
      <c r="AY970" s="1">
        <v>4</v>
      </c>
      <c r="AZ970" s="1" t="s">
        <v>62</v>
      </c>
      <c r="BA970" s="1" t="s">
        <v>62</v>
      </c>
      <c r="BB970" s="1">
        <v>18</v>
      </c>
      <c r="BC970" s="1" t="s">
        <v>62</v>
      </c>
      <c r="BD970" s="1" t="s">
        <v>62</v>
      </c>
      <c r="BE970" s="1">
        <v>1</v>
      </c>
      <c r="BF970" s="1" t="s">
        <v>62</v>
      </c>
      <c r="BG970" s="1" t="s">
        <v>62</v>
      </c>
      <c r="BH970" s="1">
        <v>1</v>
      </c>
      <c r="BI970" s="1" t="s">
        <v>62</v>
      </c>
      <c r="BJ970" s="1">
        <v>1</v>
      </c>
      <c r="BK970" s="1">
        <v>4</v>
      </c>
      <c r="BL970" s="1">
        <v>4</v>
      </c>
      <c r="BM970" s="1" t="s">
        <v>62</v>
      </c>
      <c r="BN970" s="1" t="s">
        <v>62</v>
      </c>
      <c r="BO970" s="1">
        <v>3</v>
      </c>
      <c r="BP970" s="1" t="s">
        <v>62</v>
      </c>
      <c r="BQ970" s="1" t="s">
        <v>62</v>
      </c>
      <c r="BR970" s="1">
        <v>1</v>
      </c>
      <c r="BS970" s="1">
        <v>23</v>
      </c>
      <c r="BT970" s="1" t="s">
        <v>62</v>
      </c>
      <c r="BU970" s="1" t="s">
        <v>62</v>
      </c>
      <c r="BV970" s="1" t="s">
        <v>62</v>
      </c>
      <c r="BW970" s="1">
        <v>4</v>
      </c>
      <c r="BX970" s="1" t="s">
        <v>62</v>
      </c>
      <c r="BY970" s="1">
        <v>2</v>
      </c>
      <c r="BZ970" s="1">
        <v>6</v>
      </c>
      <c r="CA970" s="1" t="s">
        <v>62</v>
      </c>
      <c r="CB970" s="1" t="s">
        <v>62</v>
      </c>
      <c r="CC970" s="1" t="s">
        <v>62</v>
      </c>
      <c r="CD970" s="1">
        <v>3</v>
      </c>
      <c r="CE970" s="1" t="s">
        <v>62</v>
      </c>
      <c r="CF970" s="1" t="s">
        <v>62</v>
      </c>
      <c r="CG970" s="1">
        <v>3</v>
      </c>
      <c r="CH970" s="1" t="s">
        <v>62</v>
      </c>
      <c r="CI970" s="1" t="s">
        <v>62</v>
      </c>
      <c r="CJ970" s="1" t="s">
        <v>62</v>
      </c>
      <c r="CK970" s="1" t="s">
        <v>62</v>
      </c>
      <c r="CL970" s="1">
        <v>56</v>
      </c>
      <c r="CM970" s="1" t="s">
        <v>62</v>
      </c>
      <c r="CN970" s="1" t="s">
        <v>62</v>
      </c>
      <c r="CO970" s="1">
        <v>2</v>
      </c>
      <c r="CP970" s="1" t="s">
        <v>62</v>
      </c>
      <c r="CQ970" s="1" t="s">
        <v>62</v>
      </c>
      <c r="CR970" s="1">
        <v>32</v>
      </c>
      <c r="CS970" s="1" t="s">
        <v>62</v>
      </c>
      <c r="CT970" s="1" t="s">
        <v>62</v>
      </c>
      <c r="CU970" s="1" t="s">
        <v>62</v>
      </c>
      <c r="CV970" s="1" t="s">
        <v>62</v>
      </c>
      <c r="CW970" s="1">
        <v>6</v>
      </c>
      <c r="CX970" s="1" t="s">
        <v>62</v>
      </c>
      <c r="CY970" s="1" t="s">
        <v>62</v>
      </c>
      <c r="CZ970" s="1">
        <v>5</v>
      </c>
      <c r="DA970" s="1" t="s">
        <v>62</v>
      </c>
      <c r="DB970" s="1">
        <v>69</v>
      </c>
      <c r="DC970" s="1" t="s">
        <v>62</v>
      </c>
      <c r="DD970" s="1">
        <v>6</v>
      </c>
      <c r="DE970" s="1" t="s">
        <v>62</v>
      </c>
      <c r="DF970" s="1" t="s">
        <v>62</v>
      </c>
      <c r="DG970" s="1">
        <v>3</v>
      </c>
      <c r="DH970" s="1" t="s">
        <v>62</v>
      </c>
      <c r="DI970" s="1" t="s">
        <v>62</v>
      </c>
      <c r="DJ970" s="1" t="s">
        <v>62</v>
      </c>
      <c r="DK970" s="1">
        <v>4</v>
      </c>
      <c r="DL970" s="1" t="s">
        <v>62</v>
      </c>
      <c r="DM970" s="1">
        <v>49</v>
      </c>
      <c r="DN970" s="1" t="s">
        <v>62</v>
      </c>
      <c r="DO970" s="1">
        <v>1</v>
      </c>
      <c r="DP970" s="1">
        <v>52</v>
      </c>
      <c r="DQ970" s="1">
        <v>1</v>
      </c>
      <c r="DR970" s="1" t="s">
        <v>62</v>
      </c>
      <c r="DS970" s="1" t="s">
        <v>62</v>
      </c>
      <c r="DT970" s="1" t="s">
        <v>62</v>
      </c>
      <c r="DU970" s="1">
        <v>8</v>
      </c>
      <c r="DV970" s="1">
        <v>1</v>
      </c>
      <c r="DW970" s="1" t="s">
        <v>62</v>
      </c>
      <c r="DX970" s="1" t="s">
        <v>62</v>
      </c>
      <c r="DY970" s="1" t="s">
        <v>62</v>
      </c>
      <c r="DZ970" s="1">
        <v>5</v>
      </c>
      <c r="EA970" s="1">
        <v>12</v>
      </c>
      <c r="EB970" s="1" t="s">
        <v>62</v>
      </c>
      <c r="EC970" s="1" t="s">
        <v>62</v>
      </c>
      <c r="ED970" s="1">
        <v>92</v>
      </c>
      <c r="EE970" s="1">
        <v>1</v>
      </c>
      <c r="EF970" s="1">
        <v>1</v>
      </c>
      <c r="EG970" s="1" t="s">
        <v>62</v>
      </c>
      <c r="EH970" s="1">
        <v>5</v>
      </c>
      <c r="EI970" s="1" t="s">
        <v>62</v>
      </c>
      <c r="EJ970" s="1">
        <v>2</v>
      </c>
      <c r="EK970" s="1" t="s">
        <v>62</v>
      </c>
      <c r="EL970" s="1" t="s">
        <v>62</v>
      </c>
      <c r="EM970" s="1">
        <v>4</v>
      </c>
      <c r="EN970" s="1" t="s">
        <v>62</v>
      </c>
      <c r="EO970" s="1">
        <v>1</v>
      </c>
      <c r="EP970" s="1">
        <v>5</v>
      </c>
      <c r="EQ970" s="1">
        <v>5</v>
      </c>
      <c r="ER970" s="1" t="s">
        <v>62</v>
      </c>
      <c r="ES970" s="1">
        <v>149</v>
      </c>
      <c r="ET970" s="1">
        <v>1</v>
      </c>
      <c r="EU970" s="1" t="s">
        <v>62</v>
      </c>
      <c r="EV970" s="1">
        <v>9</v>
      </c>
      <c r="EW970" s="1">
        <v>2</v>
      </c>
      <c r="EX970" s="1" t="s">
        <v>62</v>
      </c>
      <c r="EY970" s="1">
        <v>1</v>
      </c>
      <c r="EZ970" s="1" t="s">
        <v>62</v>
      </c>
      <c r="FA970" s="1" t="s">
        <v>62</v>
      </c>
      <c r="FB970" s="1">
        <v>69</v>
      </c>
      <c r="FC970" s="1" t="s">
        <v>62</v>
      </c>
      <c r="FD970" s="1" t="s">
        <v>62</v>
      </c>
      <c r="FE970" s="1" t="s">
        <v>62</v>
      </c>
      <c r="FF970" s="1">
        <v>3</v>
      </c>
      <c r="FG970" s="1">
        <v>6</v>
      </c>
      <c r="FH970" s="1" t="s">
        <v>62</v>
      </c>
      <c r="FI970" s="1" t="s">
        <v>62</v>
      </c>
      <c r="FJ970" s="1">
        <v>5</v>
      </c>
      <c r="FK970" s="1" t="s">
        <v>62</v>
      </c>
      <c r="FL970" s="1" t="s">
        <v>62</v>
      </c>
      <c r="FM970" s="1">
        <v>61</v>
      </c>
      <c r="FN970" s="1" t="s">
        <v>62</v>
      </c>
      <c r="FO970" s="1" t="s">
        <v>62</v>
      </c>
      <c r="FP970" s="1">
        <v>47</v>
      </c>
      <c r="FQ970" s="1" t="s">
        <v>62</v>
      </c>
      <c r="FR970" s="1" t="s">
        <v>62</v>
      </c>
      <c r="FS970" s="1" t="s">
        <v>62</v>
      </c>
      <c r="FT970" s="1">
        <v>1</v>
      </c>
      <c r="FU970" s="1" t="s">
        <v>62</v>
      </c>
      <c r="FV970" s="1" t="s">
        <v>62</v>
      </c>
      <c r="FW970" s="1">
        <v>2</v>
      </c>
      <c r="FX970" s="1">
        <v>55</v>
      </c>
      <c r="FY970" s="1" t="s">
        <v>62</v>
      </c>
      <c r="FZ970" s="1" t="s">
        <v>62</v>
      </c>
      <c r="GA970" s="1">
        <v>1</v>
      </c>
      <c r="GB970" s="1" t="s">
        <v>62</v>
      </c>
      <c r="GC970" s="1">
        <v>3</v>
      </c>
      <c r="GD970" s="1">
        <v>3</v>
      </c>
      <c r="GE970" s="1" t="s">
        <v>62</v>
      </c>
      <c r="GF970" s="1" t="s">
        <v>62</v>
      </c>
      <c r="GG970" s="1">
        <v>3</v>
      </c>
      <c r="GH970" s="1" t="s">
        <v>62</v>
      </c>
      <c r="GI970" s="1">
        <v>101</v>
      </c>
      <c r="GJ970" s="1" t="s">
        <v>62</v>
      </c>
      <c r="GK970" s="1" t="s">
        <v>62</v>
      </c>
      <c r="GL970" s="1">
        <v>1</v>
      </c>
      <c r="GM970" s="1" t="s">
        <v>62</v>
      </c>
      <c r="GN970" s="1">
        <v>4</v>
      </c>
      <c r="GO970" s="1">
        <v>2</v>
      </c>
      <c r="GP970" s="1">
        <v>39</v>
      </c>
      <c r="GQ970" s="1">
        <v>1</v>
      </c>
      <c r="GR970" s="1" t="s">
        <v>62</v>
      </c>
      <c r="GS970" s="1">
        <v>3</v>
      </c>
      <c r="GT970" s="1">
        <v>2</v>
      </c>
      <c r="GU970" s="1" t="s">
        <v>62</v>
      </c>
      <c r="GV970" s="1">
        <v>1</v>
      </c>
      <c r="GW970" s="1">
        <v>54</v>
      </c>
      <c r="GX970" s="1" t="s">
        <v>62</v>
      </c>
      <c r="GY970" s="1">
        <v>38</v>
      </c>
      <c r="GZ970" s="1" t="s">
        <v>62</v>
      </c>
      <c r="HA970" s="1" t="s">
        <v>62</v>
      </c>
      <c r="HB970" s="1">
        <v>1</v>
      </c>
      <c r="HC970" s="1">
        <v>3</v>
      </c>
      <c r="HD970" s="1">
        <v>1</v>
      </c>
      <c r="HE970" s="1">
        <v>18</v>
      </c>
      <c r="HF970" s="1" t="s">
        <v>62</v>
      </c>
      <c r="HG970" s="1">
        <v>1</v>
      </c>
      <c r="HH970" s="1">
        <v>1</v>
      </c>
      <c r="HI970" s="1" t="s">
        <v>62</v>
      </c>
      <c r="HJ970" s="1" t="s">
        <v>62</v>
      </c>
      <c r="HK970" s="1">
        <v>6</v>
      </c>
      <c r="HL970" s="1">
        <v>38</v>
      </c>
      <c r="HM970" s="1" t="s">
        <v>62</v>
      </c>
      <c r="HN970" s="1" t="s">
        <v>62</v>
      </c>
      <c r="HO970" s="1" t="s">
        <v>62</v>
      </c>
      <c r="HP970" s="1" t="s">
        <v>62</v>
      </c>
      <c r="HQ970" s="1" t="s">
        <v>62</v>
      </c>
      <c r="HR970" s="1">
        <v>11</v>
      </c>
      <c r="HS970" s="1" t="s">
        <v>62</v>
      </c>
      <c r="HT970" s="1" t="s">
        <v>62</v>
      </c>
      <c r="HU970" s="1" t="s">
        <v>62</v>
      </c>
      <c r="HV970" s="1" t="s">
        <v>62</v>
      </c>
      <c r="HW970" s="1" t="s">
        <v>62</v>
      </c>
      <c r="HX970" s="1" t="s">
        <v>62</v>
      </c>
      <c r="HY970" s="1">
        <v>24</v>
      </c>
      <c r="HZ970" s="1" t="s">
        <v>62</v>
      </c>
      <c r="IA970" s="1" t="s">
        <v>62</v>
      </c>
      <c r="IB970" s="1">
        <v>8</v>
      </c>
      <c r="IC970" s="1" t="s">
        <v>62</v>
      </c>
      <c r="ID970" s="1" t="s">
        <v>62</v>
      </c>
      <c r="IE970" s="1">
        <v>1</v>
      </c>
      <c r="IF970" s="1" t="s">
        <v>62</v>
      </c>
      <c r="IG970" s="1">
        <v>10</v>
      </c>
      <c r="IH970" s="1" t="s">
        <v>62</v>
      </c>
      <c r="II970" s="1" t="s">
        <v>62</v>
      </c>
      <c r="IJ970" s="1" t="s">
        <v>62</v>
      </c>
      <c r="IK970" s="1" t="s">
        <v>62</v>
      </c>
      <c r="IL970" s="1" t="s">
        <v>62</v>
      </c>
      <c r="IM970" s="1" t="s">
        <v>62</v>
      </c>
      <c r="IN970" s="1" t="s">
        <v>62</v>
      </c>
      <c r="IO970" s="1">
        <v>21</v>
      </c>
      <c r="IP970" s="1" t="s">
        <v>62</v>
      </c>
      <c r="IQ970" s="1" t="s">
        <v>62</v>
      </c>
      <c r="IR970" s="1" t="s">
        <v>62</v>
      </c>
      <c r="IS970" s="1" t="s">
        <v>62</v>
      </c>
      <c r="IT970" s="1">
        <v>2</v>
      </c>
      <c r="IU970" s="1" t="s">
        <v>62</v>
      </c>
      <c r="IV970" s="1" t="s">
        <v>62</v>
      </c>
      <c r="IW970" s="1" t="s">
        <v>62</v>
      </c>
      <c r="IX970" s="1" t="s">
        <v>62</v>
      </c>
      <c r="IY970" s="1" t="s">
        <v>62</v>
      </c>
      <c r="IZ970" s="1">
        <v>13</v>
      </c>
      <c r="JA970" s="1" t="s">
        <v>62</v>
      </c>
      <c r="JB970" s="1">
        <v>7</v>
      </c>
      <c r="JC970" s="1" t="s">
        <v>62</v>
      </c>
      <c r="JD970" s="1">
        <v>1</v>
      </c>
      <c r="JE970" s="1" t="s">
        <v>62</v>
      </c>
      <c r="JF970" s="1">
        <v>6</v>
      </c>
      <c r="JG970" s="1" t="s">
        <v>62</v>
      </c>
      <c r="JH970" s="1" t="s">
        <v>62</v>
      </c>
      <c r="JI970" s="1">
        <v>1</v>
      </c>
      <c r="JJ970" s="1" t="s">
        <v>62</v>
      </c>
      <c r="JK970" s="1" t="s">
        <v>62</v>
      </c>
      <c r="JL970" s="1">
        <v>20</v>
      </c>
      <c r="JM970" s="1" t="s">
        <v>62</v>
      </c>
      <c r="JN970" s="1">
        <v>1</v>
      </c>
      <c r="JO970" s="1" t="s">
        <v>62</v>
      </c>
      <c r="JP970" s="1" t="s">
        <v>62</v>
      </c>
      <c r="JQ970" s="1">
        <v>5</v>
      </c>
      <c r="JR970" s="1" t="s">
        <v>62</v>
      </c>
      <c r="JS970" s="1" t="s">
        <v>62</v>
      </c>
      <c r="JT970" s="1" t="s">
        <v>62</v>
      </c>
      <c r="JU970" s="1" t="s">
        <v>62</v>
      </c>
      <c r="JV970" s="1">
        <v>5</v>
      </c>
      <c r="JW970" s="1" t="s">
        <v>62</v>
      </c>
      <c r="JX970" s="1">
        <v>7</v>
      </c>
      <c r="JY970" s="1" t="s">
        <v>62</v>
      </c>
      <c r="JZ970" s="1" t="s">
        <v>62</v>
      </c>
      <c r="KA970" s="1" t="s">
        <v>62</v>
      </c>
      <c r="KB970" s="1" t="s">
        <v>62</v>
      </c>
      <c r="KC970" s="1">
        <v>2</v>
      </c>
      <c r="KD970" s="1" t="s">
        <v>62</v>
      </c>
      <c r="KE970" s="1" t="s">
        <v>62</v>
      </c>
      <c r="KF970" s="1" t="s">
        <v>62</v>
      </c>
      <c r="KG970" s="1">
        <v>12</v>
      </c>
      <c r="KH970" s="1">
        <v>1</v>
      </c>
      <c r="KI970" s="1" t="s">
        <v>62</v>
      </c>
      <c r="KJ970" s="1" t="s">
        <v>62</v>
      </c>
      <c r="KK970" s="1" t="s">
        <v>62</v>
      </c>
      <c r="KL970" s="1" t="s">
        <v>62</v>
      </c>
      <c r="KM970" s="1" t="s">
        <v>62</v>
      </c>
      <c r="KN970" s="1" t="s">
        <v>62</v>
      </c>
      <c r="KO970" s="1" t="s">
        <v>62</v>
      </c>
      <c r="KP970" s="1">
        <v>6</v>
      </c>
      <c r="KQ970" s="1" t="s">
        <v>62</v>
      </c>
      <c r="KR970" s="1">
        <v>7</v>
      </c>
      <c r="KS970" s="1" t="s">
        <v>62</v>
      </c>
      <c r="KT970" s="1" t="s">
        <v>62</v>
      </c>
      <c r="KU970" s="1" t="s">
        <v>62</v>
      </c>
      <c r="KV970" s="1" t="s">
        <v>62</v>
      </c>
      <c r="KW970" s="1" t="s">
        <v>62</v>
      </c>
      <c r="KX970" s="1" t="s">
        <v>62</v>
      </c>
      <c r="KY970" s="1" t="s">
        <v>62</v>
      </c>
      <c r="KZ970" s="1" t="s">
        <v>62</v>
      </c>
      <c r="LA970" s="1" t="s">
        <v>62</v>
      </c>
      <c r="LB970" s="1" t="s">
        <v>62</v>
      </c>
      <c r="LC970" s="1" t="s">
        <v>62</v>
      </c>
      <c r="LD970" s="1">
        <v>1</v>
      </c>
      <c r="LE970" s="1" t="s">
        <v>62</v>
      </c>
      <c r="LF970" s="1">
        <v>6</v>
      </c>
      <c r="LG970" s="1" t="s">
        <v>62</v>
      </c>
      <c r="LH970" s="1" t="s">
        <v>62</v>
      </c>
      <c r="LI970" s="1" t="s">
        <v>62</v>
      </c>
      <c r="LJ970" s="1" t="s">
        <v>62</v>
      </c>
      <c r="LK970" s="1" t="s">
        <v>62</v>
      </c>
      <c r="LL970" s="1">
        <v>1</v>
      </c>
      <c r="LM970" s="1" t="s">
        <v>62</v>
      </c>
      <c r="LN970" s="1" t="s">
        <v>62</v>
      </c>
      <c r="LO970" s="1" t="s">
        <v>62</v>
      </c>
      <c r="LP970" s="1" t="s">
        <v>62</v>
      </c>
      <c r="LQ970" s="1" t="s">
        <v>62</v>
      </c>
      <c r="LR970" s="1" t="s">
        <v>62</v>
      </c>
      <c r="LS970" s="1" t="s">
        <v>62</v>
      </c>
      <c r="LT970" s="1">
        <v>14</v>
      </c>
      <c r="LU970" s="1" t="s">
        <v>62</v>
      </c>
      <c r="LV970" s="1" t="s">
        <v>62</v>
      </c>
      <c r="LW970" s="1" t="s">
        <v>62</v>
      </c>
      <c r="LX970" s="1" t="s">
        <v>62</v>
      </c>
      <c r="LY970" s="1">
        <v>1</v>
      </c>
      <c r="LZ970" s="1" t="s">
        <v>62</v>
      </c>
      <c r="MA970" s="1">
        <v>4</v>
      </c>
      <c r="MB970" s="1" t="s">
        <v>62</v>
      </c>
      <c r="MC970" s="1" t="s">
        <v>62</v>
      </c>
      <c r="MD970" s="1" t="s">
        <v>62</v>
      </c>
      <c r="ME970" s="1" t="s">
        <v>62</v>
      </c>
      <c r="MF970" s="1" t="s">
        <v>62</v>
      </c>
      <c r="MG970" s="1">
        <v>1</v>
      </c>
      <c r="MH970" s="1">
        <v>2</v>
      </c>
      <c r="MI970" s="1" t="s">
        <v>62</v>
      </c>
      <c r="MJ970" s="1" t="s">
        <v>62</v>
      </c>
      <c r="MK970" s="1" t="s">
        <v>62</v>
      </c>
      <c r="ML970" s="1" t="s">
        <v>62</v>
      </c>
      <c r="MM970" s="1" t="s">
        <v>62</v>
      </c>
      <c r="MN970" s="1" t="s">
        <v>62</v>
      </c>
      <c r="MO970" s="1" t="s">
        <v>62</v>
      </c>
      <c r="MP970" s="1">
        <v>2</v>
      </c>
      <c r="MQ970" s="1" t="s">
        <v>62</v>
      </c>
      <c r="MR970" s="1" t="s">
        <v>62</v>
      </c>
      <c r="MS970" s="1" t="s">
        <v>62</v>
      </c>
      <c r="MT970" s="1" t="s">
        <v>62</v>
      </c>
      <c r="MU970" s="1" t="s">
        <v>62</v>
      </c>
      <c r="MV970" s="1" t="s">
        <v>62</v>
      </c>
      <c r="MW970" s="1" t="s">
        <v>62</v>
      </c>
      <c r="MX970" s="1">
        <v>2</v>
      </c>
      <c r="MY970" s="1" t="s">
        <v>62</v>
      </c>
      <c r="MZ970" s="1" t="s">
        <v>62</v>
      </c>
      <c r="NA970" s="1" t="s">
        <v>62</v>
      </c>
      <c r="NB970" s="1" t="s">
        <v>62</v>
      </c>
      <c r="NC970" s="1" t="s">
        <v>62</v>
      </c>
      <c r="ND970" s="1" t="s">
        <v>62</v>
      </c>
      <c r="NE970" s="1" t="s">
        <v>62</v>
      </c>
      <c r="NF970" s="1" t="s">
        <v>62</v>
      </c>
      <c r="NG970" s="1" t="s">
        <v>62</v>
      </c>
      <c r="NH970" s="1" t="s">
        <v>62</v>
      </c>
      <c r="NI970" s="1" t="s">
        <v>62</v>
      </c>
      <c r="NJ970" s="1" t="s">
        <v>62</v>
      </c>
      <c r="NK970" s="1" t="s">
        <v>62</v>
      </c>
      <c r="NL970" s="1" t="s">
        <v>62</v>
      </c>
      <c r="NM970" s="1">
        <v>3</v>
      </c>
      <c r="NN970" s="1" t="s">
        <v>62</v>
      </c>
      <c r="NO970" s="1" t="s">
        <v>62</v>
      </c>
      <c r="NP970" s="1" t="s">
        <v>62</v>
      </c>
      <c r="NQ970" s="1" t="s">
        <v>62</v>
      </c>
      <c r="NR970" s="1" t="s">
        <v>62</v>
      </c>
      <c r="NS970" s="1" t="s">
        <v>62</v>
      </c>
      <c r="NT970" s="1" t="s">
        <v>62</v>
      </c>
      <c r="NU970" s="1" t="s">
        <v>62</v>
      </c>
      <c r="NV970" s="1" t="s">
        <v>62</v>
      </c>
      <c r="NW970" s="1" t="s">
        <v>62</v>
      </c>
      <c r="NX970" s="1" t="s">
        <v>62</v>
      </c>
      <c r="NY970" s="1" t="s">
        <v>62</v>
      </c>
      <c r="NZ970" s="1" t="s">
        <v>62</v>
      </c>
      <c r="OA970" s="1" t="s">
        <v>62</v>
      </c>
      <c r="OB970" s="1" t="s">
        <v>62</v>
      </c>
      <c r="OC970" s="1" t="s">
        <v>62</v>
      </c>
      <c r="OD970" s="1" t="s">
        <v>62</v>
      </c>
      <c r="OE970" s="1" t="s">
        <v>62</v>
      </c>
      <c r="OF970" s="1">
        <v>1</v>
      </c>
      <c r="OG970" s="1" t="s">
        <v>62</v>
      </c>
      <c r="OH970" s="1" t="s">
        <v>62</v>
      </c>
      <c r="OI970" s="1" t="s">
        <v>62</v>
      </c>
      <c r="OJ970" s="1">
        <v>2</v>
      </c>
      <c r="OK970" s="1" t="s">
        <v>62</v>
      </c>
      <c r="OL970" s="1">
        <v>4</v>
      </c>
      <c r="OM970" s="1" t="s">
        <v>62</v>
      </c>
      <c r="ON970" s="1" t="s">
        <v>62</v>
      </c>
      <c r="OO970" s="1" t="s">
        <v>62</v>
      </c>
      <c r="OP970" s="1" t="s">
        <v>62</v>
      </c>
      <c r="OQ970" s="1" t="s">
        <v>62</v>
      </c>
      <c r="OR970" s="1" t="s">
        <v>62</v>
      </c>
      <c r="OS970" s="1" t="s">
        <v>62</v>
      </c>
      <c r="OT970" s="1" t="s">
        <v>62</v>
      </c>
      <c r="OU970" s="1" t="s">
        <v>62</v>
      </c>
      <c r="OV970" s="1" t="s">
        <v>62</v>
      </c>
      <c r="OW970" s="1" t="s">
        <v>62</v>
      </c>
      <c r="OX970" s="1" t="s">
        <v>62</v>
      </c>
      <c r="OY970" s="1" t="s">
        <v>62</v>
      </c>
      <c r="OZ970" s="1" t="s">
        <v>62</v>
      </c>
      <c r="PA970" s="1" t="s">
        <v>62</v>
      </c>
      <c r="PB970" s="1">
        <v>1</v>
      </c>
      <c r="PC970" s="1" t="s">
        <v>62</v>
      </c>
      <c r="PD970" s="1" t="s">
        <v>62</v>
      </c>
      <c r="PE970" s="1">
        <v>1</v>
      </c>
      <c r="PF970" s="1" t="s">
        <v>62</v>
      </c>
      <c r="PG970" s="1" t="s">
        <v>62</v>
      </c>
      <c r="PH970" s="1" t="s">
        <v>62</v>
      </c>
      <c r="PI970" s="1" t="s">
        <v>62</v>
      </c>
      <c r="PJ970" s="1" t="s">
        <v>62</v>
      </c>
      <c r="PK970" s="1" t="s">
        <v>62</v>
      </c>
      <c r="PL970" s="1">
        <v>1</v>
      </c>
      <c r="PM970" s="1" t="s">
        <v>62</v>
      </c>
      <c r="PN970" s="1" t="s">
        <v>62</v>
      </c>
      <c r="PO970" s="1" t="s">
        <v>62</v>
      </c>
      <c r="PP970" s="1" t="s">
        <v>62</v>
      </c>
      <c r="PQ970" s="1" t="s">
        <v>62</v>
      </c>
      <c r="PR970" s="1" t="s">
        <v>62</v>
      </c>
      <c r="PS970" s="1" t="s">
        <v>62</v>
      </c>
      <c r="PT970" s="1" t="s">
        <v>62</v>
      </c>
      <c r="PU970" s="1" t="s">
        <v>62</v>
      </c>
      <c r="PV970" s="1" t="s">
        <v>62</v>
      </c>
      <c r="PW970" s="1" t="s">
        <v>62</v>
      </c>
      <c r="PX970" s="1" t="s">
        <v>62</v>
      </c>
      <c r="PY970" s="1" t="s">
        <v>62</v>
      </c>
      <c r="PZ970" s="1" t="s">
        <v>62</v>
      </c>
      <c r="QA970" s="1" t="s">
        <v>62</v>
      </c>
      <c r="QB970" s="1" t="s">
        <v>62</v>
      </c>
      <c r="QC970" s="1" t="s">
        <v>62</v>
      </c>
      <c r="QD970" s="1" t="s">
        <v>62</v>
      </c>
      <c r="QE970" s="1" t="s">
        <v>62</v>
      </c>
      <c r="QF970" s="1" t="s">
        <v>62</v>
      </c>
      <c r="QG970" s="1" t="s">
        <v>62</v>
      </c>
      <c r="QH970" s="1" t="s">
        <v>62</v>
      </c>
      <c r="QI970" s="1" t="s">
        <v>62</v>
      </c>
    </row>
    <row r="971" spans="18:451" x14ac:dyDescent="0.25">
      <c r="R971" s="1">
        <v>1</v>
      </c>
      <c r="S971" s="1" t="s">
        <v>62</v>
      </c>
      <c r="T971" s="1">
        <v>11</v>
      </c>
      <c r="U971" s="1" t="s">
        <v>62</v>
      </c>
      <c r="V971" s="1" t="s">
        <v>62</v>
      </c>
      <c r="W971" s="1" t="s">
        <v>62</v>
      </c>
      <c r="X971" s="1" t="s">
        <v>62</v>
      </c>
      <c r="Y971" s="1">
        <v>3</v>
      </c>
      <c r="Z971" s="1" t="s">
        <v>62</v>
      </c>
      <c r="AA971" s="1">
        <v>3</v>
      </c>
      <c r="AB971" s="1" t="s">
        <v>62</v>
      </c>
      <c r="AC971" s="1">
        <v>2</v>
      </c>
      <c r="AD971" s="1">
        <v>1</v>
      </c>
      <c r="AE971" s="1">
        <v>3</v>
      </c>
      <c r="AF971" s="1" t="s">
        <v>62</v>
      </c>
      <c r="AG971" s="1">
        <v>4</v>
      </c>
      <c r="AH971" s="1" t="s">
        <v>62</v>
      </c>
      <c r="AI971" s="1">
        <v>6</v>
      </c>
      <c r="AJ971" s="1">
        <v>16</v>
      </c>
      <c r="AK971" s="1" t="s">
        <v>62</v>
      </c>
      <c r="AL971" s="1" t="s">
        <v>62</v>
      </c>
      <c r="AM971" s="1">
        <v>4</v>
      </c>
      <c r="AN971" s="1" t="s">
        <v>62</v>
      </c>
      <c r="AO971" s="1" t="s">
        <v>62</v>
      </c>
      <c r="AP971" s="1">
        <v>1</v>
      </c>
      <c r="AQ971" s="1">
        <v>1</v>
      </c>
      <c r="AR971" s="1" t="s">
        <v>62</v>
      </c>
      <c r="AS971" s="1" t="s">
        <v>62</v>
      </c>
      <c r="AT971" s="1" t="s">
        <v>62</v>
      </c>
      <c r="AU971" s="1">
        <v>1</v>
      </c>
      <c r="AV971" s="1" t="s">
        <v>62</v>
      </c>
      <c r="AW971" s="1" t="s">
        <v>62</v>
      </c>
      <c r="AX971" s="1">
        <v>2</v>
      </c>
      <c r="AY971" s="1">
        <v>6</v>
      </c>
      <c r="AZ971" s="1" t="s">
        <v>62</v>
      </c>
      <c r="BA971" s="1" t="s">
        <v>62</v>
      </c>
      <c r="BB971" s="1">
        <v>28</v>
      </c>
      <c r="BC971" s="1" t="s">
        <v>62</v>
      </c>
      <c r="BD971" s="1">
        <v>1</v>
      </c>
      <c r="BE971" s="1" t="s">
        <v>62</v>
      </c>
      <c r="BF971" s="1">
        <v>1</v>
      </c>
      <c r="BG971" s="1">
        <v>1</v>
      </c>
      <c r="BH971" s="1">
        <v>4</v>
      </c>
      <c r="BI971" s="1" t="s">
        <v>62</v>
      </c>
      <c r="BJ971" s="1" t="s">
        <v>62</v>
      </c>
      <c r="BK971" s="1">
        <v>4</v>
      </c>
      <c r="BL971" s="1">
        <v>4</v>
      </c>
      <c r="BM971" s="1" t="s">
        <v>62</v>
      </c>
      <c r="BN971" s="1">
        <v>1</v>
      </c>
      <c r="BO971" s="1">
        <v>5</v>
      </c>
      <c r="BP971" s="1" t="s">
        <v>62</v>
      </c>
      <c r="BQ971" s="1">
        <v>1</v>
      </c>
      <c r="BR971" s="1" t="s">
        <v>62</v>
      </c>
      <c r="BS971" s="1">
        <v>26</v>
      </c>
      <c r="BT971" s="1" t="s">
        <v>62</v>
      </c>
      <c r="BU971" s="1" t="s">
        <v>62</v>
      </c>
      <c r="BV971" s="1" t="s">
        <v>62</v>
      </c>
      <c r="BW971" s="1">
        <v>9</v>
      </c>
      <c r="BX971" s="1" t="s">
        <v>62</v>
      </c>
      <c r="BY971" s="1">
        <v>1</v>
      </c>
      <c r="BZ971" s="1">
        <v>3</v>
      </c>
      <c r="CA971" s="1" t="s">
        <v>62</v>
      </c>
      <c r="CB971" s="1" t="s">
        <v>62</v>
      </c>
      <c r="CC971" s="1">
        <v>2</v>
      </c>
      <c r="CD971" s="1">
        <v>7</v>
      </c>
      <c r="CE971" s="1" t="s">
        <v>62</v>
      </c>
      <c r="CF971" s="1" t="s">
        <v>62</v>
      </c>
      <c r="CG971" s="1">
        <v>4</v>
      </c>
      <c r="CH971" s="1" t="s">
        <v>62</v>
      </c>
      <c r="CI971" s="1">
        <v>1</v>
      </c>
      <c r="CJ971" s="1" t="s">
        <v>62</v>
      </c>
      <c r="CK971" s="1" t="s">
        <v>62</v>
      </c>
      <c r="CL971" s="1">
        <v>53</v>
      </c>
      <c r="CM971" s="1">
        <v>1</v>
      </c>
      <c r="CN971" s="1">
        <v>1</v>
      </c>
      <c r="CO971" s="1" t="s">
        <v>62</v>
      </c>
      <c r="CP971" s="1" t="s">
        <v>62</v>
      </c>
      <c r="CQ971" s="1" t="s">
        <v>62</v>
      </c>
      <c r="CR971" s="1">
        <v>10</v>
      </c>
      <c r="CS971" s="1" t="s">
        <v>62</v>
      </c>
      <c r="CT971" s="1" t="s">
        <v>62</v>
      </c>
      <c r="CU971" s="1" t="s">
        <v>62</v>
      </c>
      <c r="CV971" s="1" t="s">
        <v>62</v>
      </c>
      <c r="CW971" s="1">
        <v>4</v>
      </c>
      <c r="CX971" s="1">
        <v>1</v>
      </c>
      <c r="CY971" s="1">
        <v>2</v>
      </c>
      <c r="CZ971" s="1">
        <v>5</v>
      </c>
      <c r="DA971" s="1">
        <v>1</v>
      </c>
      <c r="DB971" s="1">
        <v>69</v>
      </c>
      <c r="DC971" s="1" t="s">
        <v>62</v>
      </c>
      <c r="DD971" s="1">
        <v>5</v>
      </c>
      <c r="DE971" s="1">
        <v>1</v>
      </c>
      <c r="DF971" s="1">
        <v>1</v>
      </c>
      <c r="DG971" s="1">
        <v>14</v>
      </c>
      <c r="DH971" s="1" t="s">
        <v>62</v>
      </c>
      <c r="DI971" s="1" t="s">
        <v>62</v>
      </c>
      <c r="DJ971" s="1" t="s">
        <v>62</v>
      </c>
      <c r="DK971" s="1">
        <v>5</v>
      </c>
      <c r="DL971" s="1" t="s">
        <v>62</v>
      </c>
      <c r="DM971" s="1">
        <v>74</v>
      </c>
      <c r="DN971" s="1" t="s">
        <v>62</v>
      </c>
      <c r="DO971" s="1">
        <v>1</v>
      </c>
      <c r="DP971" s="1">
        <v>54</v>
      </c>
      <c r="DQ971" s="1">
        <v>1</v>
      </c>
      <c r="DR971" s="1" t="s">
        <v>62</v>
      </c>
      <c r="DS971" s="1">
        <v>4</v>
      </c>
      <c r="DT971" s="1" t="s">
        <v>62</v>
      </c>
      <c r="DU971" s="1">
        <v>4</v>
      </c>
      <c r="DV971" s="1" t="s">
        <v>62</v>
      </c>
      <c r="DW971" s="1" t="s">
        <v>62</v>
      </c>
      <c r="DX971" s="1" t="s">
        <v>62</v>
      </c>
      <c r="DY971" s="1" t="s">
        <v>62</v>
      </c>
      <c r="DZ971" s="1">
        <v>9</v>
      </c>
      <c r="EA971" s="1">
        <v>12</v>
      </c>
      <c r="EB971" s="1" t="s">
        <v>62</v>
      </c>
      <c r="EC971" s="1">
        <v>1</v>
      </c>
      <c r="ED971" s="1">
        <v>104</v>
      </c>
      <c r="EE971" s="1" t="s">
        <v>62</v>
      </c>
      <c r="EF971" s="1" t="s">
        <v>62</v>
      </c>
      <c r="EG971" s="1" t="s">
        <v>62</v>
      </c>
      <c r="EH971" s="1">
        <v>5</v>
      </c>
      <c r="EI971" s="1" t="s">
        <v>62</v>
      </c>
      <c r="EJ971" s="1">
        <v>9</v>
      </c>
      <c r="EK971" s="1" t="s">
        <v>62</v>
      </c>
      <c r="EL971" s="1" t="s">
        <v>62</v>
      </c>
      <c r="EM971" s="1">
        <v>6</v>
      </c>
      <c r="EN971" s="1" t="s">
        <v>62</v>
      </c>
      <c r="EO971" s="1" t="s">
        <v>62</v>
      </c>
      <c r="EP971" s="1">
        <v>2</v>
      </c>
      <c r="EQ971" s="1">
        <v>2</v>
      </c>
      <c r="ER971" s="1" t="s">
        <v>62</v>
      </c>
      <c r="ES971" s="1">
        <v>173</v>
      </c>
      <c r="ET971" s="1">
        <v>1</v>
      </c>
      <c r="EU971" s="1">
        <v>1</v>
      </c>
      <c r="EV971" s="1">
        <v>9</v>
      </c>
      <c r="EW971" s="1">
        <v>7</v>
      </c>
      <c r="EX971" s="1">
        <v>3</v>
      </c>
      <c r="EY971" s="1">
        <v>10</v>
      </c>
      <c r="EZ971" s="1" t="s">
        <v>62</v>
      </c>
      <c r="FA971" s="1" t="s">
        <v>62</v>
      </c>
      <c r="FB971" s="1">
        <v>136</v>
      </c>
      <c r="FC971" s="1" t="s">
        <v>62</v>
      </c>
      <c r="FD971" s="1" t="s">
        <v>62</v>
      </c>
      <c r="FE971" s="1" t="s">
        <v>62</v>
      </c>
      <c r="FF971" s="1">
        <v>4</v>
      </c>
      <c r="FG971" s="1">
        <v>16</v>
      </c>
      <c r="FH971" s="1">
        <v>1</v>
      </c>
      <c r="FI971" s="1" t="s">
        <v>62</v>
      </c>
      <c r="FJ971" s="1">
        <v>9</v>
      </c>
      <c r="FK971" s="1" t="s">
        <v>62</v>
      </c>
      <c r="FL971" s="1" t="s">
        <v>62</v>
      </c>
      <c r="FM971" s="1">
        <v>185</v>
      </c>
      <c r="FN971" s="1" t="s">
        <v>62</v>
      </c>
      <c r="FO971" s="1" t="s">
        <v>62</v>
      </c>
      <c r="FP971" s="1">
        <v>91</v>
      </c>
      <c r="FQ971" s="1">
        <v>1</v>
      </c>
      <c r="FR971" s="1" t="s">
        <v>62</v>
      </c>
      <c r="FS971" s="1" t="s">
        <v>62</v>
      </c>
      <c r="FT971" s="1">
        <v>6</v>
      </c>
      <c r="FU971" s="1">
        <v>9</v>
      </c>
      <c r="FV971" s="1" t="s">
        <v>62</v>
      </c>
      <c r="FW971" s="1">
        <v>12</v>
      </c>
      <c r="FX971" s="1">
        <v>202</v>
      </c>
      <c r="FY971" s="1">
        <v>1</v>
      </c>
      <c r="FZ971" s="1">
        <v>1</v>
      </c>
      <c r="GA971" s="1">
        <v>7</v>
      </c>
      <c r="GB971" s="1">
        <v>2</v>
      </c>
      <c r="GC971" s="1">
        <v>6</v>
      </c>
      <c r="GD971" s="1">
        <v>6</v>
      </c>
      <c r="GE971" s="1" t="s">
        <v>62</v>
      </c>
      <c r="GF971" s="1" t="s">
        <v>62</v>
      </c>
      <c r="GG971" s="1">
        <v>13</v>
      </c>
      <c r="GH971" s="1">
        <v>1</v>
      </c>
      <c r="GI971" s="1">
        <v>269</v>
      </c>
      <c r="GJ971" s="1" t="s">
        <v>62</v>
      </c>
      <c r="GK971" s="1" t="s">
        <v>62</v>
      </c>
      <c r="GL971" s="1">
        <v>8</v>
      </c>
      <c r="GM971" s="1" t="s">
        <v>62</v>
      </c>
      <c r="GN971" s="1">
        <v>5</v>
      </c>
      <c r="GO971" s="1">
        <v>4</v>
      </c>
      <c r="GP971" s="1">
        <v>144</v>
      </c>
      <c r="GQ971" s="1">
        <v>2</v>
      </c>
      <c r="GR971" s="1" t="s">
        <v>62</v>
      </c>
      <c r="GS971" s="1">
        <v>3</v>
      </c>
      <c r="GT971" s="1">
        <v>7</v>
      </c>
      <c r="GU971" s="1" t="s">
        <v>62</v>
      </c>
      <c r="GV971" s="1">
        <v>3</v>
      </c>
      <c r="GW971" s="1">
        <v>160</v>
      </c>
      <c r="GX971" s="1" t="s">
        <v>62</v>
      </c>
      <c r="GY971" s="1">
        <v>102</v>
      </c>
      <c r="GZ971" s="1" t="s">
        <v>62</v>
      </c>
      <c r="HA971" s="1" t="s">
        <v>62</v>
      </c>
      <c r="HB971" s="1">
        <v>2</v>
      </c>
      <c r="HC971" s="1">
        <v>6</v>
      </c>
      <c r="HD971" s="1">
        <v>15</v>
      </c>
      <c r="HE971" s="1">
        <v>118</v>
      </c>
      <c r="HF971" s="1">
        <v>1</v>
      </c>
      <c r="HG971" s="1">
        <v>5</v>
      </c>
      <c r="HH971" s="1">
        <v>1</v>
      </c>
      <c r="HI971" s="1" t="s">
        <v>62</v>
      </c>
      <c r="HJ971" s="1">
        <v>4</v>
      </c>
      <c r="HK971" s="1">
        <v>7</v>
      </c>
      <c r="HL971" s="1">
        <v>210</v>
      </c>
      <c r="HM971" s="1" t="s">
        <v>62</v>
      </c>
      <c r="HN971" s="1">
        <v>2</v>
      </c>
      <c r="HO971" s="1">
        <v>2</v>
      </c>
      <c r="HP971" s="1">
        <v>1</v>
      </c>
      <c r="HQ971" s="1">
        <v>1</v>
      </c>
      <c r="HR971" s="1">
        <v>67</v>
      </c>
      <c r="HS971" s="1">
        <v>2</v>
      </c>
      <c r="HT971" s="1">
        <v>1</v>
      </c>
      <c r="HU971" s="1">
        <v>2</v>
      </c>
      <c r="HV971" s="1">
        <v>3</v>
      </c>
      <c r="HW971" s="1" t="s">
        <v>62</v>
      </c>
      <c r="HX971" s="1" t="s">
        <v>62</v>
      </c>
      <c r="HY971" s="1">
        <v>103</v>
      </c>
      <c r="HZ971" s="1">
        <v>1</v>
      </c>
      <c r="IA971" s="1" t="s">
        <v>62</v>
      </c>
      <c r="IB971" s="1">
        <v>57</v>
      </c>
      <c r="IC971" s="1" t="s">
        <v>62</v>
      </c>
      <c r="ID971" s="1">
        <v>2</v>
      </c>
      <c r="IE971" s="1">
        <v>3</v>
      </c>
      <c r="IF971" s="1">
        <v>2</v>
      </c>
      <c r="IG971" s="1">
        <v>56</v>
      </c>
      <c r="IH971" s="1">
        <v>3</v>
      </c>
      <c r="II971" s="1" t="s">
        <v>62</v>
      </c>
      <c r="IJ971" s="1" t="s">
        <v>62</v>
      </c>
      <c r="IK971" s="1">
        <v>1</v>
      </c>
      <c r="IL971" s="1">
        <v>4</v>
      </c>
      <c r="IM971" s="1" t="s">
        <v>62</v>
      </c>
      <c r="IN971" s="1">
        <v>1</v>
      </c>
      <c r="IO971" s="1">
        <v>126</v>
      </c>
      <c r="IP971" s="1" t="s">
        <v>62</v>
      </c>
      <c r="IQ971" s="1">
        <v>3</v>
      </c>
      <c r="IR971" s="1">
        <v>1</v>
      </c>
      <c r="IS971" s="1">
        <v>2</v>
      </c>
      <c r="IT971" s="1">
        <v>28</v>
      </c>
      <c r="IU971" s="1">
        <v>2</v>
      </c>
      <c r="IV971" s="1" t="s">
        <v>62</v>
      </c>
      <c r="IW971" s="1">
        <v>1</v>
      </c>
      <c r="IX971" s="1">
        <v>1</v>
      </c>
      <c r="IY971" s="1" t="s">
        <v>62</v>
      </c>
      <c r="IZ971" s="1">
        <v>82</v>
      </c>
      <c r="JA971" s="1" t="s">
        <v>62</v>
      </c>
      <c r="JB971" s="1">
        <v>44</v>
      </c>
      <c r="JC971" s="1">
        <v>1</v>
      </c>
      <c r="JD971" s="1" t="s">
        <v>62</v>
      </c>
      <c r="JE971" s="1" t="s">
        <v>62</v>
      </c>
      <c r="JF971" s="1">
        <v>30</v>
      </c>
      <c r="JG971" s="1">
        <v>1</v>
      </c>
      <c r="JH971" s="1">
        <v>1</v>
      </c>
      <c r="JI971" s="1">
        <v>3</v>
      </c>
      <c r="JJ971" s="1" t="s">
        <v>62</v>
      </c>
      <c r="JK971" s="1" t="s">
        <v>62</v>
      </c>
      <c r="JL971" s="1">
        <v>98</v>
      </c>
      <c r="JM971" s="1">
        <v>3</v>
      </c>
      <c r="JN971" s="1" t="s">
        <v>62</v>
      </c>
      <c r="JO971" s="1">
        <v>1</v>
      </c>
      <c r="JP971" s="1">
        <v>3</v>
      </c>
      <c r="JQ971" s="1">
        <v>19</v>
      </c>
      <c r="JR971" s="1" t="s">
        <v>62</v>
      </c>
      <c r="JS971" s="1">
        <v>1</v>
      </c>
      <c r="JT971" s="1" t="s">
        <v>62</v>
      </c>
      <c r="JU971" s="1">
        <v>2</v>
      </c>
      <c r="JV971" s="1">
        <v>56</v>
      </c>
      <c r="JW971" s="1" t="s">
        <v>62</v>
      </c>
      <c r="JX971" s="1">
        <v>45</v>
      </c>
      <c r="JY971" s="1" t="s">
        <v>62</v>
      </c>
      <c r="JZ971" s="1" t="s">
        <v>62</v>
      </c>
      <c r="KA971" s="1" t="s">
        <v>62</v>
      </c>
      <c r="KB971" s="1">
        <v>20</v>
      </c>
      <c r="KC971" s="1" t="s">
        <v>62</v>
      </c>
      <c r="KD971" s="1">
        <v>1</v>
      </c>
      <c r="KE971" s="1" t="s">
        <v>62</v>
      </c>
      <c r="KF971" s="1" t="s">
        <v>62</v>
      </c>
      <c r="KG971" s="1">
        <v>49</v>
      </c>
      <c r="KH971" s="1" t="s">
        <v>62</v>
      </c>
      <c r="KI971" s="1" t="s">
        <v>62</v>
      </c>
      <c r="KJ971" s="1" t="s">
        <v>62</v>
      </c>
      <c r="KK971" s="1" t="s">
        <v>62</v>
      </c>
      <c r="KL971" s="1">
        <v>16</v>
      </c>
      <c r="KM971" s="1">
        <v>3</v>
      </c>
      <c r="KN971" s="1" t="s">
        <v>62</v>
      </c>
      <c r="KO971" s="1">
        <v>1</v>
      </c>
      <c r="KP971" s="1">
        <v>40</v>
      </c>
      <c r="KQ971" s="1" t="s">
        <v>62</v>
      </c>
      <c r="KR971" s="1">
        <v>22</v>
      </c>
      <c r="KS971" s="1">
        <v>1</v>
      </c>
      <c r="KT971" s="1" t="s">
        <v>62</v>
      </c>
      <c r="KU971" s="1">
        <v>1</v>
      </c>
      <c r="KV971" s="1" t="s">
        <v>62</v>
      </c>
      <c r="KW971" s="1" t="s">
        <v>62</v>
      </c>
      <c r="KX971" s="1">
        <v>14</v>
      </c>
      <c r="KY971" s="1" t="s">
        <v>62</v>
      </c>
      <c r="KZ971" s="1" t="s">
        <v>62</v>
      </c>
      <c r="LA971" s="1">
        <v>2</v>
      </c>
      <c r="LB971" s="1">
        <v>1</v>
      </c>
      <c r="LC971" s="1" t="s">
        <v>62</v>
      </c>
      <c r="LD971" s="1">
        <v>3</v>
      </c>
      <c r="LE971" s="1" t="s">
        <v>62</v>
      </c>
      <c r="LF971" s="1">
        <v>23</v>
      </c>
      <c r="LG971" s="1" t="s">
        <v>62</v>
      </c>
      <c r="LH971" s="1">
        <v>4</v>
      </c>
      <c r="LI971" s="1" t="s">
        <v>62</v>
      </c>
      <c r="LJ971" s="1" t="s">
        <v>62</v>
      </c>
      <c r="LK971" s="1" t="s">
        <v>62</v>
      </c>
      <c r="LL971" s="1">
        <v>12</v>
      </c>
      <c r="LM971" s="1">
        <v>1</v>
      </c>
      <c r="LN971" s="1">
        <v>2</v>
      </c>
      <c r="LO971" s="1">
        <v>1</v>
      </c>
      <c r="LP971" s="1" t="s">
        <v>62</v>
      </c>
      <c r="LQ971" s="1">
        <v>2</v>
      </c>
      <c r="LR971" s="1" t="s">
        <v>62</v>
      </c>
      <c r="LS971" s="1">
        <v>4</v>
      </c>
      <c r="LT971" s="1">
        <v>44</v>
      </c>
      <c r="LU971" s="1" t="s">
        <v>62</v>
      </c>
      <c r="LV971" s="1">
        <v>1</v>
      </c>
      <c r="LW971" s="1" t="s">
        <v>62</v>
      </c>
      <c r="LX971" s="1" t="s">
        <v>62</v>
      </c>
      <c r="LY971" s="1" t="s">
        <v>62</v>
      </c>
      <c r="LZ971" s="1" t="s">
        <v>62</v>
      </c>
      <c r="MA971" s="1">
        <v>14</v>
      </c>
      <c r="MB971" s="1">
        <v>1</v>
      </c>
      <c r="MC971" s="1" t="s">
        <v>62</v>
      </c>
      <c r="MD971" s="1">
        <v>5</v>
      </c>
      <c r="ME971" s="1" t="s">
        <v>62</v>
      </c>
      <c r="MF971" s="1" t="s">
        <v>62</v>
      </c>
      <c r="MG971" s="1">
        <v>7</v>
      </c>
      <c r="MH971" s="1">
        <v>10</v>
      </c>
      <c r="MI971" s="1" t="s">
        <v>62</v>
      </c>
      <c r="MJ971" s="1" t="s">
        <v>62</v>
      </c>
      <c r="MK971" s="1" t="s">
        <v>62</v>
      </c>
      <c r="ML971" s="1" t="s">
        <v>62</v>
      </c>
      <c r="MM971" s="1" t="s">
        <v>62</v>
      </c>
      <c r="MN971" s="1" t="s">
        <v>62</v>
      </c>
      <c r="MO971" s="1" t="s">
        <v>62</v>
      </c>
      <c r="MP971" s="1">
        <v>7</v>
      </c>
      <c r="MQ971" s="1" t="s">
        <v>62</v>
      </c>
      <c r="MR971" s="1" t="s">
        <v>62</v>
      </c>
      <c r="MS971" s="1" t="s">
        <v>62</v>
      </c>
      <c r="MT971" s="1" t="s">
        <v>62</v>
      </c>
      <c r="MU971" s="1">
        <v>1</v>
      </c>
      <c r="MV971" s="1" t="s">
        <v>62</v>
      </c>
      <c r="MW971" s="1">
        <v>4</v>
      </c>
      <c r="MX971" s="1">
        <v>12</v>
      </c>
      <c r="MY971" s="1" t="s">
        <v>62</v>
      </c>
      <c r="MZ971" s="1" t="s">
        <v>62</v>
      </c>
      <c r="NA971" s="1" t="s">
        <v>62</v>
      </c>
      <c r="NB971" s="1">
        <v>1</v>
      </c>
      <c r="NC971" s="1" t="s">
        <v>62</v>
      </c>
      <c r="ND971" s="1" t="s">
        <v>62</v>
      </c>
      <c r="NE971" s="1" t="s">
        <v>62</v>
      </c>
      <c r="NF971" s="1">
        <v>4</v>
      </c>
      <c r="NG971" s="1" t="s">
        <v>62</v>
      </c>
      <c r="NH971" s="1" t="s">
        <v>62</v>
      </c>
      <c r="NI971" s="1" t="s">
        <v>62</v>
      </c>
      <c r="NJ971" s="1" t="s">
        <v>62</v>
      </c>
      <c r="NK971" s="1">
        <v>1</v>
      </c>
      <c r="NL971" s="1" t="s">
        <v>62</v>
      </c>
      <c r="NM971" s="1">
        <v>25</v>
      </c>
      <c r="NN971" s="1" t="s">
        <v>62</v>
      </c>
      <c r="NO971" s="1" t="s">
        <v>62</v>
      </c>
      <c r="NP971" s="1" t="s">
        <v>62</v>
      </c>
      <c r="NQ971" s="1">
        <v>1</v>
      </c>
      <c r="NR971" s="1" t="s">
        <v>62</v>
      </c>
      <c r="NS971" s="1">
        <v>3</v>
      </c>
      <c r="NT971" s="1">
        <v>3</v>
      </c>
      <c r="NU971" s="1" t="s">
        <v>62</v>
      </c>
      <c r="NV971" s="1" t="s">
        <v>62</v>
      </c>
      <c r="NW971" s="1">
        <v>1</v>
      </c>
      <c r="NX971" s="1">
        <v>6</v>
      </c>
      <c r="NY971" s="1" t="s">
        <v>62</v>
      </c>
      <c r="NZ971" s="1" t="s">
        <v>62</v>
      </c>
      <c r="OA971" s="1">
        <v>5</v>
      </c>
      <c r="OB971" s="1" t="s">
        <v>62</v>
      </c>
      <c r="OC971" s="1" t="s">
        <v>62</v>
      </c>
      <c r="OD971" s="1" t="s">
        <v>62</v>
      </c>
      <c r="OE971" s="1">
        <v>3</v>
      </c>
      <c r="OF971" s="1">
        <v>1</v>
      </c>
      <c r="OG971" s="1" t="s">
        <v>62</v>
      </c>
      <c r="OH971" s="1" t="s">
        <v>62</v>
      </c>
      <c r="OI971" s="1" t="s">
        <v>62</v>
      </c>
      <c r="OJ971" s="1">
        <v>3</v>
      </c>
      <c r="OK971" s="1" t="s">
        <v>62</v>
      </c>
      <c r="OL971" s="1">
        <v>1</v>
      </c>
      <c r="OM971" s="1" t="s">
        <v>62</v>
      </c>
      <c r="ON971" s="1" t="s">
        <v>62</v>
      </c>
      <c r="OO971" s="1">
        <v>5</v>
      </c>
      <c r="OP971" s="1" t="s">
        <v>62</v>
      </c>
      <c r="OQ971" s="1">
        <v>5</v>
      </c>
      <c r="OR971" s="1">
        <v>7</v>
      </c>
      <c r="OS971" s="1" t="s">
        <v>62</v>
      </c>
      <c r="OT971" s="1" t="s">
        <v>62</v>
      </c>
      <c r="OU971" s="1" t="s">
        <v>62</v>
      </c>
      <c r="OV971" s="1">
        <v>2</v>
      </c>
      <c r="OW971" s="1">
        <v>1</v>
      </c>
      <c r="OX971" s="1" t="s">
        <v>62</v>
      </c>
      <c r="OY971" s="1">
        <v>1</v>
      </c>
      <c r="OZ971" s="1">
        <v>2</v>
      </c>
      <c r="PA971" s="1" t="s">
        <v>62</v>
      </c>
      <c r="PB971" s="1">
        <v>3</v>
      </c>
      <c r="PC971" s="1" t="s">
        <v>62</v>
      </c>
      <c r="PD971" s="1">
        <v>4</v>
      </c>
      <c r="PE971" s="1">
        <v>5</v>
      </c>
      <c r="PF971" s="1" t="s">
        <v>62</v>
      </c>
      <c r="PG971" s="1" t="s">
        <v>62</v>
      </c>
      <c r="PH971" s="1">
        <v>1</v>
      </c>
      <c r="PI971" s="1">
        <v>1</v>
      </c>
      <c r="PJ971" s="1" t="s">
        <v>62</v>
      </c>
      <c r="PK971" s="1" t="s">
        <v>62</v>
      </c>
      <c r="PL971" s="1">
        <v>1</v>
      </c>
      <c r="PM971" s="1">
        <v>2</v>
      </c>
      <c r="PN971" s="1" t="s">
        <v>62</v>
      </c>
      <c r="PO971" s="1" t="s">
        <v>62</v>
      </c>
      <c r="PP971" s="1">
        <v>1</v>
      </c>
      <c r="PQ971" s="1">
        <v>1</v>
      </c>
      <c r="PR971" s="1" t="s">
        <v>62</v>
      </c>
      <c r="PS971" s="1" t="s">
        <v>62</v>
      </c>
      <c r="PT971" s="1" t="s">
        <v>62</v>
      </c>
      <c r="PU971" s="1" t="s">
        <v>62</v>
      </c>
      <c r="PV971" s="1">
        <v>2</v>
      </c>
      <c r="PW971" s="1" t="s">
        <v>62</v>
      </c>
      <c r="PX971" s="1">
        <v>1</v>
      </c>
      <c r="PY971" s="1" t="s">
        <v>62</v>
      </c>
      <c r="PZ971" s="1">
        <v>5</v>
      </c>
      <c r="QA971" s="1" t="s">
        <v>62</v>
      </c>
      <c r="QB971" s="1" t="s">
        <v>62</v>
      </c>
      <c r="QC971" s="1" t="s">
        <v>62</v>
      </c>
      <c r="QD971" s="1">
        <v>1</v>
      </c>
      <c r="QE971" s="1">
        <v>1</v>
      </c>
      <c r="QF971" s="1" t="s">
        <v>62</v>
      </c>
      <c r="QG971" s="1" t="s">
        <v>62</v>
      </c>
      <c r="QH971" s="1">
        <v>1</v>
      </c>
      <c r="QI971" s="1" t="s">
        <v>62</v>
      </c>
    </row>
    <row r="972" spans="18:451" x14ac:dyDescent="0.25">
      <c r="R972" s="1" t="s">
        <v>62</v>
      </c>
      <c r="S972" s="1">
        <v>9</v>
      </c>
      <c r="T972" s="1">
        <v>16</v>
      </c>
      <c r="U972" s="1" t="s">
        <v>62</v>
      </c>
      <c r="V972" s="1" t="s">
        <v>62</v>
      </c>
      <c r="W972" s="1" t="s">
        <v>62</v>
      </c>
      <c r="X972" s="1">
        <v>4</v>
      </c>
      <c r="Y972" s="1" t="s">
        <v>62</v>
      </c>
      <c r="Z972" s="1" t="s">
        <v>62</v>
      </c>
      <c r="AA972" s="1">
        <v>3</v>
      </c>
      <c r="AB972" s="1" t="s">
        <v>62</v>
      </c>
      <c r="AC972" s="1" t="s">
        <v>62</v>
      </c>
      <c r="AD972" s="1" t="s">
        <v>62</v>
      </c>
      <c r="AE972" s="1" t="s">
        <v>62</v>
      </c>
      <c r="AF972" s="1">
        <v>9</v>
      </c>
      <c r="AG972" s="1">
        <v>8</v>
      </c>
      <c r="AH972" s="1" t="s">
        <v>62</v>
      </c>
      <c r="AI972" s="1" t="s">
        <v>62</v>
      </c>
      <c r="AJ972" s="1">
        <v>2</v>
      </c>
      <c r="AK972" s="1">
        <v>4</v>
      </c>
      <c r="AL972" s="1">
        <v>1</v>
      </c>
      <c r="AM972" s="1">
        <v>6</v>
      </c>
      <c r="AN972" s="1">
        <v>1</v>
      </c>
      <c r="AO972" s="1" t="s">
        <v>62</v>
      </c>
      <c r="AP972" s="1" t="s">
        <v>62</v>
      </c>
      <c r="AQ972" s="1">
        <v>1</v>
      </c>
      <c r="AR972" s="1">
        <v>2</v>
      </c>
      <c r="AS972" s="1">
        <v>1</v>
      </c>
      <c r="AT972" s="1" t="s">
        <v>62</v>
      </c>
      <c r="AU972" s="1">
        <v>9</v>
      </c>
      <c r="AV972" s="1">
        <v>4</v>
      </c>
      <c r="AW972" s="1" t="s">
        <v>62</v>
      </c>
      <c r="AX972" s="1" t="s">
        <v>62</v>
      </c>
      <c r="AY972" s="1">
        <v>1</v>
      </c>
      <c r="AZ972" s="1">
        <v>3</v>
      </c>
      <c r="BA972" s="1" t="s">
        <v>62</v>
      </c>
      <c r="BB972" s="1">
        <v>30</v>
      </c>
      <c r="BC972" s="1" t="s">
        <v>62</v>
      </c>
      <c r="BD972" s="1">
        <v>2</v>
      </c>
      <c r="BE972" s="1" t="s">
        <v>62</v>
      </c>
      <c r="BF972" s="1" t="s">
        <v>62</v>
      </c>
      <c r="BG972" s="1" t="s">
        <v>62</v>
      </c>
      <c r="BH972" s="1">
        <v>2</v>
      </c>
      <c r="BI972" s="1" t="s">
        <v>62</v>
      </c>
      <c r="BJ972" s="1">
        <v>6</v>
      </c>
      <c r="BK972" s="1">
        <v>2</v>
      </c>
      <c r="BL972" s="1" t="s">
        <v>62</v>
      </c>
      <c r="BM972" s="1">
        <v>1</v>
      </c>
      <c r="BN972" s="1" t="s">
        <v>62</v>
      </c>
      <c r="BO972" s="1">
        <v>3</v>
      </c>
      <c r="BP972" s="1" t="s">
        <v>62</v>
      </c>
      <c r="BQ972" s="1" t="s">
        <v>62</v>
      </c>
      <c r="BR972" s="1" t="s">
        <v>62</v>
      </c>
      <c r="BS972" s="1">
        <v>10</v>
      </c>
      <c r="BT972" s="1">
        <v>3</v>
      </c>
      <c r="BU972" s="1" t="s">
        <v>62</v>
      </c>
      <c r="BV972" s="1" t="s">
        <v>62</v>
      </c>
      <c r="BW972" s="1">
        <v>5</v>
      </c>
      <c r="BX972" s="1" t="s">
        <v>62</v>
      </c>
      <c r="BY972" s="1" t="s">
        <v>62</v>
      </c>
      <c r="BZ972" s="1">
        <v>16</v>
      </c>
      <c r="CA972" s="1" t="s">
        <v>62</v>
      </c>
      <c r="CB972" s="1" t="s">
        <v>62</v>
      </c>
      <c r="CC972" s="1" t="s">
        <v>62</v>
      </c>
      <c r="CD972" s="1">
        <v>2</v>
      </c>
      <c r="CE972" s="1" t="s">
        <v>62</v>
      </c>
      <c r="CF972" s="1" t="s">
        <v>62</v>
      </c>
      <c r="CG972" s="1" t="s">
        <v>62</v>
      </c>
      <c r="CH972" s="1" t="s">
        <v>62</v>
      </c>
      <c r="CI972" s="1" t="s">
        <v>62</v>
      </c>
      <c r="CJ972" s="1">
        <v>1</v>
      </c>
      <c r="CK972" s="1" t="s">
        <v>62</v>
      </c>
      <c r="CL972" s="1">
        <v>28</v>
      </c>
      <c r="CM972" s="1" t="s">
        <v>62</v>
      </c>
      <c r="CN972" s="1" t="s">
        <v>62</v>
      </c>
      <c r="CO972" s="1">
        <v>1</v>
      </c>
      <c r="CP972" s="1" t="s">
        <v>62</v>
      </c>
      <c r="CQ972" s="1" t="s">
        <v>62</v>
      </c>
      <c r="CR972" s="1">
        <v>3</v>
      </c>
      <c r="CS972" s="1" t="s">
        <v>62</v>
      </c>
      <c r="CT972" s="1" t="s">
        <v>62</v>
      </c>
      <c r="CU972" s="1" t="s">
        <v>62</v>
      </c>
      <c r="CV972" s="1" t="s">
        <v>62</v>
      </c>
      <c r="CW972" s="1">
        <v>2</v>
      </c>
      <c r="CX972" s="1" t="s">
        <v>62</v>
      </c>
      <c r="CY972" s="1" t="s">
        <v>62</v>
      </c>
      <c r="CZ972" s="1" t="s">
        <v>62</v>
      </c>
      <c r="DA972" s="1" t="s">
        <v>62</v>
      </c>
      <c r="DB972" s="1">
        <v>12</v>
      </c>
      <c r="DC972" s="1">
        <v>4</v>
      </c>
      <c r="DD972" s="1">
        <v>12</v>
      </c>
      <c r="DE972" s="1" t="s">
        <v>62</v>
      </c>
      <c r="DF972" s="1" t="s">
        <v>62</v>
      </c>
      <c r="DG972" s="1">
        <v>1</v>
      </c>
      <c r="DH972" s="1" t="s">
        <v>62</v>
      </c>
      <c r="DI972" s="1" t="s">
        <v>62</v>
      </c>
      <c r="DJ972" s="1" t="s">
        <v>62</v>
      </c>
      <c r="DK972" s="1">
        <v>3</v>
      </c>
      <c r="DL972" s="1">
        <v>1</v>
      </c>
      <c r="DM972" s="1">
        <v>10</v>
      </c>
      <c r="DN972" s="1" t="s">
        <v>62</v>
      </c>
      <c r="DO972" s="1" t="s">
        <v>62</v>
      </c>
      <c r="DP972" s="1">
        <v>47</v>
      </c>
      <c r="DQ972" s="1" t="s">
        <v>62</v>
      </c>
      <c r="DR972" s="1" t="s">
        <v>62</v>
      </c>
      <c r="DS972" s="1" t="s">
        <v>62</v>
      </c>
      <c r="DT972" s="1">
        <v>1</v>
      </c>
      <c r="DU972" s="1">
        <v>2</v>
      </c>
      <c r="DV972" s="1" t="s">
        <v>62</v>
      </c>
      <c r="DW972" s="1">
        <v>1</v>
      </c>
      <c r="DX972" s="1">
        <v>1</v>
      </c>
      <c r="DY972" s="1" t="s">
        <v>62</v>
      </c>
      <c r="DZ972" s="1">
        <v>1</v>
      </c>
      <c r="EA972" s="1">
        <v>5</v>
      </c>
      <c r="EB972" s="1">
        <v>6</v>
      </c>
      <c r="EC972" s="1" t="s">
        <v>62</v>
      </c>
      <c r="ED972" s="1">
        <v>30</v>
      </c>
      <c r="EE972" s="1" t="s">
        <v>62</v>
      </c>
      <c r="EF972" s="1" t="s">
        <v>62</v>
      </c>
      <c r="EG972" s="1" t="s">
        <v>62</v>
      </c>
      <c r="EH972" s="1">
        <v>10</v>
      </c>
      <c r="EI972" s="1">
        <v>5</v>
      </c>
      <c r="EJ972" s="1">
        <v>2</v>
      </c>
      <c r="EK972" s="1" t="s">
        <v>62</v>
      </c>
      <c r="EL972" s="1" t="s">
        <v>62</v>
      </c>
      <c r="EM972" s="1">
        <v>4</v>
      </c>
      <c r="EN972" s="1" t="s">
        <v>62</v>
      </c>
      <c r="EO972" s="1" t="s">
        <v>62</v>
      </c>
      <c r="EP972" s="1">
        <v>2</v>
      </c>
      <c r="EQ972" s="1" t="s">
        <v>62</v>
      </c>
      <c r="ER972" s="1" t="s">
        <v>62</v>
      </c>
      <c r="ES972" s="1">
        <v>113</v>
      </c>
      <c r="ET972" s="1" t="s">
        <v>62</v>
      </c>
      <c r="EU972" s="1" t="s">
        <v>62</v>
      </c>
      <c r="EV972" s="1">
        <v>10</v>
      </c>
      <c r="EW972" s="1">
        <v>8</v>
      </c>
      <c r="EX972" s="1" t="s">
        <v>62</v>
      </c>
      <c r="EY972" s="1">
        <v>8</v>
      </c>
      <c r="EZ972" s="1" t="s">
        <v>62</v>
      </c>
      <c r="FA972" s="1" t="s">
        <v>62</v>
      </c>
      <c r="FB972" s="1">
        <v>59</v>
      </c>
      <c r="FC972" s="1" t="s">
        <v>62</v>
      </c>
      <c r="FD972" s="1" t="s">
        <v>62</v>
      </c>
      <c r="FE972" s="1" t="s">
        <v>62</v>
      </c>
      <c r="FF972" s="1">
        <v>19</v>
      </c>
      <c r="FG972" s="1">
        <v>8</v>
      </c>
      <c r="FH972" s="1" t="s">
        <v>62</v>
      </c>
      <c r="FI972" s="1" t="s">
        <v>62</v>
      </c>
      <c r="FJ972" s="1">
        <v>3</v>
      </c>
      <c r="FK972" s="1" t="s">
        <v>62</v>
      </c>
      <c r="FL972" s="1" t="s">
        <v>62</v>
      </c>
      <c r="FM972" s="1">
        <v>61</v>
      </c>
      <c r="FN972" s="1" t="s">
        <v>62</v>
      </c>
      <c r="FO972" s="1" t="s">
        <v>62</v>
      </c>
      <c r="FP972" s="1">
        <v>109</v>
      </c>
      <c r="FQ972" s="1" t="s">
        <v>62</v>
      </c>
      <c r="FR972" s="1" t="s">
        <v>62</v>
      </c>
      <c r="FS972" s="1" t="s">
        <v>62</v>
      </c>
      <c r="FT972" s="1">
        <v>7</v>
      </c>
      <c r="FU972" s="1">
        <v>1</v>
      </c>
      <c r="FV972" s="1" t="s">
        <v>62</v>
      </c>
      <c r="FW972" s="1">
        <v>10</v>
      </c>
      <c r="FX972" s="1">
        <v>65</v>
      </c>
      <c r="FY972" s="1" t="s">
        <v>62</v>
      </c>
      <c r="FZ972" s="1" t="s">
        <v>62</v>
      </c>
      <c r="GA972" s="1">
        <v>15</v>
      </c>
      <c r="GB972" s="1" t="s">
        <v>62</v>
      </c>
      <c r="GC972" s="1">
        <v>4</v>
      </c>
      <c r="GD972" s="1">
        <v>10</v>
      </c>
      <c r="GE972" s="1" t="s">
        <v>62</v>
      </c>
      <c r="GF972" s="1">
        <v>1</v>
      </c>
      <c r="GG972" s="1">
        <v>3</v>
      </c>
      <c r="GH972" s="1" t="s">
        <v>62</v>
      </c>
      <c r="GI972" s="1">
        <v>118</v>
      </c>
      <c r="GJ972" s="1">
        <v>1</v>
      </c>
      <c r="GK972" s="1" t="s">
        <v>62</v>
      </c>
      <c r="GL972" s="1">
        <v>16</v>
      </c>
      <c r="GM972" s="1" t="s">
        <v>62</v>
      </c>
      <c r="GN972" s="1">
        <v>1</v>
      </c>
      <c r="GO972" s="1">
        <v>8</v>
      </c>
      <c r="GP972" s="1">
        <v>51</v>
      </c>
      <c r="GQ972" s="1" t="s">
        <v>62</v>
      </c>
      <c r="GR972" s="1" t="s">
        <v>62</v>
      </c>
      <c r="GS972" s="1">
        <v>12</v>
      </c>
      <c r="GT972" s="1">
        <v>9</v>
      </c>
      <c r="GU972" s="1" t="s">
        <v>62</v>
      </c>
      <c r="GV972" s="1">
        <v>2</v>
      </c>
      <c r="GW972" s="1">
        <v>33</v>
      </c>
      <c r="GX972" s="1" t="s">
        <v>62</v>
      </c>
      <c r="GY972" s="1">
        <v>78</v>
      </c>
      <c r="GZ972" s="1" t="s">
        <v>62</v>
      </c>
      <c r="HA972" s="1" t="s">
        <v>62</v>
      </c>
      <c r="HB972" s="1">
        <v>7</v>
      </c>
      <c r="HC972" s="1">
        <v>1</v>
      </c>
      <c r="HD972" s="1">
        <v>7</v>
      </c>
      <c r="HE972" s="1">
        <v>35</v>
      </c>
      <c r="HF972" s="1" t="s">
        <v>62</v>
      </c>
      <c r="HG972" s="1">
        <v>5</v>
      </c>
      <c r="HH972" s="1">
        <v>2</v>
      </c>
      <c r="HI972" s="1" t="s">
        <v>62</v>
      </c>
      <c r="HJ972" s="1">
        <v>3</v>
      </c>
      <c r="HK972" s="1" t="s">
        <v>62</v>
      </c>
      <c r="HL972" s="1">
        <v>77</v>
      </c>
      <c r="HM972" s="1" t="s">
        <v>62</v>
      </c>
      <c r="HN972" s="1">
        <v>6</v>
      </c>
      <c r="HO972" s="1" t="s">
        <v>62</v>
      </c>
      <c r="HP972" s="1">
        <v>4</v>
      </c>
      <c r="HQ972" s="1" t="s">
        <v>62</v>
      </c>
      <c r="HR972" s="1">
        <v>27</v>
      </c>
      <c r="HS972" s="1">
        <v>9</v>
      </c>
      <c r="HT972" s="1" t="s">
        <v>62</v>
      </c>
      <c r="HU972" s="1">
        <v>1</v>
      </c>
      <c r="HV972" s="1">
        <v>3</v>
      </c>
      <c r="HW972" s="1" t="s">
        <v>62</v>
      </c>
      <c r="HX972" s="1" t="s">
        <v>62</v>
      </c>
      <c r="HY972" s="1">
        <v>35</v>
      </c>
      <c r="HZ972" s="1" t="s">
        <v>62</v>
      </c>
      <c r="IA972" s="1" t="s">
        <v>62</v>
      </c>
      <c r="IB972" s="1">
        <v>18</v>
      </c>
      <c r="IC972" s="1" t="s">
        <v>62</v>
      </c>
      <c r="ID972" s="1" t="s">
        <v>62</v>
      </c>
      <c r="IE972" s="1" t="s">
        <v>62</v>
      </c>
      <c r="IF972" s="1">
        <v>1</v>
      </c>
      <c r="IG972" s="1">
        <v>22</v>
      </c>
      <c r="IH972" s="1" t="s">
        <v>62</v>
      </c>
      <c r="II972" s="1">
        <v>2</v>
      </c>
      <c r="IJ972" s="1">
        <v>1</v>
      </c>
      <c r="IK972" s="1" t="s">
        <v>62</v>
      </c>
      <c r="IL972" s="1" t="s">
        <v>62</v>
      </c>
      <c r="IM972" s="1" t="s">
        <v>62</v>
      </c>
      <c r="IN972" s="1" t="s">
        <v>62</v>
      </c>
      <c r="IO972" s="1">
        <v>50</v>
      </c>
      <c r="IP972" s="1" t="s">
        <v>62</v>
      </c>
      <c r="IQ972" s="1" t="s">
        <v>62</v>
      </c>
      <c r="IR972" s="1">
        <v>1</v>
      </c>
      <c r="IS972" s="1" t="s">
        <v>62</v>
      </c>
      <c r="IT972" s="1">
        <v>11</v>
      </c>
      <c r="IU972" s="1">
        <v>3</v>
      </c>
      <c r="IV972" s="1" t="s">
        <v>62</v>
      </c>
      <c r="IW972" s="1" t="s">
        <v>62</v>
      </c>
      <c r="IX972" s="1">
        <v>1</v>
      </c>
      <c r="IY972" s="1" t="s">
        <v>62</v>
      </c>
      <c r="IZ972" s="1">
        <v>15</v>
      </c>
      <c r="JA972" s="1" t="s">
        <v>62</v>
      </c>
      <c r="JB972" s="1">
        <v>19</v>
      </c>
      <c r="JC972" s="1" t="s">
        <v>62</v>
      </c>
      <c r="JD972" s="1" t="s">
        <v>62</v>
      </c>
      <c r="JE972" s="1">
        <v>1</v>
      </c>
      <c r="JF972" s="1">
        <v>13</v>
      </c>
      <c r="JG972" s="1">
        <v>1</v>
      </c>
      <c r="JH972" s="1" t="s">
        <v>62</v>
      </c>
      <c r="JI972" s="1">
        <v>1</v>
      </c>
      <c r="JJ972" s="1" t="s">
        <v>62</v>
      </c>
      <c r="JK972" s="1" t="s">
        <v>62</v>
      </c>
      <c r="JL972" s="1">
        <v>11</v>
      </c>
      <c r="JM972" s="1" t="s">
        <v>62</v>
      </c>
      <c r="JN972" s="1" t="s">
        <v>62</v>
      </c>
      <c r="JO972" s="1" t="s">
        <v>62</v>
      </c>
      <c r="JP972" s="1">
        <v>1</v>
      </c>
      <c r="JQ972" s="1">
        <v>13</v>
      </c>
      <c r="JR972" s="1">
        <v>1</v>
      </c>
      <c r="JS972" s="1" t="s">
        <v>62</v>
      </c>
      <c r="JT972" s="1" t="s">
        <v>62</v>
      </c>
      <c r="JU972" s="1" t="s">
        <v>62</v>
      </c>
      <c r="JV972" s="1">
        <v>5</v>
      </c>
      <c r="JW972" s="1" t="s">
        <v>62</v>
      </c>
      <c r="JX972" s="1">
        <v>9</v>
      </c>
      <c r="JY972" s="1" t="s">
        <v>62</v>
      </c>
      <c r="JZ972" s="1" t="s">
        <v>62</v>
      </c>
      <c r="KA972" s="1">
        <v>2</v>
      </c>
      <c r="KB972" s="1">
        <v>8</v>
      </c>
      <c r="KC972" s="1" t="s">
        <v>62</v>
      </c>
      <c r="KD972" s="1" t="s">
        <v>62</v>
      </c>
      <c r="KE972" s="1" t="s">
        <v>62</v>
      </c>
      <c r="KF972" s="1" t="s">
        <v>62</v>
      </c>
      <c r="KG972" s="1">
        <v>8</v>
      </c>
      <c r="KH972" s="1" t="s">
        <v>62</v>
      </c>
      <c r="KI972" s="1" t="s">
        <v>62</v>
      </c>
      <c r="KJ972" s="1" t="s">
        <v>62</v>
      </c>
      <c r="KK972" s="1" t="s">
        <v>62</v>
      </c>
      <c r="KL972" s="1">
        <v>3</v>
      </c>
      <c r="KM972" s="1" t="s">
        <v>62</v>
      </c>
      <c r="KN972" s="1" t="s">
        <v>62</v>
      </c>
      <c r="KO972" s="1" t="s">
        <v>62</v>
      </c>
      <c r="KP972" s="1">
        <v>3</v>
      </c>
      <c r="KQ972" s="1" t="s">
        <v>62</v>
      </c>
      <c r="KR972" s="1">
        <v>2</v>
      </c>
      <c r="KS972" s="1" t="s">
        <v>62</v>
      </c>
      <c r="KT972" s="1" t="s">
        <v>62</v>
      </c>
      <c r="KU972" s="1" t="s">
        <v>62</v>
      </c>
      <c r="KV972" s="1" t="s">
        <v>62</v>
      </c>
      <c r="KW972" s="1" t="s">
        <v>62</v>
      </c>
      <c r="KX972" s="1">
        <v>1</v>
      </c>
      <c r="KY972" s="1" t="s">
        <v>62</v>
      </c>
      <c r="KZ972" s="1" t="s">
        <v>62</v>
      </c>
      <c r="LA972" s="1" t="s">
        <v>62</v>
      </c>
      <c r="LB972" s="1" t="s">
        <v>62</v>
      </c>
      <c r="LC972" s="1" t="s">
        <v>62</v>
      </c>
      <c r="LD972" s="1" t="s">
        <v>62</v>
      </c>
      <c r="LE972" s="1" t="s">
        <v>62</v>
      </c>
      <c r="LF972" s="1">
        <v>6</v>
      </c>
      <c r="LG972" s="1" t="s">
        <v>62</v>
      </c>
      <c r="LH972" s="1" t="s">
        <v>62</v>
      </c>
      <c r="LI972" s="1" t="s">
        <v>62</v>
      </c>
      <c r="LJ972" s="1" t="s">
        <v>62</v>
      </c>
      <c r="LK972" s="1" t="s">
        <v>62</v>
      </c>
      <c r="LL972" s="1">
        <v>1</v>
      </c>
      <c r="LM972" s="1" t="s">
        <v>62</v>
      </c>
      <c r="LN972" s="1" t="s">
        <v>62</v>
      </c>
      <c r="LO972" s="1" t="s">
        <v>62</v>
      </c>
      <c r="LP972" s="1" t="s">
        <v>62</v>
      </c>
      <c r="LQ972" s="1" t="s">
        <v>62</v>
      </c>
      <c r="LR972" s="1" t="s">
        <v>62</v>
      </c>
      <c r="LS972" s="1" t="s">
        <v>62</v>
      </c>
      <c r="LT972" s="1">
        <v>5</v>
      </c>
      <c r="LU972" s="1" t="s">
        <v>62</v>
      </c>
      <c r="LV972" s="1" t="s">
        <v>62</v>
      </c>
      <c r="LW972" s="1" t="s">
        <v>62</v>
      </c>
      <c r="LX972" s="1" t="s">
        <v>62</v>
      </c>
      <c r="LY972" s="1" t="s">
        <v>62</v>
      </c>
      <c r="LZ972" s="1" t="s">
        <v>62</v>
      </c>
      <c r="MA972" s="1" t="s">
        <v>62</v>
      </c>
      <c r="MB972" s="1" t="s">
        <v>62</v>
      </c>
      <c r="MC972" s="1" t="s">
        <v>62</v>
      </c>
      <c r="MD972" s="1" t="s">
        <v>62</v>
      </c>
      <c r="ME972" s="1" t="s">
        <v>62</v>
      </c>
      <c r="MF972" s="1" t="s">
        <v>62</v>
      </c>
      <c r="MG972" s="1" t="s">
        <v>62</v>
      </c>
      <c r="MH972" s="1">
        <v>1</v>
      </c>
      <c r="MI972" s="1" t="s">
        <v>62</v>
      </c>
      <c r="MJ972" s="1" t="s">
        <v>62</v>
      </c>
      <c r="MK972" s="1" t="s">
        <v>62</v>
      </c>
      <c r="ML972" s="1" t="s">
        <v>62</v>
      </c>
      <c r="MM972" s="1" t="s">
        <v>62</v>
      </c>
      <c r="MN972" s="1" t="s">
        <v>62</v>
      </c>
      <c r="MO972" s="1" t="s">
        <v>62</v>
      </c>
      <c r="MP972" s="1" t="s">
        <v>62</v>
      </c>
      <c r="MQ972" s="1" t="s">
        <v>62</v>
      </c>
      <c r="MR972" s="1" t="s">
        <v>62</v>
      </c>
      <c r="MS972" s="1" t="s">
        <v>62</v>
      </c>
      <c r="MT972" s="1" t="s">
        <v>62</v>
      </c>
      <c r="MU972" s="1" t="s">
        <v>62</v>
      </c>
      <c r="MV972" s="1" t="s">
        <v>62</v>
      </c>
      <c r="MW972" s="1" t="s">
        <v>62</v>
      </c>
      <c r="MX972" s="1">
        <v>2</v>
      </c>
      <c r="MY972" s="1" t="s">
        <v>62</v>
      </c>
      <c r="MZ972" s="1" t="s">
        <v>62</v>
      </c>
      <c r="NA972" s="1" t="s">
        <v>62</v>
      </c>
      <c r="NB972" s="1" t="s">
        <v>62</v>
      </c>
      <c r="NC972" s="1" t="s">
        <v>62</v>
      </c>
      <c r="ND972" s="1" t="s">
        <v>62</v>
      </c>
      <c r="NE972" s="1" t="s">
        <v>62</v>
      </c>
      <c r="NF972" s="1" t="s">
        <v>62</v>
      </c>
      <c r="NG972" s="1" t="s">
        <v>62</v>
      </c>
      <c r="NH972" s="1" t="s">
        <v>62</v>
      </c>
      <c r="NI972" s="1" t="s">
        <v>62</v>
      </c>
      <c r="NJ972" s="1" t="s">
        <v>62</v>
      </c>
      <c r="NK972" s="1" t="s">
        <v>62</v>
      </c>
      <c r="NL972" s="1" t="s">
        <v>62</v>
      </c>
      <c r="NM972" s="1" t="s">
        <v>62</v>
      </c>
      <c r="NN972" s="1" t="s">
        <v>62</v>
      </c>
      <c r="NO972" s="1" t="s">
        <v>62</v>
      </c>
      <c r="NP972" s="1" t="s">
        <v>62</v>
      </c>
      <c r="NQ972" s="1" t="s">
        <v>62</v>
      </c>
      <c r="NR972" s="1" t="s">
        <v>62</v>
      </c>
      <c r="NS972" s="1" t="s">
        <v>62</v>
      </c>
      <c r="NT972" s="1" t="s">
        <v>62</v>
      </c>
      <c r="NU972" s="1" t="s">
        <v>62</v>
      </c>
      <c r="NV972" s="1" t="s">
        <v>62</v>
      </c>
      <c r="NW972" s="1" t="s">
        <v>62</v>
      </c>
      <c r="NX972" s="1" t="s">
        <v>62</v>
      </c>
      <c r="NY972" s="1" t="s">
        <v>62</v>
      </c>
      <c r="NZ972" s="1" t="s">
        <v>62</v>
      </c>
      <c r="OA972" s="1">
        <v>1</v>
      </c>
      <c r="OB972" s="1" t="s">
        <v>62</v>
      </c>
      <c r="OC972" s="1" t="s">
        <v>62</v>
      </c>
      <c r="OD972" s="1" t="s">
        <v>62</v>
      </c>
      <c r="OE972" s="1" t="s">
        <v>62</v>
      </c>
      <c r="OF972" s="1" t="s">
        <v>62</v>
      </c>
      <c r="OG972" s="1" t="s">
        <v>62</v>
      </c>
      <c r="OH972" s="1" t="s">
        <v>62</v>
      </c>
      <c r="OI972" s="1" t="s">
        <v>62</v>
      </c>
      <c r="OJ972" s="1" t="s">
        <v>62</v>
      </c>
      <c r="OK972" s="1" t="s">
        <v>62</v>
      </c>
      <c r="OL972" s="1" t="s">
        <v>62</v>
      </c>
      <c r="OM972" s="1" t="s">
        <v>62</v>
      </c>
      <c r="ON972" s="1" t="s">
        <v>62</v>
      </c>
      <c r="OO972" s="1" t="s">
        <v>62</v>
      </c>
      <c r="OP972" s="1" t="s">
        <v>62</v>
      </c>
      <c r="OQ972" s="1" t="s">
        <v>62</v>
      </c>
      <c r="OR972" s="1" t="s">
        <v>62</v>
      </c>
      <c r="OS972" s="1" t="s">
        <v>62</v>
      </c>
      <c r="OT972" s="1" t="s">
        <v>62</v>
      </c>
      <c r="OU972" s="1" t="s">
        <v>62</v>
      </c>
      <c r="OV972" s="1" t="s">
        <v>62</v>
      </c>
      <c r="OW972" s="1" t="s">
        <v>62</v>
      </c>
      <c r="OX972" s="1" t="s">
        <v>62</v>
      </c>
      <c r="OY972" s="1" t="s">
        <v>62</v>
      </c>
      <c r="OZ972" s="1" t="s">
        <v>62</v>
      </c>
      <c r="PA972" s="1" t="s">
        <v>62</v>
      </c>
      <c r="PB972" s="1" t="s">
        <v>62</v>
      </c>
      <c r="PC972" s="1" t="s">
        <v>62</v>
      </c>
      <c r="PD972" s="1" t="s">
        <v>62</v>
      </c>
      <c r="PE972" s="1" t="s">
        <v>62</v>
      </c>
      <c r="PF972" s="1" t="s">
        <v>62</v>
      </c>
      <c r="PG972" s="1" t="s">
        <v>62</v>
      </c>
      <c r="PH972" s="1" t="s">
        <v>62</v>
      </c>
      <c r="PI972" s="1" t="s">
        <v>62</v>
      </c>
      <c r="PJ972" s="1" t="s">
        <v>62</v>
      </c>
      <c r="PK972" s="1" t="s">
        <v>62</v>
      </c>
      <c r="PL972" s="1" t="s">
        <v>62</v>
      </c>
      <c r="PM972" s="1" t="s">
        <v>62</v>
      </c>
      <c r="PN972" s="1" t="s">
        <v>62</v>
      </c>
      <c r="PO972" s="1" t="s">
        <v>62</v>
      </c>
      <c r="PP972" s="1" t="s">
        <v>62</v>
      </c>
      <c r="PQ972" s="1" t="s">
        <v>62</v>
      </c>
      <c r="PR972" s="1" t="s">
        <v>62</v>
      </c>
      <c r="PS972" s="1" t="s">
        <v>62</v>
      </c>
      <c r="PT972" s="1" t="s">
        <v>62</v>
      </c>
      <c r="PU972" s="1" t="s">
        <v>62</v>
      </c>
      <c r="PV972" s="1" t="s">
        <v>62</v>
      </c>
      <c r="PW972" s="1" t="s">
        <v>62</v>
      </c>
      <c r="PX972" s="1" t="s">
        <v>62</v>
      </c>
      <c r="PY972" s="1" t="s">
        <v>62</v>
      </c>
      <c r="PZ972" s="1" t="s">
        <v>62</v>
      </c>
      <c r="QA972" s="1" t="s">
        <v>62</v>
      </c>
      <c r="QB972" s="1" t="s">
        <v>62</v>
      </c>
      <c r="QC972" s="1" t="s">
        <v>62</v>
      </c>
      <c r="QD972" s="1" t="s">
        <v>62</v>
      </c>
      <c r="QE972" s="1" t="s">
        <v>62</v>
      </c>
      <c r="QF972" s="1" t="s">
        <v>62</v>
      </c>
      <c r="QG972" s="1" t="s">
        <v>62</v>
      </c>
      <c r="QH972" s="1" t="s">
        <v>62</v>
      </c>
      <c r="QI972" s="1" t="s">
        <v>62</v>
      </c>
    </row>
    <row r="973" spans="18:451" x14ac:dyDescent="0.25">
      <c r="R973" s="1">
        <v>2</v>
      </c>
      <c r="S973" s="1" t="s">
        <v>62</v>
      </c>
      <c r="T973" s="1">
        <v>6</v>
      </c>
      <c r="U973" s="1">
        <v>3</v>
      </c>
      <c r="V973" s="1" t="s">
        <v>62</v>
      </c>
      <c r="W973" s="1" t="s">
        <v>62</v>
      </c>
      <c r="X973" s="1" t="s">
        <v>62</v>
      </c>
      <c r="Y973" s="1">
        <v>1</v>
      </c>
      <c r="Z973" s="1" t="s">
        <v>62</v>
      </c>
      <c r="AA973" s="1">
        <v>1</v>
      </c>
      <c r="AB973" s="1" t="s">
        <v>62</v>
      </c>
      <c r="AC973" s="1" t="s">
        <v>62</v>
      </c>
      <c r="AD973" s="1" t="s">
        <v>62</v>
      </c>
      <c r="AE973" s="1">
        <v>4</v>
      </c>
      <c r="AF973" s="1" t="s">
        <v>62</v>
      </c>
      <c r="AG973" s="1" t="s">
        <v>62</v>
      </c>
      <c r="AH973" s="1" t="s">
        <v>62</v>
      </c>
      <c r="AI973" s="1">
        <v>1</v>
      </c>
      <c r="AJ973" s="1">
        <v>15</v>
      </c>
      <c r="AK973" s="1" t="s">
        <v>62</v>
      </c>
      <c r="AL973" s="1" t="s">
        <v>62</v>
      </c>
      <c r="AM973" s="1">
        <v>2</v>
      </c>
      <c r="AN973" s="1" t="s">
        <v>62</v>
      </c>
      <c r="AO973" s="1" t="s">
        <v>62</v>
      </c>
      <c r="AP973" s="1">
        <v>1</v>
      </c>
      <c r="AQ973" s="1">
        <v>3</v>
      </c>
      <c r="AR973" s="1">
        <v>1</v>
      </c>
      <c r="AS973" s="1" t="s">
        <v>62</v>
      </c>
      <c r="AT973" s="1" t="s">
        <v>62</v>
      </c>
      <c r="AU973" s="1" t="s">
        <v>62</v>
      </c>
      <c r="AV973" s="1">
        <v>1</v>
      </c>
      <c r="AW973" s="1" t="s">
        <v>62</v>
      </c>
      <c r="AX973" s="1" t="s">
        <v>62</v>
      </c>
      <c r="AY973" s="1">
        <v>3</v>
      </c>
      <c r="AZ973" s="1" t="s">
        <v>62</v>
      </c>
      <c r="BA973" s="1" t="s">
        <v>62</v>
      </c>
      <c r="BB973" s="1">
        <v>13</v>
      </c>
      <c r="BC973" s="1" t="s">
        <v>62</v>
      </c>
      <c r="BD973" s="1" t="s">
        <v>62</v>
      </c>
      <c r="BE973" s="1">
        <v>7</v>
      </c>
      <c r="BF973" s="1" t="s">
        <v>62</v>
      </c>
      <c r="BG973" s="1" t="s">
        <v>62</v>
      </c>
      <c r="BH973" s="1">
        <v>4</v>
      </c>
      <c r="BI973" s="1">
        <v>1</v>
      </c>
      <c r="BJ973" s="1" t="s">
        <v>62</v>
      </c>
      <c r="BK973" s="1">
        <v>4</v>
      </c>
      <c r="BL973" s="1">
        <v>1</v>
      </c>
      <c r="BM973" s="1" t="s">
        <v>62</v>
      </c>
      <c r="BN973" s="1" t="s">
        <v>62</v>
      </c>
      <c r="BO973" s="1">
        <v>2</v>
      </c>
      <c r="BP973" s="1" t="s">
        <v>62</v>
      </c>
      <c r="BQ973" s="1" t="s">
        <v>62</v>
      </c>
      <c r="BR973" s="1">
        <v>1</v>
      </c>
      <c r="BS973" s="1">
        <v>44</v>
      </c>
      <c r="BT973" s="1" t="s">
        <v>62</v>
      </c>
      <c r="BU973" s="1">
        <v>1</v>
      </c>
      <c r="BV973" s="1" t="s">
        <v>62</v>
      </c>
      <c r="BW973" s="1" t="s">
        <v>62</v>
      </c>
      <c r="BX973" s="1" t="s">
        <v>62</v>
      </c>
      <c r="BY973" s="1">
        <v>3</v>
      </c>
      <c r="BZ973" s="1">
        <v>3</v>
      </c>
      <c r="CA973" s="1" t="s">
        <v>62</v>
      </c>
      <c r="CB973" s="1" t="s">
        <v>62</v>
      </c>
      <c r="CC973" s="1">
        <v>3</v>
      </c>
      <c r="CD973" s="1">
        <v>3</v>
      </c>
      <c r="CE973" s="1" t="s">
        <v>62</v>
      </c>
      <c r="CF973" s="1">
        <v>1</v>
      </c>
      <c r="CG973" s="1">
        <v>4</v>
      </c>
      <c r="CH973" s="1" t="s">
        <v>62</v>
      </c>
      <c r="CI973" s="1" t="s">
        <v>62</v>
      </c>
      <c r="CJ973" s="1" t="s">
        <v>62</v>
      </c>
      <c r="CK973" s="1" t="s">
        <v>62</v>
      </c>
      <c r="CL973" s="1">
        <v>30</v>
      </c>
      <c r="CM973" s="1" t="s">
        <v>62</v>
      </c>
      <c r="CN973" s="1" t="s">
        <v>62</v>
      </c>
      <c r="CO973" s="1">
        <v>3</v>
      </c>
      <c r="CP973" s="1" t="s">
        <v>62</v>
      </c>
      <c r="CQ973" s="1">
        <v>1</v>
      </c>
      <c r="CR973" s="1">
        <v>11</v>
      </c>
      <c r="CS973" s="1" t="s">
        <v>62</v>
      </c>
      <c r="CT973" s="1" t="s">
        <v>62</v>
      </c>
      <c r="CU973" s="1">
        <v>1</v>
      </c>
      <c r="CV973" s="1" t="s">
        <v>62</v>
      </c>
      <c r="CW973" s="1">
        <v>1</v>
      </c>
      <c r="CX973" s="1" t="s">
        <v>62</v>
      </c>
      <c r="CY973" s="1" t="s">
        <v>62</v>
      </c>
      <c r="CZ973" s="1">
        <v>1</v>
      </c>
      <c r="DA973" s="1" t="s">
        <v>62</v>
      </c>
      <c r="DB973" s="1">
        <v>34</v>
      </c>
      <c r="DC973" s="1">
        <v>1</v>
      </c>
      <c r="DD973" s="1">
        <v>5</v>
      </c>
      <c r="DE973" s="1" t="s">
        <v>62</v>
      </c>
      <c r="DF973" s="1" t="s">
        <v>62</v>
      </c>
      <c r="DG973" s="1">
        <v>1</v>
      </c>
      <c r="DH973" s="1" t="s">
        <v>62</v>
      </c>
      <c r="DI973" s="1">
        <v>1</v>
      </c>
      <c r="DJ973" s="1" t="s">
        <v>62</v>
      </c>
      <c r="DK973" s="1">
        <v>3</v>
      </c>
      <c r="DL973" s="1">
        <v>1</v>
      </c>
      <c r="DM973" s="1">
        <v>3</v>
      </c>
      <c r="DN973" s="1" t="s">
        <v>62</v>
      </c>
      <c r="DO973" s="1">
        <v>1</v>
      </c>
      <c r="DP973" s="1">
        <v>17</v>
      </c>
      <c r="DQ973" s="1">
        <v>1</v>
      </c>
      <c r="DR973" s="1" t="s">
        <v>62</v>
      </c>
      <c r="DS973" s="1">
        <v>3</v>
      </c>
      <c r="DT973" s="1" t="s">
        <v>62</v>
      </c>
      <c r="DU973" s="1">
        <v>1</v>
      </c>
      <c r="DV973" s="1" t="s">
        <v>62</v>
      </c>
      <c r="DW973" s="1" t="s">
        <v>62</v>
      </c>
      <c r="DX973" s="1" t="s">
        <v>62</v>
      </c>
      <c r="DY973" s="1" t="s">
        <v>62</v>
      </c>
      <c r="DZ973" s="1">
        <v>3</v>
      </c>
      <c r="EA973" s="1">
        <v>2</v>
      </c>
      <c r="EB973" s="1" t="s">
        <v>62</v>
      </c>
      <c r="EC973" s="1" t="s">
        <v>62</v>
      </c>
      <c r="ED973" s="1">
        <v>25</v>
      </c>
      <c r="EE973" s="1" t="s">
        <v>62</v>
      </c>
      <c r="EF973" s="1" t="s">
        <v>62</v>
      </c>
      <c r="EG973" s="1" t="s">
        <v>62</v>
      </c>
      <c r="EH973" s="1">
        <v>2</v>
      </c>
      <c r="EI973" s="1" t="s">
        <v>62</v>
      </c>
      <c r="EJ973" s="1">
        <v>2</v>
      </c>
      <c r="EK973" s="1" t="s">
        <v>62</v>
      </c>
      <c r="EL973" s="1" t="s">
        <v>62</v>
      </c>
      <c r="EM973" s="1">
        <v>1</v>
      </c>
      <c r="EN973" s="1" t="s">
        <v>62</v>
      </c>
      <c r="EO973" s="1" t="s">
        <v>62</v>
      </c>
      <c r="EP973" s="1" t="s">
        <v>62</v>
      </c>
      <c r="EQ973" s="1">
        <v>1</v>
      </c>
      <c r="ER973" s="1" t="s">
        <v>62</v>
      </c>
      <c r="ES973" s="1">
        <v>20</v>
      </c>
      <c r="ET973" s="1" t="s">
        <v>62</v>
      </c>
      <c r="EU973" s="1" t="s">
        <v>62</v>
      </c>
      <c r="EV973" s="1">
        <v>3</v>
      </c>
      <c r="EW973" s="1">
        <v>8</v>
      </c>
      <c r="EX973" s="1">
        <v>3</v>
      </c>
      <c r="EY973" s="1">
        <v>3</v>
      </c>
      <c r="EZ973" s="1">
        <v>1</v>
      </c>
      <c r="FA973" s="1" t="s">
        <v>62</v>
      </c>
      <c r="FB973" s="1">
        <v>23</v>
      </c>
      <c r="FC973" s="1" t="s">
        <v>62</v>
      </c>
      <c r="FD973" s="1" t="s">
        <v>62</v>
      </c>
      <c r="FE973" s="1" t="s">
        <v>62</v>
      </c>
      <c r="FF973" s="1" t="s">
        <v>62</v>
      </c>
      <c r="FG973" s="1">
        <v>7</v>
      </c>
      <c r="FH973" s="1" t="s">
        <v>62</v>
      </c>
      <c r="FI973" s="1" t="s">
        <v>62</v>
      </c>
      <c r="FJ973" s="1">
        <v>4</v>
      </c>
      <c r="FK973" s="1">
        <v>1</v>
      </c>
      <c r="FL973" s="1" t="s">
        <v>62</v>
      </c>
      <c r="FM973" s="1">
        <v>38</v>
      </c>
      <c r="FN973" s="1" t="s">
        <v>62</v>
      </c>
      <c r="FO973" s="1" t="s">
        <v>62</v>
      </c>
      <c r="FP973" s="1">
        <v>33</v>
      </c>
      <c r="FQ973" s="1" t="s">
        <v>62</v>
      </c>
      <c r="FR973" s="1" t="s">
        <v>62</v>
      </c>
      <c r="FS973" s="1" t="s">
        <v>62</v>
      </c>
      <c r="FT973" s="1">
        <v>7</v>
      </c>
      <c r="FU973" s="1">
        <v>5</v>
      </c>
      <c r="FV973" s="1" t="s">
        <v>62</v>
      </c>
      <c r="FW973" s="1">
        <v>20</v>
      </c>
      <c r="FX973" s="1">
        <v>86</v>
      </c>
      <c r="FY973" s="1" t="s">
        <v>62</v>
      </c>
      <c r="FZ973" s="1" t="s">
        <v>62</v>
      </c>
      <c r="GA973" s="1">
        <v>11</v>
      </c>
      <c r="GB973" s="1" t="s">
        <v>62</v>
      </c>
      <c r="GC973" s="1">
        <v>10</v>
      </c>
      <c r="GD973" s="1">
        <v>4</v>
      </c>
      <c r="GE973" s="1" t="s">
        <v>62</v>
      </c>
      <c r="GF973" s="1" t="s">
        <v>62</v>
      </c>
      <c r="GG973" s="1">
        <v>7</v>
      </c>
      <c r="GH973" s="1" t="s">
        <v>62</v>
      </c>
      <c r="GI973" s="1">
        <v>131</v>
      </c>
      <c r="GJ973" s="1">
        <v>1</v>
      </c>
      <c r="GK973" s="1">
        <v>1</v>
      </c>
      <c r="GL973" s="1">
        <v>14</v>
      </c>
      <c r="GM973" s="1" t="s">
        <v>62</v>
      </c>
      <c r="GN973" s="1">
        <v>8</v>
      </c>
      <c r="GO973" s="1">
        <v>10</v>
      </c>
      <c r="GP973" s="1">
        <v>104</v>
      </c>
      <c r="GQ973" s="1">
        <v>1</v>
      </c>
      <c r="GR973" s="1" t="s">
        <v>62</v>
      </c>
      <c r="GS973" s="1">
        <v>9</v>
      </c>
      <c r="GT973" s="1">
        <v>8</v>
      </c>
      <c r="GU973" s="1" t="s">
        <v>62</v>
      </c>
      <c r="GV973" s="1">
        <v>8</v>
      </c>
      <c r="GW973" s="1">
        <v>94</v>
      </c>
      <c r="GX973" s="1">
        <v>1</v>
      </c>
      <c r="GY973" s="1">
        <v>102</v>
      </c>
      <c r="GZ973" s="1">
        <v>2</v>
      </c>
      <c r="HA973" s="1">
        <v>1</v>
      </c>
      <c r="HB973" s="1">
        <v>7</v>
      </c>
      <c r="HC973" s="1">
        <v>11</v>
      </c>
      <c r="HD973" s="1">
        <v>15</v>
      </c>
      <c r="HE973" s="1">
        <v>124</v>
      </c>
      <c r="HF973" s="1" t="s">
        <v>62</v>
      </c>
      <c r="HG973" s="1">
        <v>32</v>
      </c>
      <c r="HH973" s="1">
        <v>1</v>
      </c>
      <c r="HI973" s="1" t="s">
        <v>62</v>
      </c>
      <c r="HJ973" s="1">
        <v>11</v>
      </c>
      <c r="HK973" s="1">
        <v>18</v>
      </c>
      <c r="HL973" s="1">
        <v>201</v>
      </c>
      <c r="HM973" s="1">
        <v>9</v>
      </c>
      <c r="HN973" s="1">
        <v>6</v>
      </c>
      <c r="HO973" s="1">
        <v>4</v>
      </c>
      <c r="HP973" s="1">
        <v>5</v>
      </c>
      <c r="HQ973" s="1" t="s">
        <v>62</v>
      </c>
      <c r="HR973" s="1">
        <v>112</v>
      </c>
      <c r="HS973" s="1">
        <v>33</v>
      </c>
      <c r="HT973" s="1" t="s">
        <v>62</v>
      </c>
      <c r="HU973" s="1">
        <v>8</v>
      </c>
      <c r="HV973" s="1">
        <v>4</v>
      </c>
      <c r="HW973" s="1" t="s">
        <v>62</v>
      </c>
      <c r="HX973" s="1" t="s">
        <v>62</v>
      </c>
      <c r="HY973" s="1">
        <v>96</v>
      </c>
      <c r="HZ973" s="1" t="s">
        <v>62</v>
      </c>
      <c r="IA973" s="1" t="s">
        <v>62</v>
      </c>
      <c r="IB973" s="1">
        <v>85</v>
      </c>
      <c r="IC973" s="1">
        <v>12</v>
      </c>
      <c r="ID973" s="1">
        <v>7</v>
      </c>
      <c r="IE973" s="1">
        <v>11</v>
      </c>
      <c r="IF973" s="1">
        <v>9</v>
      </c>
      <c r="IG973" s="1">
        <v>92</v>
      </c>
      <c r="IH973" s="1">
        <v>5</v>
      </c>
      <c r="II973" s="1">
        <v>11</v>
      </c>
      <c r="IJ973" s="1" t="s">
        <v>62</v>
      </c>
      <c r="IK973" s="1">
        <v>8</v>
      </c>
      <c r="IL973" s="1">
        <v>13</v>
      </c>
      <c r="IM973" s="1" t="s">
        <v>62</v>
      </c>
      <c r="IN973" s="1" t="s">
        <v>62</v>
      </c>
      <c r="IO973" s="1">
        <v>172</v>
      </c>
      <c r="IP973" s="1">
        <v>1</v>
      </c>
      <c r="IQ973" s="1">
        <v>19</v>
      </c>
      <c r="IR973" s="1">
        <v>1</v>
      </c>
      <c r="IS973" s="1">
        <v>5</v>
      </c>
      <c r="IT973" s="1">
        <v>63</v>
      </c>
      <c r="IU973" s="1">
        <v>9</v>
      </c>
      <c r="IV973" s="1" t="s">
        <v>62</v>
      </c>
      <c r="IW973" s="1">
        <v>17</v>
      </c>
      <c r="IX973" s="1">
        <v>3</v>
      </c>
      <c r="IY973" s="1" t="s">
        <v>62</v>
      </c>
      <c r="IZ973" s="1">
        <v>91</v>
      </c>
      <c r="JA973" s="1" t="s">
        <v>62</v>
      </c>
      <c r="JB973" s="1">
        <v>73</v>
      </c>
      <c r="JC973" s="1">
        <v>16</v>
      </c>
      <c r="JD973" s="1">
        <v>1</v>
      </c>
      <c r="JE973" s="1">
        <v>4</v>
      </c>
      <c r="JF973" s="1">
        <v>65</v>
      </c>
      <c r="JG973" s="1">
        <v>4</v>
      </c>
      <c r="JH973" s="1">
        <v>3</v>
      </c>
      <c r="JI973" s="1">
        <v>10</v>
      </c>
      <c r="JJ973" s="1">
        <v>5</v>
      </c>
      <c r="JK973" s="1">
        <v>2</v>
      </c>
      <c r="JL973" s="1">
        <v>117</v>
      </c>
      <c r="JM973" s="1">
        <v>1</v>
      </c>
      <c r="JN973" s="1">
        <v>2</v>
      </c>
      <c r="JO973" s="1">
        <v>6</v>
      </c>
      <c r="JP973" s="1">
        <v>5</v>
      </c>
      <c r="JQ973" s="1">
        <v>51</v>
      </c>
      <c r="JR973" s="1" t="s">
        <v>62</v>
      </c>
      <c r="JS973" s="1">
        <v>8</v>
      </c>
      <c r="JT973" s="1" t="s">
        <v>62</v>
      </c>
      <c r="JU973" s="1">
        <v>26</v>
      </c>
      <c r="JV973" s="1">
        <v>53</v>
      </c>
      <c r="JW973" s="1">
        <v>1</v>
      </c>
      <c r="JX973" s="1">
        <v>70</v>
      </c>
      <c r="JY973" s="1">
        <v>2</v>
      </c>
      <c r="JZ973" s="1">
        <v>11</v>
      </c>
      <c r="KA973" s="1">
        <v>4</v>
      </c>
      <c r="KB973" s="1">
        <v>31</v>
      </c>
      <c r="KC973" s="1">
        <v>2</v>
      </c>
      <c r="KD973" s="1">
        <v>1</v>
      </c>
      <c r="KE973" s="1">
        <v>3</v>
      </c>
      <c r="KF973" s="1">
        <v>14</v>
      </c>
      <c r="KG973" s="1">
        <v>76</v>
      </c>
      <c r="KH973" s="1">
        <v>2</v>
      </c>
      <c r="KI973" s="1">
        <v>2</v>
      </c>
      <c r="KJ973" s="1">
        <v>1</v>
      </c>
      <c r="KK973" s="1">
        <v>5</v>
      </c>
      <c r="KL973" s="1">
        <v>30</v>
      </c>
      <c r="KM973" s="1">
        <v>5</v>
      </c>
      <c r="KN973" s="1">
        <v>3</v>
      </c>
      <c r="KO973" s="1">
        <v>4</v>
      </c>
      <c r="KP973" s="1">
        <v>52</v>
      </c>
      <c r="KQ973" s="1">
        <v>2</v>
      </c>
      <c r="KR973" s="1">
        <v>36</v>
      </c>
      <c r="KS973" s="1">
        <v>6</v>
      </c>
      <c r="KT973" s="1">
        <v>2</v>
      </c>
      <c r="KU973" s="1" t="s">
        <v>62</v>
      </c>
      <c r="KV973" s="1">
        <v>1</v>
      </c>
      <c r="KW973" s="1">
        <v>3</v>
      </c>
      <c r="KX973" s="1">
        <v>36</v>
      </c>
      <c r="KY973" s="1">
        <v>1</v>
      </c>
      <c r="KZ973" s="1">
        <v>1</v>
      </c>
      <c r="LA973" s="1">
        <v>3</v>
      </c>
      <c r="LB973" s="1">
        <v>4</v>
      </c>
      <c r="LC973" s="1">
        <v>1</v>
      </c>
      <c r="LD973" s="1">
        <v>13</v>
      </c>
      <c r="LE973" s="1">
        <v>1</v>
      </c>
      <c r="LF973" s="1">
        <v>71</v>
      </c>
      <c r="LG973" s="1" t="s">
        <v>62</v>
      </c>
      <c r="LH973" s="1">
        <v>9</v>
      </c>
      <c r="LI973" s="1">
        <v>1</v>
      </c>
      <c r="LJ973" s="1" t="s">
        <v>62</v>
      </c>
      <c r="LK973" s="1" t="s">
        <v>62</v>
      </c>
      <c r="LL973" s="1">
        <v>38</v>
      </c>
      <c r="LM973" s="1">
        <v>12</v>
      </c>
      <c r="LN973" s="1" t="s">
        <v>62</v>
      </c>
      <c r="LO973" s="1">
        <v>4</v>
      </c>
      <c r="LP973" s="1">
        <v>1</v>
      </c>
      <c r="LQ973" s="1">
        <v>2</v>
      </c>
      <c r="LR973" s="1">
        <v>1</v>
      </c>
      <c r="LS973" s="1">
        <v>10</v>
      </c>
      <c r="LT973" s="1">
        <v>88</v>
      </c>
      <c r="LU973" s="1">
        <v>1</v>
      </c>
      <c r="LV973" s="1" t="s">
        <v>62</v>
      </c>
      <c r="LW973" s="1">
        <v>4</v>
      </c>
      <c r="LX973" s="1">
        <v>2</v>
      </c>
      <c r="LY973" s="1">
        <v>1</v>
      </c>
      <c r="LZ973" s="1">
        <v>4</v>
      </c>
      <c r="MA973" s="1">
        <v>49</v>
      </c>
      <c r="MB973" s="1">
        <v>13</v>
      </c>
      <c r="MC973" s="1" t="s">
        <v>62</v>
      </c>
      <c r="MD973" s="1">
        <v>2</v>
      </c>
      <c r="ME973" s="1">
        <v>1</v>
      </c>
      <c r="MF973" s="1">
        <v>1</v>
      </c>
      <c r="MG973" s="1">
        <v>7</v>
      </c>
      <c r="MH973" s="1">
        <v>48</v>
      </c>
      <c r="MI973" s="1" t="s">
        <v>62</v>
      </c>
      <c r="MJ973" s="1">
        <v>2</v>
      </c>
      <c r="MK973" s="1">
        <v>1</v>
      </c>
      <c r="ML973" s="1" t="s">
        <v>62</v>
      </c>
      <c r="MM973" s="1">
        <v>1</v>
      </c>
      <c r="MN973" s="1">
        <v>1</v>
      </c>
      <c r="MO973" s="1">
        <v>3</v>
      </c>
      <c r="MP973" s="1">
        <v>31</v>
      </c>
      <c r="MQ973" s="1">
        <v>6</v>
      </c>
      <c r="MR973" s="1" t="s">
        <v>62</v>
      </c>
      <c r="MS973" s="1">
        <v>3</v>
      </c>
      <c r="MT973" s="1" t="s">
        <v>62</v>
      </c>
      <c r="MU973" s="1" t="s">
        <v>62</v>
      </c>
      <c r="MV973" s="1" t="s">
        <v>62</v>
      </c>
      <c r="MW973" s="1">
        <v>6</v>
      </c>
      <c r="MX973" s="1">
        <v>34</v>
      </c>
      <c r="MY973" s="1">
        <v>2</v>
      </c>
      <c r="MZ973" s="1">
        <v>2</v>
      </c>
      <c r="NA973" s="1">
        <v>2</v>
      </c>
      <c r="NB973" s="1">
        <v>3</v>
      </c>
      <c r="NC973" s="1">
        <v>1</v>
      </c>
      <c r="ND973" s="1" t="s">
        <v>62</v>
      </c>
      <c r="NE973" s="1">
        <v>1</v>
      </c>
      <c r="NF973" s="1">
        <v>19</v>
      </c>
      <c r="NG973" s="1">
        <v>1</v>
      </c>
      <c r="NH973" s="1">
        <v>5</v>
      </c>
      <c r="NI973" s="1" t="s">
        <v>62</v>
      </c>
      <c r="NJ973" s="1">
        <v>2</v>
      </c>
      <c r="NK973" s="1">
        <v>6</v>
      </c>
      <c r="NL973" s="1">
        <v>1</v>
      </c>
      <c r="NM973" s="1">
        <v>44</v>
      </c>
      <c r="NN973" s="1">
        <v>1</v>
      </c>
      <c r="NO973" s="1">
        <v>8</v>
      </c>
      <c r="NP973" s="1">
        <v>1</v>
      </c>
      <c r="NQ973" s="1">
        <v>2</v>
      </c>
      <c r="NR973" s="1">
        <v>1</v>
      </c>
      <c r="NS973" s="1">
        <v>12</v>
      </c>
      <c r="NT973" s="1" t="s">
        <v>62</v>
      </c>
      <c r="NU973" s="1" t="s">
        <v>62</v>
      </c>
      <c r="NV973" s="1">
        <v>7</v>
      </c>
      <c r="NW973" s="1" t="s">
        <v>62</v>
      </c>
      <c r="NX973" s="1">
        <v>9</v>
      </c>
      <c r="NY973" s="1">
        <v>1</v>
      </c>
      <c r="NZ973" s="1">
        <v>1</v>
      </c>
      <c r="OA973" s="1">
        <v>32</v>
      </c>
      <c r="OB973" s="1">
        <v>4</v>
      </c>
      <c r="OC973" s="1">
        <v>1</v>
      </c>
      <c r="OD973" s="1">
        <v>1</v>
      </c>
      <c r="OE973" s="1">
        <v>9</v>
      </c>
      <c r="OF973" s="1" t="s">
        <v>62</v>
      </c>
      <c r="OG973" s="1">
        <v>2</v>
      </c>
      <c r="OH973" s="1">
        <v>7</v>
      </c>
      <c r="OI973" s="1">
        <v>1</v>
      </c>
      <c r="OJ973" s="1">
        <v>4</v>
      </c>
      <c r="OK973" s="1" t="s">
        <v>62</v>
      </c>
      <c r="OL973" s="1">
        <v>15</v>
      </c>
      <c r="OM973" s="1">
        <v>1</v>
      </c>
      <c r="ON973" s="1">
        <v>2</v>
      </c>
      <c r="OO973" s="1">
        <v>17</v>
      </c>
      <c r="OP973" s="1">
        <v>5</v>
      </c>
      <c r="OQ973" s="1">
        <v>3</v>
      </c>
      <c r="OR973" s="1">
        <v>14</v>
      </c>
      <c r="OS973" s="1">
        <v>1</v>
      </c>
      <c r="OT973" s="1">
        <v>1</v>
      </c>
      <c r="OU973" s="1">
        <v>1</v>
      </c>
      <c r="OV973" s="1">
        <v>6</v>
      </c>
      <c r="OW973" s="1">
        <v>2</v>
      </c>
      <c r="OX973" s="1">
        <v>6</v>
      </c>
      <c r="OY973" s="1">
        <v>1</v>
      </c>
      <c r="OZ973" s="1">
        <v>5</v>
      </c>
      <c r="PA973" s="1">
        <v>2</v>
      </c>
      <c r="PB973" s="1">
        <v>4</v>
      </c>
      <c r="PC973" s="1" t="s">
        <v>62</v>
      </c>
      <c r="PD973" s="1">
        <v>7</v>
      </c>
      <c r="PE973" s="1">
        <v>19</v>
      </c>
      <c r="PF973" s="1">
        <v>1</v>
      </c>
      <c r="PG973" s="1">
        <v>1</v>
      </c>
      <c r="PH973" s="1">
        <v>8</v>
      </c>
      <c r="PI973" s="1" t="s">
        <v>62</v>
      </c>
      <c r="PJ973" s="1" t="s">
        <v>62</v>
      </c>
      <c r="PK973" s="1">
        <v>1</v>
      </c>
      <c r="PL973" s="1">
        <v>8</v>
      </c>
      <c r="PM973" s="1">
        <v>13</v>
      </c>
      <c r="PN973" s="1">
        <v>1</v>
      </c>
      <c r="PO973" s="1">
        <v>3</v>
      </c>
      <c r="PP973" s="1" t="s">
        <v>62</v>
      </c>
      <c r="PQ973" s="1" t="s">
        <v>62</v>
      </c>
      <c r="PR973" s="1">
        <v>2</v>
      </c>
      <c r="PS973" s="1">
        <v>1</v>
      </c>
      <c r="PT973" s="1" t="s">
        <v>62</v>
      </c>
      <c r="PU973" s="1">
        <v>1</v>
      </c>
      <c r="PV973" s="1">
        <v>12</v>
      </c>
      <c r="PW973" s="1">
        <v>2</v>
      </c>
      <c r="PX973" s="1">
        <v>3</v>
      </c>
      <c r="PY973" s="1">
        <v>1</v>
      </c>
      <c r="PZ973" s="1" t="s">
        <v>62</v>
      </c>
      <c r="QA973" s="1">
        <v>1</v>
      </c>
      <c r="QB973" s="1">
        <v>1</v>
      </c>
      <c r="QC973" s="1">
        <v>1</v>
      </c>
      <c r="QD973" s="1" t="s">
        <v>62</v>
      </c>
      <c r="QE973" s="1" t="s">
        <v>62</v>
      </c>
      <c r="QF973" s="1">
        <v>1</v>
      </c>
      <c r="QG973" s="1">
        <v>1</v>
      </c>
      <c r="QH973" s="1" t="s">
        <v>62</v>
      </c>
      <c r="QI973" s="1">
        <v>1</v>
      </c>
    </row>
    <row r="974" spans="18:451" x14ac:dyDescent="0.25">
      <c r="R974" s="1">
        <v>1</v>
      </c>
      <c r="S974" s="1" t="s">
        <v>62</v>
      </c>
      <c r="T974" s="1">
        <v>6</v>
      </c>
      <c r="U974" s="1">
        <v>1</v>
      </c>
      <c r="V974" s="1" t="s">
        <v>62</v>
      </c>
      <c r="W974" s="1" t="s">
        <v>62</v>
      </c>
      <c r="X974" s="1">
        <v>1</v>
      </c>
      <c r="Y974" s="1" t="s">
        <v>62</v>
      </c>
      <c r="Z974" s="1" t="s">
        <v>62</v>
      </c>
      <c r="AA974" s="1">
        <v>1</v>
      </c>
      <c r="AB974" s="1">
        <v>5</v>
      </c>
      <c r="AC974" s="1" t="s">
        <v>62</v>
      </c>
      <c r="AD974" s="1" t="s">
        <v>62</v>
      </c>
      <c r="AE974" s="1">
        <v>1</v>
      </c>
      <c r="AF974" s="1" t="s">
        <v>62</v>
      </c>
      <c r="AG974" s="1">
        <v>1</v>
      </c>
      <c r="AH974" s="1" t="s">
        <v>62</v>
      </c>
      <c r="AI974" s="1" t="s">
        <v>62</v>
      </c>
      <c r="AJ974" s="1">
        <v>10</v>
      </c>
      <c r="AK974" s="1" t="s">
        <v>62</v>
      </c>
      <c r="AL974" s="1" t="s">
        <v>62</v>
      </c>
      <c r="AM974" s="1" t="s">
        <v>62</v>
      </c>
      <c r="AN974" s="1" t="s">
        <v>62</v>
      </c>
      <c r="AO974" s="1" t="s">
        <v>62</v>
      </c>
      <c r="AP974" s="1" t="s">
        <v>62</v>
      </c>
      <c r="AQ974" s="1" t="s">
        <v>62</v>
      </c>
      <c r="AR974" s="1" t="s">
        <v>62</v>
      </c>
      <c r="AS974" s="1" t="s">
        <v>62</v>
      </c>
      <c r="AT974" s="1" t="s">
        <v>62</v>
      </c>
      <c r="AU974" s="1" t="s">
        <v>62</v>
      </c>
      <c r="AV974" s="1" t="s">
        <v>62</v>
      </c>
      <c r="AW974" s="1" t="s">
        <v>62</v>
      </c>
      <c r="AX974" s="1" t="s">
        <v>62</v>
      </c>
      <c r="AY974" s="1">
        <v>11</v>
      </c>
      <c r="AZ974" s="1" t="s">
        <v>62</v>
      </c>
      <c r="BA974" s="1" t="s">
        <v>62</v>
      </c>
      <c r="BB974" s="1">
        <v>15</v>
      </c>
      <c r="BC974" s="1" t="s">
        <v>62</v>
      </c>
      <c r="BD974" s="1">
        <v>1</v>
      </c>
      <c r="BE974" s="1" t="s">
        <v>62</v>
      </c>
      <c r="BF974" s="1" t="s">
        <v>62</v>
      </c>
      <c r="BG974" s="1" t="s">
        <v>62</v>
      </c>
      <c r="BH974" s="1">
        <v>1</v>
      </c>
      <c r="BI974" s="1" t="s">
        <v>62</v>
      </c>
      <c r="BJ974" s="1" t="s">
        <v>62</v>
      </c>
      <c r="BK974" s="1">
        <v>2</v>
      </c>
      <c r="BL974" s="1">
        <v>1</v>
      </c>
      <c r="BM974" s="1" t="s">
        <v>62</v>
      </c>
      <c r="BN974" s="1" t="s">
        <v>62</v>
      </c>
      <c r="BO974" s="1">
        <v>4</v>
      </c>
      <c r="BP974" s="1" t="s">
        <v>62</v>
      </c>
      <c r="BQ974" s="1" t="s">
        <v>62</v>
      </c>
      <c r="BR974" s="1" t="s">
        <v>62</v>
      </c>
      <c r="BS974" s="1">
        <v>12</v>
      </c>
      <c r="BT974" s="1">
        <v>2</v>
      </c>
      <c r="BU974" s="1" t="s">
        <v>62</v>
      </c>
      <c r="BV974" s="1" t="s">
        <v>62</v>
      </c>
      <c r="BW974" s="1">
        <v>6</v>
      </c>
      <c r="BX974" s="1" t="s">
        <v>62</v>
      </c>
      <c r="BY974" s="1" t="s">
        <v>62</v>
      </c>
      <c r="BZ974" s="1" t="s">
        <v>62</v>
      </c>
      <c r="CA974" s="1" t="s">
        <v>62</v>
      </c>
      <c r="CB974" s="1" t="s">
        <v>62</v>
      </c>
      <c r="CC974" s="1" t="s">
        <v>62</v>
      </c>
      <c r="CD974" s="1">
        <v>1</v>
      </c>
      <c r="CE974" s="1" t="s">
        <v>62</v>
      </c>
      <c r="CF974" s="1" t="s">
        <v>62</v>
      </c>
      <c r="CG974" s="1" t="s">
        <v>62</v>
      </c>
      <c r="CH974" s="1" t="s">
        <v>62</v>
      </c>
      <c r="CI974" s="1" t="s">
        <v>62</v>
      </c>
      <c r="CJ974" s="1">
        <v>1</v>
      </c>
      <c r="CK974" s="1" t="s">
        <v>62</v>
      </c>
      <c r="CL974" s="1">
        <v>45</v>
      </c>
      <c r="CM974" s="1" t="s">
        <v>62</v>
      </c>
      <c r="CN974" s="1" t="s">
        <v>62</v>
      </c>
      <c r="CO974" s="1" t="s">
        <v>62</v>
      </c>
      <c r="CP974" s="1" t="s">
        <v>62</v>
      </c>
      <c r="CQ974" s="1" t="s">
        <v>62</v>
      </c>
      <c r="CR974" s="1">
        <v>5</v>
      </c>
      <c r="CS974" s="1" t="s">
        <v>62</v>
      </c>
      <c r="CT974" s="1" t="s">
        <v>62</v>
      </c>
      <c r="CU974" s="1" t="s">
        <v>62</v>
      </c>
      <c r="CV974" s="1" t="s">
        <v>62</v>
      </c>
      <c r="CW974" s="1">
        <v>1</v>
      </c>
      <c r="CX974" s="1" t="s">
        <v>62</v>
      </c>
      <c r="CY974" s="1" t="s">
        <v>62</v>
      </c>
      <c r="CZ974" s="1">
        <v>3</v>
      </c>
      <c r="DA974" s="1" t="s">
        <v>62</v>
      </c>
      <c r="DB974" s="1">
        <v>42</v>
      </c>
      <c r="DC974" s="1" t="s">
        <v>62</v>
      </c>
      <c r="DD974" s="1">
        <v>4</v>
      </c>
      <c r="DE974" s="1" t="s">
        <v>62</v>
      </c>
      <c r="DF974" s="1" t="s">
        <v>62</v>
      </c>
      <c r="DG974" s="1">
        <v>1</v>
      </c>
      <c r="DH974" s="1">
        <v>1</v>
      </c>
      <c r="DI974" s="1" t="s">
        <v>62</v>
      </c>
      <c r="DJ974" s="1" t="s">
        <v>62</v>
      </c>
      <c r="DK974" s="1">
        <v>5</v>
      </c>
      <c r="DL974" s="1" t="s">
        <v>62</v>
      </c>
      <c r="DM974" s="1">
        <v>33</v>
      </c>
      <c r="DN974" s="1" t="s">
        <v>62</v>
      </c>
      <c r="DO974" s="1" t="s">
        <v>62</v>
      </c>
      <c r="DP974" s="1">
        <v>44</v>
      </c>
      <c r="DQ974" s="1">
        <v>1</v>
      </c>
      <c r="DR974" s="1" t="s">
        <v>62</v>
      </c>
      <c r="DS974" s="1" t="s">
        <v>62</v>
      </c>
      <c r="DT974" s="1" t="s">
        <v>62</v>
      </c>
      <c r="DU974" s="1">
        <v>1</v>
      </c>
      <c r="DV974" s="1" t="s">
        <v>62</v>
      </c>
      <c r="DW974" s="1" t="s">
        <v>62</v>
      </c>
      <c r="DX974" s="1" t="s">
        <v>62</v>
      </c>
      <c r="DY974" s="1" t="s">
        <v>62</v>
      </c>
      <c r="DZ974" s="1">
        <v>2</v>
      </c>
      <c r="EA974" s="1">
        <v>7</v>
      </c>
      <c r="EB974" s="1" t="s">
        <v>62</v>
      </c>
      <c r="EC974" s="1" t="s">
        <v>62</v>
      </c>
      <c r="ED974" s="1">
        <v>67</v>
      </c>
      <c r="EE974" s="1" t="s">
        <v>62</v>
      </c>
      <c r="EF974" s="1" t="s">
        <v>62</v>
      </c>
      <c r="EG974" s="1" t="s">
        <v>62</v>
      </c>
      <c r="EH974" s="1">
        <v>4</v>
      </c>
      <c r="EI974" s="1" t="s">
        <v>62</v>
      </c>
      <c r="EJ974" s="1">
        <v>3</v>
      </c>
      <c r="EK974" s="1" t="s">
        <v>62</v>
      </c>
      <c r="EL974" s="1" t="s">
        <v>62</v>
      </c>
      <c r="EM974" s="1">
        <v>5</v>
      </c>
      <c r="EN974" s="1" t="s">
        <v>62</v>
      </c>
      <c r="EO974" s="1" t="s">
        <v>62</v>
      </c>
      <c r="EP974" s="1">
        <v>2</v>
      </c>
      <c r="EQ974" s="1" t="s">
        <v>62</v>
      </c>
      <c r="ER974" s="1" t="s">
        <v>62</v>
      </c>
      <c r="ES974" s="1">
        <v>111</v>
      </c>
      <c r="ET974" s="1" t="s">
        <v>62</v>
      </c>
      <c r="EU974" s="1" t="s">
        <v>62</v>
      </c>
      <c r="EV974" s="1">
        <v>7</v>
      </c>
      <c r="EW974" s="1">
        <v>2</v>
      </c>
      <c r="EX974" s="1" t="s">
        <v>62</v>
      </c>
      <c r="EY974" s="1">
        <v>3</v>
      </c>
      <c r="EZ974" s="1" t="s">
        <v>62</v>
      </c>
      <c r="FA974" s="1" t="s">
        <v>62</v>
      </c>
      <c r="FB974" s="1">
        <v>57</v>
      </c>
      <c r="FC974" s="1" t="s">
        <v>62</v>
      </c>
      <c r="FD974" s="1" t="s">
        <v>62</v>
      </c>
      <c r="FE974" s="1">
        <v>1</v>
      </c>
      <c r="FF974" s="1" t="s">
        <v>62</v>
      </c>
      <c r="FG974" s="1">
        <v>4</v>
      </c>
      <c r="FH974" s="1" t="s">
        <v>62</v>
      </c>
      <c r="FI974" s="1" t="s">
        <v>62</v>
      </c>
      <c r="FJ974" s="1" t="s">
        <v>62</v>
      </c>
      <c r="FK974" s="1" t="s">
        <v>62</v>
      </c>
      <c r="FL974" s="1" t="s">
        <v>62</v>
      </c>
      <c r="FM974" s="1">
        <v>42</v>
      </c>
      <c r="FN974" s="1" t="s">
        <v>62</v>
      </c>
      <c r="FO974" s="1" t="s">
        <v>62</v>
      </c>
      <c r="FP974" s="1">
        <v>34</v>
      </c>
      <c r="FQ974" s="1" t="s">
        <v>62</v>
      </c>
      <c r="FR974" s="1" t="s">
        <v>62</v>
      </c>
      <c r="FS974" s="1" t="s">
        <v>62</v>
      </c>
      <c r="FT974" s="1">
        <v>2</v>
      </c>
      <c r="FU974" s="1">
        <v>1</v>
      </c>
      <c r="FV974" s="1" t="s">
        <v>62</v>
      </c>
      <c r="FW974" s="1">
        <v>1</v>
      </c>
      <c r="FX974" s="1">
        <v>47</v>
      </c>
      <c r="FY974" s="1" t="s">
        <v>62</v>
      </c>
      <c r="FZ974" s="1" t="s">
        <v>62</v>
      </c>
      <c r="GA974" s="1">
        <v>1</v>
      </c>
      <c r="GB974" s="1" t="s">
        <v>62</v>
      </c>
      <c r="GC974" s="1">
        <v>1</v>
      </c>
      <c r="GD974" s="1">
        <v>1</v>
      </c>
      <c r="GE974" s="1" t="s">
        <v>62</v>
      </c>
      <c r="GF974" s="1" t="s">
        <v>62</v>
      </c>
      <c r="GG974" s="1">
        <v>1</v>
      </c>
      <c r="GH974" s="1" t="s">
        <v>62</v>
      </c>
      <c r="GI974" s="1">
        <v>68</v>
      </c>
      <c r="GJ974" s="1" t="s">
        <v>62</v>
      </c>
      <c r="GK974" s="1" t="s">
        <v>62</v>
      </c>
      <c r="GL974" s="1">
        <v>2</v>
      </c>
      <c r="GM974" s="1" t="s">
        <v>62</v>
      </c>
      <c r="GN974" s="1">
        <v>2</v>
      </c>
      <c r="GO974" s="1" t="s">
        <v>62</v>
      </c>
      <c r="GP974" s="1">
        <v>19</v>
      </c>
      <c r="GQ974" s="1">
        <v>1</v>
      </c>
      <c r="GR974" s="1" t="s">
        <v>62</v>
      </c>
      <c r="GS974" s="1">
        <v>1</v>
      </c>
      <c r="GT974" s="1">
        <v>6</v>
      </c>
      <c r="GU974" s="1" t="s">
        <v>62</v>
      </c>
      <c r="GV974" s="1">
        <v>1</v>
      </c>
      <c r="GW974" s="1">
        <v>18</v>
      </c>
      <c r="GX974" s="1" t="s">
        <v>62</v>
      </c>
      <c r="GY974" s="1">
        <v>14</v>
      </c>
      <c r="GZ974" s="1" t="s">
        <v>62</v>
      </c>
      <c r="HA974" s="1" t="s">
        <v>62</v>
      </c>
      <c r="HB974" s="1" t="s">
        <v>62</v>
      </c>
      <c r="HC974" s="1" t="s">
        <v>62</v>
      </c>
      <c r="HD974" s="1" t="s">
        <v>62</v>
      </c>
      <c r="HE974" s="1">
        <v>9</v>
      </c>
      <c r="HF974" s="1" t="s">
        <v>62</v>
      </c>
      <c r="HG974" s="1">
        <v>1</v>
      </c>
      <c r="HH974" s="1" t="s">
        <v>62</v>
      </c>
      <c r="HI974" s="1">
        <v>1</v>
      </c>
      <c r="HJ974" s="1" t="s">
        <v>62</v>
      </c>
      <c r="HK974" s="1" t="s">
        <v>62</v>
      </c>
      <c r="HL974" s="1">
        <v>27</v>
      </c>
      <c r="HM974" s="1" t="s">
        <v>62</v>
      </c>
      <c r="HN974" s="1" t="s">
        <v>62</v>
      </c>
      <c r="HO974" s="1" t="s">
        <v>62</v>
      </c>
      <c r="HP974" s="1" t="s">
        <v>62</v>
      </c>
      <c r="HQ974" s="1" t="s">
        <v>62</v>
      </c>
      <c r="HR974" s="1">
        <v>6</v>
      </c>
      <c r="HS974" s="1" t="s">
        <v>62</v>
      </c>
      <c r="HT974" s="1" t="s">
        <v>62</v>
      </c>
      <c r="HU974" s="1" t="s">
        <v>62</v>
      </c>
      <c r="HV974" s="1" t="s">
        <v>62</v>
      </c>
      <c r="HW974" s="1" t="s">
        <v>62</v>
      </c>
      <c r="HX974" s="1" t="s">
        <v>62</v>
      </c>
      <c r="HY974" s="1">
        <v>17</v>
      </c>
      <c r="HZ974" s="1" t="s">
        <v>62</v>
      </c>
      <c r="IA974" s="1" t="s">
        <v>62</v>
      </c>
      <c r="IB974" s="1">
        <v>5</v>
      </c>
      <c r="IC974" s="1" t="s">
        <v>62</v>
      </c>
      <c r="ID974" s="1" t="s">
        <v>62</v>
      </c>
      <c r="IE974" s="1" t="s">
        <v>62</v>
      </c>
      <c r="IF974" s="1" t="s">
        <v>62</v>
      </c>
      <c r="IG974" s="1">
        <v>1</v>
      </c>
      <c r="IH974" s="1">
        <v>2</v>
      </c>
      <c r="II974" s="1" t="s">
        <v>62</v>
      </c>
      <c r="IJ974" s="1" t="s">
        <v>62</v>
      </c>
      <c r="IK974" s="1" t="s">
        <v>62</v>
      </c>
      <c r="IL974" s="1" t="s">
        <v>62</v>
      </c>
      <c r="IM974" s="1" t="s">
        <v>62</v>
      </c>
      <c r="IN974" s="1" t="s">
        <v>62</v>
      </c>
      <c r="IO974" s="1">
        <v>17</v>
      </c>
      <c r="IP974" s="1" t="s">
        <v>62</v>
      </c>
      <c r="IQ974" s="1" t="s">
        <v>62</v>
      </c>
      <c r="IR974" s="1" t="s">
        <v>62</v>
      </c>
      <c r="IS974" s="1" t="s">
        <v>62</v>
      </c>
      <c r="IT974" s="1">
        <v>1</v>
      </c>
      <c r="IU974" s="1" t="s">
        <v>62</v>
      </c>
      <c r="IV974" s="1" t="s">
        <v>62</v>
      </c>
      <c r="IW974" s="1" t="s">
        <v>62</v>
      </c>
      <c r="IX974" s="1" t="s">
        <v>62</v>
      </c>
      <c r="IY974" s="1">
        <v>1</v>
      </c>
      <c r="IZ974" s="1">
        <v>9</v>
      </c>
      <c r="JA974" s="1" t="s">
        <v>62</v>
      </c>
      <c r="JB974" s="1">
        <v>5</v>
      </c>
      <c r="JC974" s="1" t="s">
        <v>62</v>
      </c>
      <c r="JD974" s="1" t="s">
        <v>62</v>
      </c>
      <c r="JE974" s="1" t="s">
        <v>62</v>
      </c>
      <c r="JF974" s="1" t="s">
        <v>62</v>
      </c>
      <c r="JG974" s="1" t="s">
        <v>62</v>
      </c>
      <c r="JH974" s="1">
        <v>1</v>
      </c>
      <c r="JI974" s="1" t="s">
        <v>62</v>
      </c>
      <c r="JJ974" s="1">
        <v>1</v>
      </c>
      <c r="JK974" s="1" t="s">
        <v>62</v>
      </c>
      <c r="JL974" s="1">
        <v>14</v>
      </c>
      <c r="JM974" s="1" t="s">
        <v>62</v>
      </c>
      <c r="JN974" s="1" t="s">
        <v>62</v>
      </c>
      <c r="JO974" s="1" t="s">
        <v>62</v>
      </c>
      <c r="JP974" s="1" t="s">
        <v>62</v>
      </c>
      <c r="JQ974" s="1">
        <v>3</v>
      </c>
      <c r="JR974" s="1" t="s">
        <v>62</v>
      </c>
      <c r="JS974" s="1" t="s">
        <v>62</v>
      </c>
      <c r="JT974" s="1" t="s">
        <v>62</v>
      </c>
      <c r="JU974" s="1" t="s">
        <v>62</v>
      </c>
      <c r="JV974" s="1">
        <v>3</v>
      </c>
      <c r="JW974" s="1" t="s">
        <v>62</v>
      </c>
      <c r="JX974" s="1">
        <v>2</v>
      </c>
      <c r="JY974" s="1" t="s">
        <v>62</v>
      </c>
      <c r="JZ974" s="1" t="s">
        <v>62</v>
      </c>
      <c r="KA974" s="1" t="s">
        <v>62</v>
      </c>
      <c r="KB974" s="1" t="s">
        <v>62</v>
      </c>
      <c r="KC974" s="1" t="s">
        <v>62</v>
      </c>
      <c r="KD974" s="1" t="s">
        <v>62</v>
      </c>
      <c r="KE974" s="1" t="s">
        <v>62</v>
      </c>
      <c r="KF974" s="1" t="s">
        <v>62</v>
      </c>
      <c r="KG974" s="1">
        <v>6</v>
      </c>
      <c r="KH974" s="1" t="s">
        <v>62</v>
      </c>
      <c r="KI974" s="1" t="s">
        <v>62</v>
      </c>
      <c r="KJ974" s="1" t="s">
        <v>62</v>
      </c>
      <c r="KK974" s="1" t="s">
        <v>62</v>
      </c>
      <c r="KL974" s="1">
        <v>1</v>
      </c>
      <c r="KM974" s="1" t="s">
        <v>62</v>
      </c>
      <c r="KN974" s="1" t="s">
        <v>62</v>
      </c>
      <c r="KO974" s="1" t="s">
        <v>62</v>
      </c>
      <c r="KP974" s="1">
        <v>4</v>
      </c>
      <c r="KQ974" s="1" t="s">
        <v>62</v>
      </c>
      <c r="KR974" s="1" t="s">
        <v>62</v>
      </c>
      <c r="KS974" s="1" t="s">
        <v>62</v>
      </c>
      <c r="KT974" s="1" t="s">
        <v>62</v>
      </c>
      <c r="KU974" s="1" t="s">
        <v>62</v>
      </c>
      <c r="KV974" s="1" t="s">
        <v>62</v>
      </c>
      <c r="KW974" s="1" t="s">
        <v>62</v>
      </c>
      <c r="KX974" s="1" t="s">
        <v>62</v>
      </c>
      <c r="KY974" s="1" t="s">
        <v>62</v>
      </c>
      <c r="KZ974" s="1" t="s">
        <v>62</v>
      </c>
      <c r="LA974" s="1" t="s">
        <v>62</v>
      </c>
      <c r="LB974" s="1" t="s">
        <v>62</v>
      </c>
      <c r="LC974" s="1" t="s">
        <v>62</v>
      </c>
      <c r="LD974" s="1">
        <v>1</v>
      </c>
      <c r="LE974" s="1" t="s">
        <v>62</v>
      </c>
      <c r="LF974" s="1">
        <v>3</v>
      </c>
      <c r="LG974" s="1" t="s">
        <v>62</v>
      </c>
      <c r="LH974" s="1" t="s">
        <v>62</v>
      </c>
      <c r="LI974" s="1" t="s">
        <v>62</v>
      </c>
      <c r="LJ974" s="1" t="s">
        <v>62</v>
      </c>
      <c r="LK974" s="1" t="s">
        <v>62</v>
      </c>
      <c r="LL974" s="1">
        <v>3</v>
      </c>
      <c r="LM974" s="1" t="s">
        <v>62</v>
      </c>
      <c r="LN974" s="1" t="s">
        <v>62</v>
      </c>
      <c r="LO974" s="1" t="s">
        <v>62</v>
      </c>
      <c r="LP974" s="1" t="s">
        <v>62</v>
      </c>
      <c r="LQ974" s="1" t="s">
        <v>62</v>
      </c>
      <c r="LR974" s="1" t="s">
        <v>62</v>
      </c>
      <c r="LS974" s="1" t="s">
        <v>62</v>
      </c>
      <c r="LT974" s="1">
        <v>3</v>
      </c>
      <c r="LU974" s="1" t="s">
        <v>62</v>
      </c>
      <c r="LV974" s="1" t="s">
        <v>62</v>
      </c>
      <c r="LW974" s="1" t="s">
        <v>62</v>
      </c>
      <c r="LX974" s="1" t="s">
        <v>62</v>
      </c>
      <c r="LY974" s="1" t="s">
        <v>62</v>
      </c>
      <c r="LZ974" s="1" t="s">
        <v>62</v>
      </c>
      <c r="MA974" s="1">
        <v>1</v>
      </c>
      <c r="MB974" s="1" t="s">
        <v>62</v>
      </c>
      <c r="MC974" s="1" t="s">
        <v>62</v>
      </c>
      <c r="MD974" s="1" t="s">
        <v>62</v>
      </c>
      <c r="ME974" s="1" t="s">
        <v>62</v>
      </c>
      <c r="MF974" s="1" t="s">
        <v>62</v>
      </c>
      <c r="MG974" s="1" t="s">
        <v>62</v>
      </c>
      <c r="MH974" s="1">
        <v>1</v>
      </c>
      <c r="MI974" s="1" t="s">
        <v>62</v>
      </c>
      <c r="MJ974" s="1" t="s">
        <v>62</v>
      </c>
      <c r="MK974" s="1" t="s">
        <v>62</v>
      </c>
      <c r="ML974" s="1" t="s">
        <v>62</v>
      </c>
      <c r="MM974" s="1" t="s">
        <v>62</v>
      </c>
      <c r="MN974" s="1" t="s">
        <v>62</v>
      </c>
      <c r="MO974" s="1" t="s">
        <v>62</v>
      </c>
      <c r="MP974" s="1" t="s">
        <v>62</v>
      </c>
      <c r="MQ974" s="1" t="s">
        <v>62</v>
      </c>
      <c r="MR974" s="1" t="s">
        <v>62</v>
      </c>
      <c r="MS974" s="1" t="s">
        <v>62</v>
      </c>
      <c r="MT974" s="1" t="s">
        <v>62</v>
      </c>
      <c r="MU974" s="1" t="s">
        <v>62</v>
      </c>
      <c r="MV974" s="1" t="s">
        <v>62</v>
      </c>
      <c r="MW974" s="1" t="s">
        <v>62</v>
      </c>
      <c r="MX974" s="1">
        <v>1</v>
      </c>
      <c r="MY974" s="1" t="s">
        <v>62</v>
      </c>
      <c r="MZ974" s="1" t="s">
        <v>62</v>
      </c>
      <c r="NA974" s="1" t="s">
        <v>62</v>
      </c>
      <c r="NB974" s="1" t="s">
        <v>62</v>
      </c>
      <c r="NC974" s="1" t="s">
        <v>62</v>
      </c>
      <c r="ND974" s="1" t="s">
        <v>62</v>
      </c>
      <c r="NE974" s="1" t="s">
        <v>62</v>
      </c>
      <c r="NF974" s="1" t="s">
        <v>62</v>
      </c>
      <c r="NG974" s="1" t="s">
        <v>62</v>
      </c>
      <c r="NH974" s="1" t="s">
        <v>62</v>
      </c>
      <c r="NI974" s="1" t="s">
        <v>62</v>
      </c>
      <c r="NJ974" s="1" t="s">
        <v>62</v>
      </c>
      <c r="NK974" s="1" t="s">
        <v>62</v>
      </c>
      <c r="NL974" s="1" t="s">
        <v>62</v>
      </c>
      <c r="NM974" s="1" t="s">
        <v>62</v>
      </c>
      <c r="NN974" s="1" t="s">
        <v>62</v>
      </c>
      <c r="NO974" s="1" t="s">
        <v>62</v>
      </c>
      <c r="NP974" s="1" t="s">
        <v>62</v>
      </c>
      <c r="NQ974" s="1" t="s">
        <v>62</v>
      </c>
      <c r="NR974" s="1" t="s">
        <v>62</v>
      </c>
      <c r="NS974" s="1" t="s">
        <v>62</v>
      </c>
      <c r="NT974" s="1" t="s">
        <v>62</v>
      </c>
      <c r="NU974" s="1" t="s">
        <v>62</v>
      </c>
      <c r="NV974" s="1" t="s">
        <v>62</v>
      </c>
      <c r="NW974" s="1" t="s">
        <v>62</v>
      </c>
      <c r="NX974" s="1" t="s">
        <v>62</v>
      </c>
      <c r="NY974" s="1" t="s">
        <v>62</v>
      </c>
      <c r="NZ974" s="1" t="s">
        <v>62</v>
      </c>
      <c r="OA974" s="1" t="s">
        <v>62</v>
      </c>
      <c r="OB974" s="1" t="s">
        <v>62</v>
      </c>
      <c r="OC974" s="1" t="s">
        <v>62</v>
      </c>
      <c r="OD974" s="1" t="s">
        <v>62</v>
      </c>
      <c r="OE974" s="1" t="s">
        <v>62</v>
      </c>
      <c r="OF974" s="1" t="s">
        <v>62</v>
      </c>
      <c r="OG974" s="1" t="s">
        <v>62</v>
      </c>
      <c r="OH974" s="1" t="s">
        <v>62</v>
      </c>
      <c r="OI974" s="1" t="s">
        <v>62</v>
      </c>
      <c r="OJ974" s="1" t="s">
        <v>62</v>
      </c>
      <c r="OK974" s="1">
        <v>1</v>
      </c>
      <c r="OL974" s="1" t="s">
        <v>62</v>
      </c>
      <c r="OM974" s="1" t="s">
        <v>62</v>
      </c>
      <c r="ON974" s="1" t="s">
        <v>62</v>
      </c>
      <c r="OO974" s="1" t="s">
        <v>62</v>
      </c>
      <c r="OP974" s="1" t="s">
        <v>62</v>
      </c>
      <c r="OQ974" s="1" t="s">
        <v>62</v>
      </c>
      <c r="OR974" s="1">
        <v>3</v>
      </c>
      <c r="OS974" s="1" t="s">
        <v>62</v>
      </c>
      <c r="OT974" s="1" t="s">
        <v>62</v>
      </c>
      <c r="OU974" s="1" t="s">
        <v>62</v>
      </c>
      <c r="OV974" s="1" t="s">
        <v>62</v>
      </c>
      <c r="OW974" s="1" t="s">
        <v>62</v>
      </c>
      <c r="OX974" s="1" t="s">
        <v>62</v>
      </c>
      <c r="OY974" s="1" t="s">
        <v>62</v>
      </c>
      <c r="OZ974" s="1" t="s">
        <v>62</v>
      </c>
      <c r="PA974" s="1" t="s">
        <v>62</v>
      </c>
      <c r="PB974" s="1" t="s">
        <v>62</v>
      </c>
      <c r="PC974" s="1" t="s">
        <v>62</v>
      </c>
      <c r="PD974" s="1" t="s">
        <v>62</v>
      </c>
      <c r="PE974" s="1">
        <v>1</v>
      </c>
      <c r="PF974" s="1" t="s">
        <v>62</v>
      </c>
      <c r="PG974" s="1" t="s">
        <v>62</v>
      </c>
      <c r="PH974" s="1" t="s">
        <v>62</v>
      </c>
      <c r="PI974" s="1" t="s">
        <v>62</v>
      </c>
      <c r="PJ974" s="1" t="s">
        <v>62</v>
      </c>
      <c r="PK974" s="1" t="s">
        <v>62</v>
      </c>
      <c r="PL974" s="1" t="s">
        <v>62</v>
      </c>
      <c r="PM974" s="1" t="s">
        <v>62</v>
      </c>
      <c r="PN974" s="1" t="s">
        <v>62</v>
      </c>
      <c r="PO974" s="1" t="s">
        <v>62</v>
      </c>
      <c r="PP974" s="1" t="s">
        <v>62</v>
      </c>
      <c r="PQ974" s="1" t="s">
        <v>62</v>
      </c>
      <c r="PR974" s="1" t="s">
        <v>62</v>
      </c>
      <c r="PS974" s="1" t="s">
        <v>62</v>
      </c>
      <c r="PT974" s="1" t="s">
        <v>62</v>
      </c>
      <c r="PU974" s="1" t="s">
        <v>62</v>
      </c>
      <c r="PV974" s="1" t="s">
        <v>62</v>
      </c>
      <c r="PW974" s="1" t="s">
        <v>62</v>
      </c>
      <c r="PX974" s="1" t="s">
        <v>62</v>
      </c>
      <c r="PY974" s="1" t="s">
        <v>62</v>
      </c>
      <c r="PZ974" s="1" t="s">
        <v>62</v>
      </c>
      <c r="QA974" s="1" t="s">
        <v>62</v>
      </c>
      <c r="QB974" s="1" t="s">
        <v>62</v>
      </c>
      <c r="QC974" s="1" t="s">
        <v>62</v>
      </c>
      <c r="QD974" s="1" t="s">
        <v>62</v>
      </c>
      <c r="QE974" s="1" t="s">
        <v>62</v>
      </c>
      <c r="QF974" s="1" t="s">
        <v>62</v>
      </c>
      <c r="QG974" s="1" t="s">
        <v>62</v>
      </c>
      <c r="QH974" s="1" t="s">
        <v>62</v>
      </c>
      <c r="QI974" s="1" t="s">
        <v>62</v>
      </c>
    </row>
    <row r="975" spans="18:451" x14ac:dyDescent="0.25">
      <c r="R975" s="1" t="s">
        <v>62</v>
      </c>
      <c r="S975" s="1">
        <v>5</v>
      </c>
      <c r="T975" s="1">
        <v>4</v>
      </c>
      <c r="U975" s="1" t="s">
        <v>62</v>
      </c>
      <c r="V975" s="1" t="s">
        <v>62</v>
      </c>
      <c r="W975" s="1" t="s">
        <v>62</v>
      </c>
      <c r="X975" s="1">
        <v>2</v>
      </c>
      <c r="Y975" s="1" t="s">
        <v>62</v>
      </c>
      <c r="Z975" s="1" t="s">
        <v>62</v>
      </c>
      <c r="AA975" s="1">
        <v>1</v>
      </c>
      <c r="AB975" s="1" t="s">
        <v>62</v>
      </c>
      <c r="AC975" s="1" t="s">
        <v>62</v>
      </c>
      <c r="AD975" s="1" t="s">
        <v>62</v>
      </c>
      <c r="AE975" s="1" t="s">
        <v>62</v>
      </c>
      <c r="AF975" s="1">
        <v>1</v>
      </c>
      <c r="AG975" s="1">
        <v>1</v>
      </c>
      <c r="AH975" s="1" t="s">
        <v>62</v>
      </c>
      <c r="AI975" s="1" t="s">
        <v>62</v>
      </c>
      <c r="AJ975" s="1">
        <v>4</v>
      </c>
      <c r="AK975" s="1" t="s">
        <v>62</v>
      </c>
      <c r="AL975" s="1" t="s">
        <v>62</v>
      </c>
      <c r="AM975" s="1">
        <v>3</v>
      </c>
      <c r="AN975" s="1" t="s">
        <v>62</v>
      </c>
      <c r="AO975" s="1" t="s">
        <v>62</v>
      </c>
      <c r="AP975" s="1" t="s">
        <v>62</v>
      </c>
      <c r="AQ975" s="1" t="s">
        <v>62</v>
      </c>
      <c r="AR975" s="1" t="s">
        <v>62</v>
      </c>
      <c r="AS975" s="1" t="s">
        <v>62</v>
      </c>
      <c r="AT975" s="1" t="s">
        <v>62</v>
      </c>
      <c r="AU975" s="1" t="s">
        <v>62</v>
      </c>
      <c r="AV975" s="1">
        <v>3</v>
      </c>
      <c r="AW975" s="1" t="s">
        <v>62</v>
      </c>
      <c r="AX975" s="1" t="s">
        <v>62</v>
      </c>
      <c r="AY975" s="1">
        <v>1</v>
      </c>
      <c r="AZ975" s="1">
        <v>3</v>
      </c>
      <c r="BA975" s="1" t="s">
        <v>62</v>
      </c>
      <c r="BB975" s="1">
        <v>10</v>
      </c>
      <c r="BC975" s="1" t="s">
        <v>62</v>
      </c>
      <c r="BD975" s="1" t="s">
        <v>62</v>
      </c>
      <c r="BE975" s="1" t="s">
        <v>62</v>
      </c>
      <c r="BF975" s="1" t="s">
        <v>62</v>
      </c>
      <c r="BG975" s="1" t="s">
        <v>62</v>
      </c>
      <c r="BH975" s="1">
        <v>2</v>
      </c>
      <c r="BI975" s="1" t="s">
        <v>62</v>
      </c>
      <c r="BJ975" s="1" t="s">
        <v>62</v>
      </c>
      <c r="BK975" s="1" t="s">
        <v>62</v>
      </c>
      <c r="BL975" s="1" t="s">
        <v>62</v>
      </c>
      <c r="BM975" s="1" t="s">
        <v>62</v>
      </c>
      <c r="BN975" s="1" t="s">
        <v>62</v>
      </c>
      <c r="BO975" s="1">
        <v>1</v>
      </c>
      <c r="BP975" s="1" t="s">
        <v>62</v>
      </c>
      <c r="BQ975" s="1" t="s">
        <v>62</v>
      </c>
      <c r="BR975" s="1" t="s">
        <v>62</v>
      </c>
      <c r="BS975" s="1">
        <v>10</v>
      </c>
      <c r="BT975" s="1" t="s">
        <v>62</v>
      </c>
      <c r="BU975" s="1" t="s">
        <v>62</v>
      </c>
      <c r="BV975" s="1" t="s">
        <v>62</v>
      </c>
      <c r="BW975" s="1">
        <v>5</v>
      </c>
      <c r="BX975" s="1" t="s">
        <v>62</v>
      </c>
      <c r="BY975" s="1" t="s">
        <v>62</v>
      </c>
      <c r="BZ975" s="1">
        <v>2</v>
      </c>
      <c r="CA975" s="1" t="s">
        <v>62</v>
      </c>
      <c r="CB975" s="1" t="s">
        <v>62</v>
      </c>
      <c r="CC975" s="1" t="s">
        <v>62</v>
      </c>
      <c r="CD975" s="1">
        <v>2</v>
      </c>
      <c r="CE975" s="1" t="s">
        <v>62</v>
      </c>
      <c r="CF975" s="1" t="s">
        <v>62</v>
      </c>
      <c r="CG975" s="1" t="s">
        <v>62</v>
      </c>
      <c r="CH975" s="1" t="s">
        <v>62</v>
      </c>
      <c r="CI975" s="1" t="s">
        <v>62</v>
      </c>
      <c r="CJ975" s="1" t="s">
        <v>62</v>
      </c>
      <c r="CK975" s="1" t="s">
        <v>62</v>
      </c>
      <c r="CL975" s="1">
        <v>23</v>
      </c>
      <c r="CM975" s="1" t="s">
        <v>62</v>
      </c>
      <c r="CN975" s="1" t="s">
        <v>62</v>
      </c>
      <c r="CO975" s="1" t="s">
        <v>62</v>
      </c>
      <c r="CP975" s="1" t="s">
        <v>62</v>
      </c>
      <c r="CQ975" s="1" t="s">
        <v>62</v>
      </c>
      <c r="CR975" s="1">
        <v>3</v>
      </c>
      <c r="CS975" s="1" t="s">
        <v>62</v>
      </c>
      <c r="CT975" s="1" t="s">
        <v>62</v>
      </c>
      <c r="CU975" s="1" t="s">
        <v>62</v>
      </c>
      <c r="CV975" s="1" t="s">
        <v>62</v>
      </c>
      <c r="CW975" s="1" t="s">
        <v>62</v>
      </c>
      <c r="CX975" s="1" t="s">
        <v>62</v>
      </c>
      <c r="CY975" s="1" t="s">
        <v>62</v>
      </c>
      <c r="CZ975" s="1">
        <v>3</v>
      </c>
      <c r="DA975" s="1" t="s">
        <v>62</v>
      </c>
      <c r="DB975" s="1">
        <v>21</v>
      </c>
      <c r="DC975" s="1" t="s">
        <v>62</v>
      </c>
      <c r="DD975" s="1">
        <v>13</v>
      </c>
      <c r="DE975" s="1" t="s">
        <v>62</v>
      </c>
      <c r="DF975" s="1" t="s">
        <v>62</v>
      </c>
      <c r="DG975" s="1">
        <v>4</v>
      </c>
      <c r="DH975" s="1" t="s">
        <v>62</v>
      </c>
      <c r="DI975" s="1" t="s">
        <v>62</v>
      </c>
      <c r="DJ975" s="1" t="s">
        <v>62</v>
      </c>
      <c r="DK975" s="1">
        <v>6</v>
      </c>
      <c r="DL975" s="1" t="s">
        <v>62</v>
      </c>
      <c r="DM975" s="1">
        <v>16</v>
      </c>
      <c r="DN975" s="1" t="s">
        <v>62</v>
      </c>
      <c r="DO975" s="1" t="s">
        <v>62</v>
      </c>
      <c r="DP975" s="1">
        <v>43</v>
      </c>
      <c r="DQ975" s="1" t="s">
        <v>62</v>
      </c>
      <c r="DR975" s="1" t="s">
        <v>62</v>
      </c>
      <c r="DS975" s="1" t="s">
        <v>62</v>
      </c>
      <c r="DT975" s="1" t="s">
        <v>62</v>
      </c>
      <c r="DU975" s="1" t="s">
        <v>62</v>
      </c>
      <c r="DV975" s="1" t="s">
        <v>62</v>
      </c>
      <c r="DW975" s="1" t="s">
        <v>62</v>
      </c>
      <c r="DX975" s="1" t="s">
        <v>62</v>
      </c>
      <c r="DY975" s="1" t="s">
        <v>62</v>
      </c>
      <c r="DZ975" s="1" t="s">
        <v>62</v>
      </c>
      <c r="EA975" s="1">
        <v>17</v>
      </c>
      <c r="EB975" s="1">
        <v>1</v>
      </c>
      <c r="EC975" s="1" t="s">
        <v>62</v>
      </c>
      <c r="ED975" s="1">
        <v>25</v>
      </c>
      <c r="EE975" s="1" t="s">
        <v>62</v>
      </c>
      <c r="EF975" s="1" t="s">
        <v>62</v>
      </c>
      <c r="EG975" s="1" t="s">
        <v>62</v>
      </c>
      <c r="EH975" s="1">
        <v>6</v>
      </c>
      <c r="EI975" s="1" t="s">
        <v>62</v>
      </c>
      <c r="EJ975" s="1">
        <v>10</v>
      </c>
      <c r="EK975" s="1" t="s">
        <v>62</v>
      </c>
      <c r="EL975" s="1" t="s">
        <v>62</v>
      </c>
      <c r="EM975" s="1">
        <v>4</v>
      </c>
      <c r="EN975" s="1" t="s">
        <v>62</v>
      </c>
      <c r="EO975" s="1" t="s">
        <v>62</v>
      </c>
      <c r="EP975" s="1" t="s">
        <v>62</v>
      </c>
      <c r="EQ975" s="1" t="s">
        <v>62</v>
      </c>
      <c r="ER975" s="1" t="s">
        <v>62</v>
      </c>
      <c r="ES975" s="1">
        <v>52</v>
      </c>
      <c r="ET975" s="1" t="s">
        <v>62</v>
      </c>
      <c r="EU975" s="1" t="s">
        <v>62</v>
      </c>
      <c r="EV975" s="1">
        <v>4</v>
      </c>
      <c r="EW975" s="1" t="s">
        <v>62</v>
      </c>
      <c r="EX975" s="1" t="s">
        <v>62</v>
      </c>
      <c r="EY975" s="1">
        <v>1</v>
      </c>
      <c r="EZ975" s="1" t="s">
        <v>62</v>
      </c>
      <c r="FA975" s="1">
        <v>1</v>
      </c>
      <c r="FB975" s="1">
        <v>43</v>
      </c>
      <c r="FC975" s="1" t="s">
        <v>62</v>
      </c>
      <c r="FD975" s="1" t="s">
        <v>62</v>
      </c>
      <c r="FE975" s="1" t="s">
        <v>62</v>
      </c>
      <c r="FF975" s="1">
        <v>17</v>
      </c>
      <c r="FG975" s="1">
        <v>1</v>
      </c>
      <c r="FH975" s="1" t="s">
        <v>62</v>
      </c>
      <c r="FI975" s="1" t="s">
        <v>62</v>
      </c>
      <c r="FJ975" s="1">
        <v>2</v>
      </c>
      <c r="FK975" s="1" t="s">
        <v>62</v>
      </c>
      <c r="FL975" s="1" t="s">
        <v>62</v>
      </c>
      <c r="FM975" s="1">
        <v>31</v>
      </c>
      <c r="FN975" s="1" t="s">
        <v>62</v>
      </c>
      <c r="FO975" s="1" t="s">
        <v>62</v>
      </c>
      <c r="FP975" s="1">
        <v>51</v>
      </c>
      <c r="FQ975" s="1" t="s">
        <v>62</v>
      </c>
      <c r="FR975" s="1" t="s">
        <v>62</v>
      </c>
      <c r="FS975" s="1" t="s">
        <v>62</v>
      </c>
      <c r="FT975" s="1" t="s">
        <v>62</v>
      </c>
      <c r="FU975" s="1" t="s">
        <v>62</v>
      </c>
      <c r="FV975" s="1" t="s">
        <v>62</v>
      </c>
      <c r="FW975" s="1">
        <v>8</v>
      </c>
      <c r="FX975" s="1">
        <v>36</v>
      </c>
      <c r="FY975" s="1" t="s">
        <v>62</v>
      </c>
      <c r="FZ975" s="1" t="s">
        <v>62</v>
      </c>
      <c r="GA975" s="1">
        <v>4</v>
      </c>
      <c r="GB975" s="1" t="s">
        <v>62</v>
      </c>
      <c r="GC975" s="1">
        <v>1</v>
      </c>
      <c r="GD975" s="1">
        <v>2</v>
      </c>
      <c r="GE975" s="1" t="s">
        <v>62</v>
      </c>
      <c r="GF975" s="1" t="s">
        <v>62</v>
      </c>
      <c r="GG975" s="1">
        <v>1</v>
      </c>
      <c r="GH975" s="1" t="s">
        <v>62</v>
      </c>
      <c r="GI975" s="1">
        <v>82</v>
      </c>
      <c r="GJ975" s="1" t="s">
        <v>62</v>
      </c>
      <c r="GK975" s="1" t="s">
        <v>62</v>
      </c>
      <c r="GL975" s="1" t="s">
        <v>62</v>
      </c>
      <c r="GM975" s="1" t="s">
        <v>62</v>
      </c>
      <c r="GN975" s="1">
        <v>1</v>
      </c>
      <c r="GO975" s="1" t="s">
        <v>62</v>
      </c>
      <c r="GP975" s="1">
        <v>29</v>
      </c>
      <c r="GQ975" s="1" t="s">
        <v>62</v>
      </c>
      <c r="GR975" s="1">
        <v>1</v>
      </c>
      <c r="GS975" s="1">
        <v>1</v>
      </c>
      <c r="GT975" s="1">
        <v>2</v>
      </c>
      <c r="GU975" s="1" t="s">
        <v>62</v>
      </c>
      <c r="GV975" s="1">
        <v>1</v>
      </c>
      <c r="GW975" s="1">
        <v>26</v>
      </c>
      <c r="GX975" s="1" t="s">
        <v>62</v>
      </c>
      <c r="GY975" s="1">
        <v>33</v>
      </c>
      <c r="GZ975" s="1" t="s">
        <v>62</v>
      </c>
      <c r="HA975" s="1" t="s">
        <v>62</v>
      </c>
      <c r="HB975" s="1" t="s">
        <v>62</v>
      </c>
      <c r="HC975" s="1" t="s">
        <v>62</v>
      </c>
      <c r="HD975" s="1">
        <v>2</v>
      </c>
      <c r="HE975" s="1">
        <v>22</v>
      </c>
      <c r="HF975" s="1" t="s">
        <v>62</v>
      </c>
      <c r="HG975" s="1" t="s">
        <v>62</v>
      </c>
      <c r="HH975" s="1">
        <v>1</v>
      </c>
      <c r="HI975" s="1" t="s">
        <v>62</v>
      </c>
      <c r="HJ975" s="1" t="s">
        <v>62</v>
      </c>
      <c r="HK975" s="1" t="s">
        <v>62</v>
      </c>
      <c r="HL975" s="1">
        <v>37</v>
      </c>
      <c r="HM975" s="1">
        <v>1</v>
      </c>
      <c r="HN975" s="1" t="s">
        <v>62</v>
      </c>
      <c r="HO975" s="1" t="s">
        <v>62</v>
      </c>
      <c r="HP975" s="1" t="s">
        <v>62</v>
      </c>
      <c r="HQ975" s="1" t="s">
        <v>62</v>
      </c>
      <c r="HR975" s="1">
        <v>11</v>
      </c>
      <c r="HS975" s="1" t="s">
        <v>62</v>
      </c>
      <c r="HT975" s="1" t="s">
        <v>62</v>
      </c>
      <c r="HU975" s="1" t="s">
        <v>62</v>
      </c>
      <c r="HV975" s="1" t="s">
        <v>62</v>
      </c>
      <c r="HW975" s="1" t="s">
        <v>62</v>
      </c>
      <c r="HX975" s="1" t="s">
        <v>62</v>
      </c>
      <c r="HY975" s="1">
        <v>11</v>
      </c>
      <c r="HZ975" s="1" t="s">
        <v>62</v>
      </c>
      <c r="IA975" s="1" t="s">
        <v>62</v>
      </c>
      <c r="IB975" s="1">
        <v>13</v>
      </c>
      <c r="IC975" s="1" t="s">
        <v>62</v>
      </c>
      <c r="ID975" s="1" t="s">
        <v>62</v>
      </c>
      <c r="IE975" s="1" t="s">
        <v>62</v>
      </c>
      <c r="IF975" s="1" t="s">
        <v>62</v>
      </c>
      <c r="IG975" s="1">
        <v>6</v>
      </c>
      <c r="IH975" s="1" t="s">
        <v>62</v>
      </c>
      <c r="II975" s="1" t="s">
        <v>62</v>
      </c>
      <c r="IJ975" s="1" t="s">
        <v>62</v>
      </c>
      <c r="IK975" s="1" t="s">
        <v>62</v>
      </c>
      <c r="IL975" s="1" t="s">
        <v>62</v>
      </c>
      <c r="IM975" s="1" t="s">
        <v>62</v>
      </c>
      <c r="IN975" s="1" t="s">
        <v>62</v>
      </c>
      <c r="IO975" s="1">
        <v>11</v>
      </c>
      <c r="IP975" s="1" t="s">
        <v>62</v>
      </c>
      <c r="IQ975" s="1" t="s">
        <v>62</v>
      </c>
      <c r="IR975" s="1" t="s">
        <v>62</v>
      </c>
      <c r="IS975" s="1" t="s">
        <v>62</v>
      </c>
      <c r="IT975" s="1">
        <v>3</v>
      </c>
      <c r="IU975" s="1" t="s">
        <v>62</v>
      </c>
      <c r="IV975" s="1" t="s">
        <v>62</v>
      </c>
      <c r="IW975" s="1" t="s">
        <v>62</v>
      </c>
      <c r="IX975" s="1" t="s">
        <v>62</v>
      </c>
      <c r="IY975" s="1" t="s">
        <v>62</v>
      </c>
      <c r="IZ975" s="1">
        <v>9</v>
      </c>
      <c r="JA975" s="1" t="s">
        <v>62</v>
      </c>
      <c r="JB975" s="1">
        <v>7</v>
      </c>
      <c r="JC975" s="1" t="s">
        <v>62</v>
      </c>
      <c r="JD975" s="1" t="s">
        <v>62</v>
      </c>
      <c r="JE975" s="1" t="s">
        <v>62</v>
      </c>
      <c r="JF975" s="1">
        <v>3</v>
      </c>
      <c r="JG975" s="1" t="s">
        <v>62</v>
      </c>
      <c r="JH975" s="1" t="s">
        <v>62</v>
      </c>
      <c r="JI975" s="1" t="s">
        <v>62</v>
      </c>
      <c r="JJ975" s="1">
        <v>1</v>
      </c>
      <c r="JK975" s="1" t="s">
        <v>62</v>
      </c>
      <c r="JL975" s="1">
        <v>6</v>
      </c>
      <c r="JM975" s="1" t="s">
        <v>62</v>
      </c>
      <c r="JN975" s="1" t="s">
        <v>62</v>
      </c>
      <c r="JO975" s="1" t="s">
        <v>62</v>
      </c>
      <c r="JP975" s="1" t="s">
        <v>62</v>
      </c>
      <c r="JQ975" s="1">
        <v>5</v>
      </c>
      <c r="JR975" s="1" t="s">
        <v>62</v>
      </c>
      <c r="JS975" s="1">
        <v>1</v>
      </c>
      <c r="JT975" s="1" t="s">
        <v>62</v>
      </c>
      <c r="JU975" s="1">
        <v>1</v>
      </c>
      <c r="JV975" s="1">
        <v>7</v>
      </c>
      <c r="JW975" s="1" t="s">
        <v>62</v>
      </c>
      <c r="JX975" s="1">
        <v>3</v>
      </c>
      <c r="JY975" s="1" t="s">
        <v>62</v>
      </c>
      <c r="JZ975" s="1" t="s">
        <v>62</v>
      </c>
      <c r="KA975" s="1" t="s">
        <v>62</v>
      </c>
      <c r="KB975" s="1" t="s">
        <v>62</v>
      </c>
      <c r="KC975" s="1" t="s">
        <v>62</v>
      </c>
      <c r="KD975" s="1" t="s">
        <v>62</v>
      </c>
      <c r="KE975" s="1" t="s">
        <v>62</v>
      </c>
      <c r="KF975" s="1" t="s">
        <v>62</v>
      </c>
      <c r="KG975" s="1">
        <v>7</v>
      </c>
      <c r="KH975" s="1" t="s">
        <v>62</v>
      </c>
      <c r="KI975" s="1" t="s">
        <v>62</v>
      </c>
      <c r="KJ975" s="1" t="s">
        <v>62</v>
      </c>
      <c r="KK975" s="1" t="s">
        <v>62</v>
      </c>
      <c r="KL975" s="1" t="s">
        <v>62</v>
      </c>
      <c r="KM975" s="1" t="s">
        <v>62</v>
      </c>
      <c r="KN975" s="1" t="s">
        <v>62</v>
      </c>
      <c r="KO975" s="1" t="s">
        <v>62</v>
      </c>
      <c r="KP975" s="1">
        <v>7</v>
      </c>
      <c r="KQ975" s="1" t="s">
        <v>62</v>
      </c>
      <c r="KR975" s="1">
        <v>4</v>
      </c>
      <c r="KS975" s="1" t="s">
        <v>62</v>
      </c>
      <c r="KT975" s="1" t="s">
        <v>62</v>
      </c>
      <c r="KU975" s="1" t="s">
        <v>62</v>
      </c>
      <c r="KV975" s="1" t="s">
        <v>62</v>
      </c>
      <c r="KW975" s="1" t="s">
        <v>62</v>
      </c>
      <c r="KX975" s="1">
        <v>3</v>
      </c>
      <c r="KY975" s="1" t="s">
        <v>62</v>
      </c>
      <c r="KZ975" s="1" t="s">
        <v>62</v>
      </c>
      <c r="LA975" s="1" t="s">
        <v>62</v>
      </c>
      <c r="LB975" s="1" t="s">
        <v>62</v>
      </c>
      <c r="LC975" s="1" t="s">
        <v>62</v>
      </c>
      <c r="LD975" s="1">
        <v>1</v>
      </c>
      <c r="LE975" s="1" t="s">
        <v>62</v>
      </c>
      <c r="LF975" s="1">
        <v>5</v>
      </c>
      <c r="LG975" s="1" t="s">
        <v>62</v>
      </c>
      <c r="LH975" s="1" t="s">
        <v>62</v>
      </c>
      <c r="LI975" s="1" t="s">
        <v>62</v>
      </c>
      <c r="LJ975" s="1" t="s">
        <v>62</v>
      </c>
      <c r="LK975" s="1" t="s">
        <v>62</v>
      </c>
      <c r="LL975" s="1">
        <v>1</v>
      </c>
      <c r="LM975" s="1" t="s">
        <v>62</v>
      </c>
      <c r="LN975" s="1" t="s">
        <v>62</v>
      </c>
      <c r="LO975" s="1" t="s">
        <v>62</v>
      </c>
      <c r="LP975" s="1" t="s">
        <v>62</v>
      </c>
      <c r="LQ975" s="1" t="s">
        <v>62</v>
      </c>
      <c r="LR975" s="1" t="s">
        <v>62</v>
      </c>
      <c r="LS975" s="1" t="s">
        <v>62</v>
      </c>
      <c r="LT975" s="1">
        <v>4</v>
      </c>
      <c r="LU975" s="1" t="s">
        <v>62</v>
      </c>
      <c r="LV975" s="1" t="s">
        <v>62</v>
      </c>
      <c r="LW975" s="1" t="s">
        <v>62</v>
      </c>
      <c r="LX975" s="1" t="s">
        <v>62</v>
      </c>
      <c r="LY975" s="1" t="s">
        <v>62</v>
      </c>
      <c r="LZ975" s="1" t="s">
        <v>62</v>
      </c>
      <c r="MA975" s="1">
        <v>1</v>
      </c>
      <c r="MB975" s="1" t="s">
        <v>62</v>
      </c>
      <c r="MC975" s="1" t="s">
        <v>62</v>
      </c>
      <c r="MD975" s="1" t="s">
        <v>62</v>
      </c>
      <c r="ME975" s="1" t="s">
        <v>62</v>
      </c>
      <c r="MF975" s="1" t="s">
        <v>62</v>
      </c>
      <c r="MG975" s="1">
        <v>2</v>
      </c>
      <c r="MH975" s="1">
        <v>2</v>
      </c>
      <c r="MI975" s="1" t="s">
        <v>62</v>
      </c>
      <c r="MJ975" s="1" t="s">
        <v>62</v>
      </c>
      <c r="MK975" s="1" t="s">
        <v>62</v>
      </c>
      <c r="ML975" s="1" t="s">
        <v>62</v>
      </c>
      <c r="MM975" s="1" t="s">
        <v>62</v>
      </c>
      <c r="MN975" s="1" t="s">
        <v>62</v>
      </c>
      <c r="MO975" s="1" t="s">
        <v>62</v>
      </c>
      <c r="MP975" s="1" t="s">
        <v>62</v>
      </c>
      <c r="MQ975" s="1" t="s">
        <v>62</v>
      </c>
      <c r="MR975" s="1" t="s">
        <v>62</v>
      </c>
      <c r="MS975" s="1" t="s">
        <v>62</v>
      </c>
      <c r="MT975" s="1" t="s">
        <v>62</v>
      </c>
      <c r="MU975" s="1" t="s">
        <v>62</v>
      </c>
      <c r="MV975" s="1" t="s">
        <v>62</v>
      </c>
      <c r="MW975" s="1" t="s">
        <v>62</v>
      </c>
      <c r="MX975" s="1" t="s">
        <v>62</v>
      </c>
      <c r="MY975" s="1" t="s">
        <v>62</v>
      </c>
      <c r="MZ975" s="1" t="s">
        <v>62</v>
      </c>
      <c r="NA975" s="1" t="s">
        <v>62</v>
      </c>
      <c r="NB975" s="1" t="s">
        <v>62</v>
      </c>
      <c r="NC975" s="1" t="s">
        <v>62</v>
      </c>
      <c r="ND975" s="1" t="s">
        <v>62</v>
      </c>
      <c r="NE975" s="1" t="s">
        <v>62</v>
      </c>
      <c r="NF975" s="1" t="s">
        <v>62</v>
      </c>
      <c r="NG975" s="1" t="s">
        <v>62</v>
      </c>
      <c r="NH975" s="1" t="s">
        <v>62</v>
      </c>
      <c r="NI975" s="1" t="s">
        <v>62</v>
      </c>
      <c r="NJ975" s="1" t="s">
        <v>62</v>
      </c>
      <c r="NK975" s="1" t="s">
        <v>62</v>
      </c>
      <c r="NL975" s="1" t="s">
        <v>62</v>
      </c>
      <c r="NM975" s="1">
        <v>1</v>
      </c>
      <c r="NN975" s="1" t="s">
        <v>62</v>
      </c>
      <c r="NO975" s="1" t="s">
        <v>62</v>
      </c>
      <c r="NP975" s="1" t="s">
        <v>62</v>
      </c>
      <c r="NQ975" s="1" t="s">
        <v>62</v>
      </c>
      <c r="NR975" s="1" t="s">
        <v>62</v>
      </c>
      <c r="NS975" s="1" t="s">
        <v>62</v>
      </c>
      <c r="NT975" s="1" t="s">
        <v>62</v>
      </c>
      <c r="NU975" s="1" t="s">
        <v>62</v>
      </c>
      <c r="NV975" s="1" t="s">
        <v>62</v>
      </c>
      <c r="NW975" s="1" t="s">
        <v>62</v>
      </c>
      <c r="NX975" s="1" t="s">
        <v>62</v>
      </c>
      <c r="NY975" s="1" t="s">
        <v>62</v>
      </c>
      <c r="NZ975" s="1" t="s">
        <v>62</v>
      </c>
      <c r="OA975" s="1">
        <v>1</v>
      </c>
      <c r="OB975" s="1" t="s">
        <v>62</v>
      </c>
      <c r="OC975" s="1" t="s">
        <v>62</v>
      </c>
      <c r="OD975" s="1" t="s">
        <v>62</v>
      </c>
      <c r="OE975" s="1" t="s">
        <v>62</v>
      </c>
      <c r="OF975" s="1" t="s">
        <v>62</v>
      </c>
      <c r="OG975" s="1" t="s">
        <v>62</v>
      </c>
      <c r="OH975" s="1" t="s">
        <v>62</v>
      </c>
      <c r="OI975" s="1" t="s">
        <v>62</v>
      </c>
      <c r="OJ975" s="1" t="s">
        <v>62</v>
      </c>
      <c r="OK975" s="1" t="s">
        <v>62</v>
      </c>
      <c r="OL975" s="1" t="s">
        <v>62</v>
      </c>
      <c r="OM975" s="1" t="s">
        <v>62</v>
      </c>
      <c r="ON975" s="1" t="s">
        <v>62</v>
      </c>
      <c r="OO975" s="1" t="s">
        <v>62</v>
      </c>
      <c r="OP975" s="1" t="s">
        <v>62</v>
      </c>
      <c r="OQ975" s="1" t="s">
        <v>62</v>
      </c>
      <c r="OR975" s="1" t="s">
        <v>62</v>
      </c>
      <c r="OS975" s="1" t="s">
        <v>62</v>
      </c>
      <c r="OT975" s="1" t="s">
        <v>62</v>
      </c>
      <c r="OU975" s="1" t="s">
        <v>62</v>
      </c>
      <c r="OV975" s="1" t="s">
        <v>62</v>
      </c>
      <c r="OW975" s="1" t="s">
        <v>62</v>
      </c>
      <c r="OX975" s="1" t="s">
        <v>62</v>
      </c>
      <c r="OY975" s="1" t="s">
        <v>62</v>
      </c>
      <c r="OZ975" s="1" t="s">
        <v>62</v>
      </c>
      <c r="PA975" s="1" t="s">
        <v>62</v>
      </c>
      <c r="PB975" s="1" t="s">
        <v>62</v>
      </c>
      <c r="PC975" s="1" t="s">
        <v>62</v>
      </c>
      <c r="PD975" s="1" t="s">
        <v>62</v>
      </c>
      <c r="PE975" s="1">
        <v>1</v>
      </c>
      <c r="PF975" s="1" t="s">
        <v>62</v>
      </c>
      <c r="PG975" s="1" t="s">
        <v>62</v>
      </c>
      <c r="PH975" s="1" t="s">
        <v>62</v>
      </c>
      <c r="PI975" s="1" t="s">
        <v>62</v>
      </c>
      <c r="PJ975" s="1" t="s">
        <v>62</v>
      </c>
      <c r="PK975" s="1" t="s">
        <v>62</v>
      </c>
      <c r="PL975" s="1" t="s">
        <v>62</v>
      </c>
      <c r="PM975" s="1" t="s">
        <v>62</v>
      </c>
      <c r="PN975" s="1" t="s">
        <v>62</v>
      </c>
      <c r="PO975" s="1" t="s">
        <v>62</v>
      </c>
      <c r="PP975" s="1" t="s">
        <v>62</v>
      </c>
      <c r="PQ975" s="1" t="s">
        <v>62</v>
      </c>
      <c r="PR975" s="1" t="s">
        <v>62</v>
      </c>
      <c r="PS975" s="1" t="s">
        <v>62</v>
      </c>
      <c r="PT975" s="1" t="s">
        <v>62</v>
      </c>
      <c r="PU975" s="1" t="s">
        <v>62</v>
      </c>
      <c r="PV975" s="1" t="s">
        <v>62</v>
      </c>
      <c r="PW975" s="1" t="s">
        <v>62</v>
      </c>
      <c r="PX975" s="1" t="s">
        <v>62</v>
      </c>
      <c r="PY975" s="1" t="s">
        <v>62</v>
      </c>
      <c r="PZ975" s="1" t="s">
        <v>62</v>
      </c>
      <c r="QA975" s="1" t="s">
        <v>62</v>
      </c>
      <c r="QB975" s="1" t="s">
        <v>62</v>
      </c>
      <c r="QC975" s="1" t="s">
        <v>62</v>
      </c>
      <c r="QD975" s="1" t="s">
        <v>62</v>
      </c>
      <c r="QE975" s="1" t="s">
        <v>62</v>
      </c>
      <c r="QF975" s="1" t="s">
        <v>62</v>
      </c>
      <c r="QG975" s="1" t="s">
        <v>62</v>
      </c>
      <c r="QH975" s="1" t="s">
        <v>62</v>
      </c>
      <c r="QI975" s="1" t="s">
        <v>62</v>
      </c>
    </row>
    <row r="976" spans="18:451" x14ac:dyDescent="0.25">
      <c r="R976" s="1" t="s">
        <v>62</v>
      </c>
      <c r="S976" s="1" t="s">
        <v>62</v>
      </c>
      <c r="T976" s="1">
        <v>9</v>
      </c>
      <c r="U976" s="1">
        <v>3</v>
      </c>
      <c r="V976" s="1" t="s">
        <v>62</v>
      </c>
      <c r="W976" s="1" t="s">
        <v>62</v>
      </c>
      <c r="X976" s="1" t="s">
        <v>62</v>
      </c>
      <c r="Y976" s="1" t="s">
        <v>62</v>
      </c>
      <c r="Z976" s="1" t="s">
        <v>62</v>
      </c>
      <c r="AA976" s="1" t="s">
        <v>62</v>
      </c>
      <c r="AB976" s="1">
        <v>1</v>
      </c>
      <c r="AC976" s="1" t="s">
        <v>62</v>
      </c>
      <c r="AD976" s="1" t="s">
        <v>62</v>
      </c>
      <c r="AE976" s="1">
        <v>2</v>
      </c>
      <c r="AF976" s="1" t="s">
        <v>62</v>
      </c>
      <c r="AG976" s="1" t="s">
        <v>62</v>
      </c>
      <c r="AH976" s="1" t="s">
        <v>62</v>
      </c>
      <c r="AI976" s="1">
        <v>4</v>
      </c>
      <c r="AJ976" s="1">
        <v>26</v>
      </c>
      <c r="AK976" s="1">
        <v>1</v>
      </c>
      <c r="AL976" s="1" t="s">
        <v>62</v>
      </c>
      <c r="AM976" s="1">
        <v>1</v>
      </c>
      <c r="AN976" s="1" t="s">
        <v>62</v>
      </c>
      <c r="AO976" s="1">
        <v>1</v>
      </c>
      <c r="AP976" s="1">
        <v>1</v>
      </c>
      <c r="AQ976" s="1" t="s">
        <v>62</v>
      </c>
      <c r="AR976" s="1" t="s">
        <v>62</v>
      </c>
      <c r="AS976" s="1" t="s">
        <v>62</v>
      </c>
      <c r="AT976" s="1" t="s">
        <v>62</v>
      </c>
      <c r="AU976" s="1">
        <v>3</v>
      </c>
      <c r="AV976" s="1" t="s">
        <v>62</v>
      </c>
      <c r="AW976" s="1" t="s">
        <v>62</v>
      </c>
      <c r="AX976" s="1">
        <v>3</v>
      </c>
      <c r="AY976" s="1">
        <v>13</v>
      </c>
      <c r="AZ976" s="1" t="s">
        <v>62</v>
      </c>
      <c r="BA976" s="1">
        <v>2</v>
      </c>
      <c r="BB976" s="1">
        <v>33</v>
      </c>
      <c r="BC976" s="1" t="s">
        <v>62</v>
      </c>
      <c r="BD976" s="1">
        <v>2</v>
      </c>
      <c r="BE976" s="1">
        <v>4</v>
      </c>
      <c r="BF976" s="1" t="s">
        <v>62</v>
      </c>
      <c r="BG976" s="1" t="s">
        <v>62</v>
      </c>
      <c r="BH976" s="1">
        <v>2</v>
      </c>
      <c r="BI976" s="1" t="s">
        <v>62</v>
      </c>
      <c r="BJ976" s="1" t="s">
        <v>62</v>
      </c>
      <c r="BK976" s="1">
        <v>4</v>
      </c>
      <c r="BL976" s="1">
        <v>1</v>
      </c>
      <c r="BM976" s="1" t="s">
        <v>62</v>
      </c>
      <c r="BN976" s="1" t="s">
        <v>62</v>
      </c>
      <c r="BO976" s="1">
        <v>8</v>
      </c>
      <c r="BP976" s="1" t="s">
        <v>62</v>
      </c>
      <c r="BQ976" s="1" t="s">
        <v>62</v>
      </c>
      <c r="BR976" s="1" t="s">
        <v>62</v>
      </c>
      <c r="BS976" s="1">
        <v>27</v>
      </c>
      <c r="BT976" s="1">
        <v>1</v>
      </c>
      <c r="BU976" s="1" t="s">
        <v>62</v>
      </c>
      <c r="BV976" s="1" t="s">
        <v>62</v>
      </c>
      <c r="BW976" s="1">
        <v>3</v>
      </c>
      <c r="BX976" s="1" t="s">
        <v>62</v>
      </c>
      <c r="BY976" s="1" t="s">
        <v>62</v>
      </c>
      <c r="BZ976" s="1" t="s">
        <v>62</v>
      </c>
      <c r="CA976" s="1">
        <v>1</v>
      </c>
      <c r="CB976" s="1" t="s">
        <v>62</v>
      </c>
      <c r="CC976" s="1" t="s">
        <v>62</v>
      </c>
      <c r="CD976" s="1">
        <v>3</v>
      </c>
      <c r="CE976" s="1" t="s">
        <v>62</v>
      </c>
      <c r="CF976" s="1" t="s">
        <v>62</v>
      </c>
      <c r="CG976" s="1">
        <v>2</v>
      </c>
      <c r="CH976" s="1">
        <v>1</v>
      </c>
      <c r="CI976" s="1" t="s">
        <v>62</v>
      </c>
      <c r="CJ976" s="1" t="s">
        <v>62</v>
      </c>
      <c r="CK976" s="1">
        <v>1</v>
      </c>
      <c r="CL976" s="1">
        <v>86</v>
      </c>
      <c r="CM976" s="1">
        <v>3</v>
      </c>
      <c r="CN976" s="1" t="s">
        <v>62</v>
      </c>
      <c r="CO976" s="1" t="s">
        <v>62</v>
      </c>
      <c r="CP976" s="1" t="s">
        <v>62</v>
      </c>
      <c r="CQ976" s="1" t="s">
        <v>62</v>
      </c>
      <c r="CR976" s="1">
        <v>13</v>
      </c>
      <c r="CS976" s="1" t="s">
        <v>62</v>
      </c>
      <c r="CT976" s="1" t="s">
        <v>62</v>
      </c>
      <c r="CU976" s="1" t="s">
        <v>62</v>
      </c>
      <c r="CV976" s="1" t="s">
        <v>62</v>
      </c>
      <c r="CW976" s="1">
        <v>2</v>
      </c>
      <c r="CX976" s="1" t="s">
        <v>62</v>
      </c>
      <c r="CY976" s="1" t="s">
        <v>62</v>
      </c>
      <c r="CZ976" s="1">
        <v>2</v>
      </c>
      <c r="DA976" s="1" t="s">
        <v>62</v>
      </c>
      <c r="DB976" s="1">
        <v>53</v>
      </c>
      <c r="DC976" s="1">
        <v>3</v>
      </c>
      <c r="DD976" s="1">
        <v>6</v>
      </c>
      <c r="DE976" s="1" t="s">
        <v>62</v>
      </c>
      <c r="DF976" s="1" t="s">
        <v>62</v>
      </c>
      <c r="DG976" s="1">
        <v>7</v>
      </c>
      <c r="DH976" s="1" t="s">
        <v>62</v>
      </c>
      <c r="DI976" s="1">
        <v>1</v>
      </c>
      <c r="DJ976" s="1" t="s">
        <v>62</v>
      </c>
      <c r="DK976" s="1">
        <v>2</v>
      </c>
      <c r="DL976" s="1" t="s">
        <v>62</v>
      </c>
      <c r="DM976" s="1">
        <v>35</v>
      </c>
      <c r="DN976" s="1">
        <v>1</v>
      </c>
      <c r="DO976" s="1">
        <v>5</v>
      </c>
      <c r="DP976" s="1">
        <v>50</v>
      </c>
      <c r="DQ976" s="1" t="s">
        <v>62</v>
      </c>
      <c r="DR976" s="1" t="s">
        <v>62</v>
      </c>
      <c r="DS976" s="1" t="s">
        <v>62</v>
      </c>
      <c r="DT976" s="1" t="s">
        <v>62</v>
      </c>
      <c r="DU976" s="1">
        <v>1</v>
      </c>
      <c r="DV976" s="1" t="s">
        <v>62</v>
      </c>
      <c r="DW976" s="1" t="s">
        <v>62</v>
      </c>
      <c r="DX976" s="1" t="s">
        <v>62</v>
      </c>
      <c r="DY976" s="1" t="s">
        <v>62</v>
      </c>
      <c r="DZ976" s="1">
        <v>3</v>
      </c>
      <c r="EA976" s="1">
        <v>5</v>
      </c>
      <c r="EB976" s="1" t="s">
        <v>62</v>
      </c>
      <c r="EC976" s="1" t="s">
        <v>62</v>
      </c>
      <c r="ED976" s="1">
        <v>61</v>
      </c>
      <c r="EE976" s="1" t="s">
        <v>62</v>
      </c>
      <c r="EF976" s="1" t="s">
        <v>62</v>
      </c>
      <c r="EG976" s="1">
        <v>1</v>
      </c>
      <c r="EH976" s="1">
        <v>2</v>
      </c>
      <c r="EI976" s="1" t="s">
        <v>62</v>
      </c>
      <c r="EJ976" s="1">
        <v>3</v>
      </c>
      <c r="EK976" s="1" t="s">
        <v>62</v>
      </c>
      <c r="EL976" s="1" t="s">
        <v>62</v>
      </c>
      <c r="EM976" s="1">
        <v>4</v>
      </c>
      <c r="EN976" s="1">
        <v>1</v>
      </c>
      <c r="EO976" s="1" t="s">
        <v>62</v>
      </c>
      <c r="EP976" s="1">
        <v>5</v>
      </c>
      <c r="EQ976" s="1" t="s">
        <v>62</v>
      </c>
      <c r="ER976" s="1" t="s">
        <v>62</v>
      </c>
      <c r="ES976" s="1">
        <v>103</v>
      </c>
      <c r="ET976" s="1">
        <v>1</v>
      </c>
      <c r="EU976" s="1" t="s">
        <v>62</v>
      </c>
      <c r="EV976" s="1">
        <v>6</v>
      </c>
      <c r="EW976" s="1">
        <v>5</v>
      </c>
      <c r="EX976" s="1" t="s">
        <v>62</v>
      </c>
      <c r="EY976" s="1">
        <v>1</v>
      </c>
      <c r="EZ976" s="1" t="s">
        <v>62</v>
      </c>
      <c r="FA976" s="1" t="s">
        <v>62</v>
      </c>
      <c r="FB976" s="1">
        <v>56</v>
      </c>
      <c r="FC976" s="1" t="s">
        <v>62</v>
      </c>
      <c r="FD976" s="1" t="s">
        <v>62</v>
      </c>
      <c r="FE976" s="1" t="s">
        <v>62</v>
      </c>
      <c r="FF976" s="1">
        <v>3</v>
      </c>
      <c r="FG976" s="1">
        <v>5</v>
      </c>
      <c r="FH976" s="1" t="s">
        <v>62</v>
      </c>
      <c r="FI976" s="1" t="s">
        <v>62</v>
      </c>
      <c r="FJ976" s="1">
        <v>2</v>
      </c>
      <c r="FK976" s="1" t="s">
        <v>62</v>
      </c>
      <c r="FL976" s="1" t="s">
        <v>62</v>
      </c>
      <c r="FM976" s="1">
        <v>28</v>
      </c>
      <c r="FN976" s="1">
        <v>1</v>
      </c>
      <c r="FO976" s="1">
        <v>4</v>
      </c>
      <c r="FP976" s="1">
        <v>31</v>
      </c>
      <c r="FQ976" s="1" t="s">
        <v>62</v>
      </c>
      <c r="FR976" s="1" t="s">
        <v>62</v>
      </c>
      <c r="FS976" s="1" t="s">
        <v>62</v>
      </c>
      <c r="FT976" s="1" t="s">
        <v>62</v>
      </c>
      <c r="FU976" s="1" t="s">
        <v>62</v>
      </c>
      <c r="FV976" s="1" t="s">
        <v>62</v>
      </c>
      <c r="FW976" s="1">
        <v>1</v>
      </c>
      <c r="FX976" s="1">
        <v>32</v>
      </c>
      <c r="FY976" s="1" t="s">
        <v>62</v>
      </c>
      <c r="FZ976" s="1" t="s">
        <v>62</v>
      </c>
      <c r="GA976" s="1">
        <v>1</v>
      </c>
      <c r="GB976" s="1" t="s">
        <v>62</v>
      </c>
      <c r="GC976" s="1">
        <v>1</v>
      </c>
      <c r="GD976" s="1" t="s">
        <v>62</v>
      </c>
      <c r="GE976" s="1" t="s">
        <v>62</v>
      </c>
      <c r="GF976" s="1" t="s">
        <v>62</v>
      </c>
      <c r="GG976" s="1">
        <v>7</v>
      </c>
      <c r="GH976" s="1" t="s">
        <v>62</v>
      </c>
      <c r="GI976" s="1">
        <v>61</v>
      </c>
      <c r="GJ976" s="1" t="s">
        <v>62</v>
      </c>
      <c r="GK976" s="1" t="s">
        <v>62</v>
      </c>
      <c r="GL976" s="1">
        <v>1</v>
      </c>
      <c r="GM976" s="1" t="s">
        <v>62</v>
      </c>
      <c r="GN976" s="1">
        <v>2</v>
      </c>
      <c r="GO976" s="1" t="s">
        <v>62</v>
      </c>
      <c r="GP976" s="1">
        <v>19</v>
      </c>
      <c r="GQ976" s="1" t="s">
        <v>62</v>
      </c>
      <c r="GR976" s="1" t="s">
        <v>62</v>
      </c>
      <c r="GS976" s="1">
        <v>1</v>
      </c>
      <c r="GT976" s="1">
        <v>1</v>
      </c>
      <c r="GU976" s="1" t="s">
        <v>62</v>
      </c>
      <c r="GV976" s="1">
        <v>1</v>
      </c>
      <c r="GW976" s="1">
        <v>22</v>
      </c>
      <c r="GX976" s="1" t="s">
        <v>62</v>
      </c>
      <c r="GY976" s="1">
        <v>18</v>
      </c>
      <c r="GZ976" s="1" t="s">
        <v>62</v>
      </c>
      <c r="HA976" s="1" t="s">
        <v>62</v>
      </c>
      <c r="HB976" s="1">
        <v>1</v>
      </c>
      <c r="HC976" s="1" t="s">
        <v>62</v>
      </c>
      <c r="HD976" s="1">
        <v>1</v>
      </c>
      <c r="HE976" s="1">
        <v>17</v>
      </c>
      <c r="HF976" s="1" t="s">
        <v>62</v>
      </c>
      <c r="HG976" s="1">
        <v>1</v>
      </c>
      <c r="HH976" s="1" t="s">
        <v>62</v>
      </c>
      <c r="HI976" s="1" t="s">
        <v>62</v>
      </c>
      <c r="HJ976" s="1" t="s">
        <v>62</v>
      </c>
      <c r="HK976" s="1">
        <v>1</v>
      </c>
      <c r="HL976" s="1">
        <v>33</v>
      </c>
      <c r="HM976" s="1" t="s">
        <v>62</v>
      </c>
      <c r="HN976" s="1" t="s">
        <v>62</v>
      </c>
      <c r="HO976" s="1" t="s">
        <v>62</v>
      </c>
      <c r="HP976" s="1">
        <v>1</v>
      </c>
      <c r="HQ976" s="1" t="s">
        <v>62</v>
      </c>
      <c r="HR976" s="1">
        <v>12</v>
      </c>
      <c r="HS976" s="1">
        <v>2</v>
      </c>
      <c r="HT976" s="1" t="s">
        <v>62</v>
      </c>
      <c r="HU976" s="1" t="s">
        <v>62</v>
      </c>
      <c r="HV976" s="1" t="s">
        <v>62</v>
      </c>
      <c r="HW976" s="1">
        <v>1</v>
      </c>
      <c r="HX976" s="1" t="s">
        <v>62</v>
      </c>
      <c r="HY976" s="1">
        <v>20</v>
      </c>
      <c r="HZ976" s="1" t="s">
        <v>62</v>
      </c>
      <c r="IA976" s="1">
        <v>2</v>
      </c>
      <c r="IB976" s="1">
        <v>15</v>
      </c>
      <c r="IC976" s="1" t="s">
        <v>62</v>
      </c>
      <c r="ID976" s="1" t="s">
        <v>62</v>
      </c>
      <c r="IE976" s="1" t="s">
        <v>62</v>
      </c>
      <c r="IF976" s="1" t="s">
        <v>62</v>
      </c>
      <c r="IG976" s="1">
        <v>8</v>
      </c>
      <c r="IH976" s="1" t="s">
        <v>62</v>
      </c>
      <c r="II976" s="1" t="s">
        <v>62</v>
      </c>
      <c r="IJ976" s="1" t="s">
        <v>62</v>
      </c>
      <c r="IK976" s="1" t="s">
        <v>62</v>
      </c>
      <c r="IL976" s="1">
        <v>1</v>
      </c>
      <c r="IM976" s="1" t="s">
        <v>62</v>
      </c>
      <c r="IN976" s="1">
        <v>2</v>
      </c>
      <c r="IO976" s="1">
        <v>18</v>
      </c>
      <c r="IP976" s="1" t="s">
        <v>62</v>
      </c>
      <c r="IQ976" s="1">
        <v>1</v>
      </c>
      <c r="IR976" s="1" t="s">
        <v>62</v>
      </c>
      <c r="IS976" s="1" t="s">
        <v>62</v>
      </c>
      <c r="IT976" s="1">
        <v>5</v>
      </c>
      <c r="IU976" s="1" t="s">
        <v>62</v>
      </c>
      <c r="IV976" s="1" t="s">
        <v>62</v>
      </c>
      <c r="IW976" s="1">
        <v>2</v>
      </c>
      <c r="IX976" s="1" t="s">
        <v>62</v>
      </c>
      <c r="IY976" s="1" t="s">
        <v>62</v>
      </c>
      <c r="IZ976" s="1">
        <v>9</v>
      </c>
      <c r="JA976" s="1">
        <v>1</v>
      </c>
      <c r="JB976" s="1">
        <v>8</v>
      </c>
      <c r="JC976" s="1" t="s">
        <v>62</v>
      </c>
      <c r="JD976" s="1" t="s">
        <v>62</v>
      </c>
      <c r="JE976" s="1" t="s">
        <v>62</v>
      </c>
      <c r="JF976" s="1">
        <v>3</v>
      </c>
      <c r="JG976" s="1" t="s">
        <v>62</v>
      </c>
      <c r="JH976" s="1" t="s">
        <v>62</v>
      </c>
      <c r="JI976" s="1" t="s">
        <v>62</v>
      </c>
      <c r="JJ976" s="1" t="s">
        <v>62</v>
      </c>
      <c r="JK976" s="1" t="s">
        <v>62</v>
      </c>
      <c r="JL976" s="1">
        <v>25</v>
      </c>
      <c r="JM976" s="1" t="s">
        <v>62</v>
      </c>
      <c r="JN976" s="1">
        <v>1</v>
      </c>
      <c r="JO976" s="1" t="s">
        <v>62</v>
      </c>
      <c r="JP976" s="1" t="s">
        <v>62</v>
      </c>
      <c r="JQ976" s="1">
        <v>2</v>
      </c>
      <c r="JR976" s="1" t="s">
        <v>62</v>
      </c>
      <c r="JS976" s="1" t="s">
        <v>62</v>
      </c>
      <c r="JT976" s="1" t="s">
        <v>62</v>
      </c>
      <c r="JU976" s="1" t="s">
        <v>62</v>
      </c>
      <c r="JV976" s="1">
        <v>8</v>
      </c>
      <c r="JW976" s="1" t="s">
        <v>62</v>
      </c>
      <c r="JX976" s="1">
        <v>5</v>
      </c>
      <c r="JY976" s="1" t="s">
        <v>62</v>
      </c>
      <c r="JZ976" s="1" t="s">
        <v>62</v>
      </c>
      <c r="KA976" s="1" t="s">
        <v>62</v>
      </c>
      <c r="KB976" s="1">
        <v>1</v>
      </c>
      <c r="KC976" s="1" t="s">
        <v>62</v>
      </c>
      <c r="KD976" s="1" t="s">
        <v>62</v>
      </c>
      <c r="KE976" s="1" t="s">
        <v>62</v>
      </c>
      <c r="KF976" s="1">
        <v>1</v>
      </c>
      <c r="KG976" s="1">
        <v>6</v>
      </c>
      <c r="KH976" s="1" t="s">
        <v>62</v>
      </c>
      <c r="KI976" s="1" t="s">
        <v>62</v>
      </c>
      <c r="KJ976" s="1" t="s">
        <v>62</v>
      </c>
      <c r="KK976" s="1" t="s">
        <v>62</v>
      </c>
      <c r="KL976" s="1">
        <v>4</v>
      </c>
      <c r="KM976" s="1" t="s">
        <v>62</v>
      </c>
      <c r="KN976" s="1" t="s">
        <v>62</v>
      </c>
      <c r="KO976" s="1" t="s">
        <v>62</v>
      </c>
      <c r="KP976" s="1">
        <v>11</v>
      </c>
      <c r="KQ976" s="1" t="s">
        <v>62</v>
      </c>
      <c r="KR976" s="1">
        <v>3</v>
      </c>
      <c r="KS976" s="1" t="s">
        <v>62</v>
      </c>
      <c r="KT976" s="1" t="s">
        <v>62</v>
      </c>
      <c r="KU976" s="1" t="s">
        <v>62</v>
      </c>
      <c r="KV976" s="1" t="s">
        <v>62</v>
      </c>
      <c r="KW976" s="1" t="s">
        <v>62</v>
      </c>
      <c r="KX976" s="1">
        <v>2</v>
      </c>
      <c r="KY976" s="1" t="s">
        <v>62</v>
      </c>
      <c r="KZ976" s="1" t="s">
        <v>62</v>
      </c>
      <c r="LA976" s="1" t="s">
        <v>62</v>
      </c>
      <c r="LB976" s="1" t="s">
        <v>62</v>
      </c>
      <c r="LC976" s="1" t="s">
        <v>62</v>
      </c>
      <c r="LD976" s="1" t="s">
        <v>62</v>
      </c>
      <c r="LE976" s="1" t="s">
        <v>62</v>
      </c>
      <c r="LF976" s="1">
        <v>8</v>
      </c>
      <c r="LG976" s="1" t="s">
        <v>62</v>
      </c>
      <c r="LH976" s="1" t="s">
        <v>62</v>
      </c>
      <c r="LI976" s="1" t="s">
        <v>62</v>
      </c>
      <c r="LJ976" s="1" t="s">
        <v>62</v>
      </c>
      <c r="LK976" s="1" t="s">
        <v>62</v>
      </c>
      <c r="LL976" s="1">
        <v>1</v>
      </c>
      <c r="LM976" s="1" t="s">
        <v>62</v>
      </c>
      <c r="LN976" s="1" t="s">
        <v>62</v>
      </c>
      <c r="LO976" s="1" t="s">
        <v>62</v>
      </c>
      <c r="LP976" s="1" t="s">
        <v>62</v>
      </c>
      <c r="LQ976" s="1" t="s">
        <v>62</v>
      </c>
      <c r="LR976" s="1" t="s">
        <v>62</v>
      </c>
      <c r="LS976" s="1">
        <v>1</v>
      </c>
      <c r="LT976" s="1">
        <v>8</v>
      </c>
      <c r="LU976" s="1" t="s">
        <v>62</v>
      </c>
      <c r="LV976" s="1" t="s">
        <v>62</v>
      </c>
      <c r="LW976" s="1" t="s">
        <v>62</v>
      </c>
      <c r="LX976" s="1" t="s">
        <v>62</v>
      </c>
      <c r="LY976" s="1" t="s">
        <v>62</v>
      </c>
      <c r="LZ976" s="1" t="s">
        <v>62</v>
      </c>
      <c r="MA976" s="1">
        <v>2</v>
      </c>
      <c r="MB976" s="1" t="s">
        <v>62</v>
      </c>
      <c r="MC976" s="1" t="s">
        <v>62</v>
      </c>
      <c r="MD976" s="1" t="s">
        <v>62</v>
      </c>
      <c r="ME976" s="1" t="s">
        <v>62</v>
      </c>
      <c r="MF976" s="1" t="s">
        <v>62</v>
      </c>
      <c r="MG976" s="1">
        <v>2</v>
      </c>
      <c r="MH976" s="1">
        <v>2</v>
      </c>
      <c r="MI976" s="1" t="s">
        <v>62</v>
      </c>
      <c r="MJ976" s="1" t="s">
        <v>62</v>
      </c>
      <c r="MK976" s="1" t="s">
        <v>62</v>
      </c>
      <c r="ML976" s="1" t="s">
        <v>62</v>
      </c>
      <c r="MM976" s="1" t="s">
        <v>62</v>
      </c>
      <c r="MN976" s="1" t="s">
        <v>62</v>
      </c>
      <c r="MO976" s="1" t="s">
        <v>62</v>
      </c>
      <c r="MP976" s="1">
        <v>1</v>
      </c>
      <c r="MQ976" s="1" t="s">
        <v>62</v>
      </c>
      <c r="MR976" s="1" t="s">
        <v>62</v>
      </c>
      <c r="MS976" s="1">
        <v>1</v>
      </c>
      <c r="MT976" s="1" t="s">
        <v>62</v>
      </c>
      <c r="MU976" s="1" t="s">
        <v>62</v>
      </c>
      <c r="MV976" s="1" t="s">
        <v>62</v>
      </c>
      <c r="MW976" s="1" t="s">
        <v>62</v>
      </c>
      <c r="MX976" s="1">
        <v>6</v>
      </c>
      <c r="MY976" s="1" t="s">
        <v>62</v>
      </c>
      <c r="MZ976" s="1" t="s">
        <v>62</v>
      </c>
      <c r="NA976" s="1" t="s">
        <v>62</v>
      </c>
      <c r="NB976" s="1" t="s">
        <v>62</v>
      </c>
      <c r="NC976" s="1" t="s">
        <v>62</v>
      </c>
      <c r="ND976" s="1" t="s">
        <v>62</v>
      </c>
      <c r="NE976" s="1" t="s">
        <v>62</v>
      </c>
      <c r="NF976" s="1">
        <v>1</v>
      </c>
      <c r="NG976" s="1" t="s">
        <v>62</v>
      </c>
      <c r="NH976" s="1" t="s">
        <v>62</v>
      </c>
      <c r="NI976" s="1" t="s">
        <v>62</v>
      </c>
      <c r="NJ976" s="1" t="s">
        <v>62</v>
      </c>
      <c r="NK976" s="1">
        <v>1</v>
      </c>
      <c r="NL976" s="1" t="s">
        <v>62</v>
      </c>
      <c r="NM976" s="1">
        <v>3</v>
      </c>
      <c r="NN976" s="1" t="s">
        <v>62</v>
      </c>
      <c r="NO976" s="1" t="s">
        <v>62</v>
      </c>
      <c r="NP976" s="1" t="s">
        <v>62</v>
      </c>
      <c r="NQ976" s="1" t="s">
        <v>62</v>
      </c>
      <c r="NR976" s="1" t="s">
        <v>62</v>
      </c>
      <c r="NS976" s="1" t="s">
        <v>62</v>
      </c>
      <c r="NT976" s="1" t="s">
        <v>62</v>
      </c>
      <c r="NU976" s="1" t="s">
        <v>62</v>
      </c>
      <c r="NV976" s="1">
        <v>1</v>
      </c>
      <c r="NW976" s="1" t="s">
        <v>62</v>
      </c>
      <c r="NX976" s="1" t="s">
        <v>62</v>
      </c>
      <c r="NY976" s="1" t="s">
        <v>62</v>
      </c>
      <c r="NZ976" s="1" t="s">
        <v>62</v>
      </c>
      <c r="OA976" s="1">
        <v>2</v>
      </c>
      <c r="OB976" s="1" t="s">
        <v>62</v>
      </c>
      <c r="OC976" s="1" t="s">
        <v>62</v>
      </c>
      <c r="OD976" s="1" t="s">
        <v>62</v>
      </c>
      <c r="OE976" s="1">
        <v>1</v>
      </c>
      <c r="OF976" s="1" t="s">
        <v>62</v>
      </c>
      <c r="OG976" s="1" t="s">
        <v>62</v>
      </c>
      <c r="OH976" s="1" t="s">
        <v>62</v>
      </c>
      <c r="OI976" s="1" t="s">
        <v>62</v>
      </c>
      <c r="OJ976" s="1" t="s">
        <v>62</v>
      </c>
      <c r="OK976" s="1" t="s">
        <v>62</v>
      </c>
      <c r="OL976" s="1" t="s">
        <v>62</v>
      </c>
      <c r="OM976" s="1" t="s">
        <v>62</v>
      </c>
      <c r="ON976" s="1" t="s">
        <v>62</v>
      </c>
      <c r="OO976" s="1">
        <v>1</v>
      </c>
      <c r="OP976" s="1" t="s">
        <v>62</v>
      </c>
      <c r="OQ976" s="1" t="s">
        <v>62</v>
      </c>
      <c r="OR976" s="1" t="s">
        <v>62</v>
      </c>
      <c r="OS976" s="1" t="s">
        <v>62</v>
      </c>
      <c r="OT976" s="1" t="s">
        <v>62</v>
      </c>
      <c r="OU976" s="1" t="s">
        <v>62</v>
      </c>
      <c r="OV976" s="1" t="s">
        <v>62</v>
      </c>
      <c r="OW976" s="1" t="s">
        <v>62</v>
      </c>
      <c r="OX976" s="1" t="s">
        <v>62</v>
      </c>
      <c r="OY976" s="1" t="s">
        <v>62</v>
      </c>
      <c r="OZ976" s="1" t="s">
        <v>62</v>
      </c>
      <c r="PA976" s="1" t="s">
        <v>62</v>
      </c>
      <c r="PB976" s="1">
        <v>1</v>
      </c>
      <c r="PC976" s="1" t="s">
        <v>62</v>
      </c>
      <c r="PD976" s="1" t="s">
        <v>62</v>
      </c>
      <c r="PE976" s="1">
        <v>2</v>
      </c>
      <c r="PF976" s="1" t="s">
        <v>62</v>
      </c>
      <c r="PG976" s="1" t="s">
        <v>62</v>
      </c>
      <c r="PH976" s="1" t="s">
        <v>62</v>
      </c>
      <c r="PI976" s="1" t="s">
        <v>62</v>
      </c>
      <c r="PJ976" s="1" t="s">
        <v>62</v>
      </c>
      <c r="PK976" s="1" t="s">
        <v>62</v>
      </c>
      <c r="PL976" s="1" t="s">
        <v>62</v>
      </c>
      <c r="PM976" s="1" t="s">
        <v>62</v>
      </c>
      <c r="PN976" s="1" t="s">
        <v>62</v>
      </c>
      <c r="PO976" s="1" t="s">
        <v>62</v>
      </c>
      <c r="PP976" s="1" t="s">
        <v>62</v>
      </c>
      <c r="PQ976" s="1" t="s">
        <v>62</v>
      </c>
      <c r="PR976" s="1" t="s">
        <v>62</v>
      </c>
      <c r="PS976" s="1" t="s">
        <v>62</v>
      </c>
      <c r="PT976" s="1" t="s">
        <v>62</v>
      </c>
      <c r="PU976" s="1" t="s">
        <v>62</v>
      </c>
      <c r="PV976" s="1">
        <v>1</v>
      </c>
      <c r="PW976" s="1" t="s">
        <v>62</v>
      </c>
      <c r="PX976" s="1" t="s">
        <v>62</v>
      </c>
      <c r="PY976" s="1" t="s">
        <v>62</v>
      </c>
      <c r="PZ976" s="1">
        <v>1</v>
      </c>
      <c r="QA976" s="1" t="s">
        <v>62</v>
      </c>
      <c r="QB976" s="1" t="s">
        <v>62</v>
      </c>
      <c r="QC976" s="1" t="s">
        <v>62</v>
      </c>
      <c r="QD976" s="1">
        <v>1</v>
      </c>
      <c r="QE976" s="1" t="s">
        <v>62</v>
      </c>
      <c r="QF976" s="1" t="s">
        <v>62</v>
      </c>
      <c r="QG976" s="1" t="s">
        <v>62</v>
      </c>
      <c r="QH976" s="1" t="s">
        <v>62</v>
      </c>
      <c r="QI976" s="1" t="s">
        <v>62</v>
      </c>
    </row>
    <row r="977" spans="18:451" x14ac:dyDescent="0.25">
      <c r="R977" s="1" t="s">
        <v>62</v>
      </c>
      <c r="S977" s="1" t="s">
        <v>62</v>
      </c>
      <c r="T977" s="1">
        <v>13</v>
      </c>
      <c r="U977" s="1">
        <v>3</v>
      </c>
      <c r="V977" s="1" t="s">
        <v>62</v>
      </c>
      <c r="W977" s="1" t="s">
        <v>62</v>
      </c>
      <c r="X977" s="1">
        <v>1</v>
      </c>
      <c r="Y977" s="1" t="s">
        <v>62</v>
      </c>
      <c r="Z977" s="1">
        <v>1</v>
      </c>
      <c r="AA977" s="1">
        <v>4</v>
      </c>
      <c r="AB977" s="1">
        <v>1</v>
      </c>
      <c r="AC977" s="1" t="s">
        <v>62</v>
      </c>
      <c r="AD977" s="1" t="s">
        <v>62</v>
      </c>
      <c r="AE977" s="1" t="s">
        <v>62</v>
      </c>
      <c r="AF977" s="1" t="s">
        <v>62</v>
      </c>
      <c r="AG977" s="1">
        <v>2</v>
      </c>
      <c r="AH977" s="1" t="s">
        <v>62</v>
      </c>
      <c r="AI977" s="1" t="s">
        <v>62</v>
      </c>
      <c r="AJ977" s="1">
        <v>6</v>
      </c>
      <c r="AK977" s="1" t="s">
        <v>62</v>
      </c>
      <c r="AL977" s="1" t="s">
        <v>62</v>
      </c>
      <c r="AM977" s="1">
        <v>4</v>
      </c>
      <c r="AN977" s="1" t="s">
        <v>62</v>
      </c>
      <c r="AO977" s="1" t="s">
        <v>62</v>
      </c>
      <c r="AP977" s="1">
        <v>1</v>
      </c>
      <c r="AQ977" s="1">
        <v>1</v>
      </c>
      <c r="AR977" s="1" t="s">
        <v>62</v>
      </c>
      <c r="AS977" s="1" t="s">
        <v>62</v>
      </c>
      <c r="AT977" s="1" t="s">
        <v>62</v>
      </c>
      <c r="AU977" s="1">
        <v>4</v>
      </c>
      <c r="AV977" s="1">
        <v>3</v>
      </c>
      <c r="AW977" s="1" t="s">
        <v>62</v>
      </c>
      <c r="AX977" s="1" t="s">
        <v>62</v>
      </c>
      <c r="AY977" s="1">
        <v>11</v>
      </c>
      <c r="AZ977" s="1" t="s">
        <v>62</v>
      </c>
      <c r="BA977" s="1" t="s">
        <v>62</v>
      </c>
      <c r="BB977" s="1">
        <v>21</v>
      </c>
      <c r="BC977" s="1" t="s">
        <v>62</v>
      </c>
      <c r="BD977" s="1" t="s">
        <v>62</v>
      </c>
      <c r="BE977" s="1" t="s">
        <v>62</v>
      </c>
      <c r="BF977" s="1" t="s">
        <v>62</v>
      </c>
      <c r="BG977" s="1" t="s">
        <v>62</v>
      </c>
      <c r="BH977" s="1">
        <v>2</v>
      </c>
      <c r="BI977" s="1">
        <v>1</v>
      </c>
      <c r="BJ977" s="1" t="s">
        <v>62</v>
      </c>
      <c r="BK977" s="1">
        <v>3</v>
      </c>
      <c r="BL977" s="1">
        <v>2</v>
      </c>
      <c r="BM977" s="1" t="s">
        <v>62</v>
      </c>
      <c r="BN977" s="1" t="s">
        <v>62</v>
      </c>
      <c r="BO977" s="1">
        <v>4</v>
      </c>
      <c r="BP977" s="1" t="s">
        <v>62</v>
      </c>
      <c r="BQ977" s="1" t="s">
        <v>62</v>
      </c>
      <c r="BR977" s="1" t="s">
        <v>62</v>
      </c>
      <c r="BS977" s="1">
        <v>23</v>
      </c>
      <c r="BT977" s="1" t="s">
        <v>62</v>
      </c>
      <c r="BU977" s="1" t="s">
        <v>62</v>
      </c>
      <c r="BV977" s="1" t="s">
        <v>62</v>
      </c>
      <c r="BW977" s="1">
        <v>10</v>
      </c>
      <c r="BX977" s="1" t="s">
        <v>62</v>
      </c>
      <c r="BY977" s="1" t="s">
        <v>62</v>
      </c>
      <c r="BZ977" s="1">
        <v>1</v>
      </c>
      <c r="CA977" s="1" t="s">
        <v>62</v>
      </c>
      <c r="CB977" s="1" t="s">
        <v>62</v>
      </c>
      <c r="CC977" s="1" t="s">
        <v>62</v>
      </c>
      <c r="CD977" s="1">
        <v>6</v>
      </c>
      <c r="CE977" s="1" t="s">
        <v>62</v>
      </c>
      <c r="CF977" s="1" t="s">
        <v>62</v>
      </c>
      <c r="CG977" s="1">
        <v>1</v>
      </c>
      <c r="CH977" s="1" t="s">
        <v>62</v>
      </c>
      <c r="CI977" s="1" t="s">
        <v>62</v>
      </c>
      <c r="CJ977" s="1" t="s">
        <v>62</v>
      </c>
      <c r="CK977" s="1" t="s">
        <v>62</v>
      </c>
      <c r="CL977" s="1">
        <v>48</v>
      </c>
      <c r="CM977" s="1" t="s">
        <v>62</v>
      </c>
      <c r="CN977" s="1" t="s">
        <v>62</v>
      </c>
      <c r="CO977" s="1">
        <v>1</v>
      </c>
      <c r="CP977" s="1">
        <v>1</v>
      </c>
      <c r="CQ977" s="1" t="s">
        <v>62</v>
      </c>
      <c r="CR977" s="1">
        <v>13</v>
      </c>
      <c r="CS977" s="1" t="s">
        <v>62</v>
      </c>
      <c r="CT977" s="1" t="s">
        <v>62</v>
      </c>
      <c r="CU977" s="1" t="s">
        <v>62</v>
      </c>
      <c r="CV977" s="1" t="s">
        <v>62</v>
      </c>
      <c r="CW977" s="1">
        <v>3</v>
      </c>
      <c r="CX977" s="1" t="s">
        <v>62</v>
      </c>
      <c r="CY977" s="1" t="s">
        <v>62</v>
      </c>
      <c r="CZ977" s="1">
        <v>4</v>
      </c>
      <c r="DA977" s="1" t="s">
        <v>62</v>
      </c>
      <c r="DB977" s="1">
        <v>21</v>
      </c>
      <c r="DC977" s="1" t="s">
        <v>62</v>
      </c>
      <c r="DD977" s="1">
        <v>2</v>
      </c>
      <c r="DE977" s="1" t="s">
        <v>62</v>
      </c>
      <c r="DF977" s="1" t="s">
        <v>62</v>
      </c>
      <c r="DG977" s="1">
        <v>2</v>
      </c>
      <c r="DH977" s="1" t="s">
        <v>62</v>
      </c>
      <c r="DI977" s="1" t="s">
        <v>62</v>
      </c>
      <c r="DJ977" s="1" t="s">
        <v>62</v>
      </c>
      <c r="DK977" s="1">
        <v>4</v>
      </c>
      <c r="DL977" s="1" t="s">
        <v>62</v>
      </c>
      <c r="DM977" s="1">
        <v>26</v>
      </c>
      <c r="DN977" s="1" t="s">
        <v>62</v>
      </c>
      <c r="DO977" s="1" t="s">
        <v>62</v>
      </c>
      <c r="DP977" s="1">
        <v>46</v>
      </c>
      <c r="DQ977" s="1" t="s">
        <v>62</v>
      </c>
      <c r="DR977" s="1">
        <v>1</v>
      </c>
      <c r="DS977" s="1" t="s">
        <v>62</v>
      </c>
      <c r="DT977" s="1" t="s">
        <v>62</v>
      </c>
      <c r="DU977" s="1">
        <v>3</v>
      </c>
      <c r="DV977" s="1" t="s">
        <v>62</v>
      </c>
      <c r="DW977" s="1" t="s">
        <v>62</v>
      </c>
      <c r="DX977" s="1" t="s">
        <v>62</v>
      </c>
      <c r="DY977" s="1" t="s">
        <v>62</v>
      </c>
      <c r="DZ977" s="1">
        <v>1</v>
      </c>
      <c r="EA977" s="1">
        <v>8</v>
      </c>
      <c r="EB977" s="1" t="s">
        <v>62</v>
      </c>
      <c r="EC977" s="1" t="s">
        <v>62</v>
      </c>
      <c r="ED977" s="1">
        <v>46</v>
      </c>
      <c r="EE977" s="1" t="s">
        <v>62</v>
      </c>
      <c r="EF977" s="1" t="s">
        <v>62</v>
      </c>
      <c r="EG977" s="1" t="s">
        <v>62</v>
      </c>
      <c r="EH977" s="1">
        <v>7</v>
      </c>
      <c r="EI977" s="1" t="s">
        <v>62</v>
      </c>
      <c r="EJ977" s="1">
        <v>5</v>
      </c>
      <c r="EK977" s="1" t="s">
        <v>62</v>
      </c>
      <c r="EL977" s="1" t="s">
        <v>62</v>
      </c>
      <c r="EM977" s="1">
        <v>8</v>
      </c>
      <c r="EN977" s="1" t="s">
        <v>62</v>
      </c>
      <c r="EO977" s="1" t="s">
        <v>62</v>
      </c>
      <c r="EP977" s="1">
        <v>1</v>
      </c>
      <c r="EQ977" s="1" t="s">
        <v>62</v>
      </c>
      <c r="ER977" s="1" t="s">
        <v>62</v>
      </c>
      <c r="ES977" s="1">
        <v>58</v>
      </c>
      <c r="ET977" s="1" t="s">
        <v>62</v>
      </c>
      <c r="EU977" s="1" t="s">
        <v>62</v>
      </c>
      <c r="EV977" s="1">
        <v>10</v>
      </c>
      <c r="EW977" s="1">
        <v>4</v>
      </c>
      <c r="EX977" s="1" t="s">
        <v>62</v>
      </c>
      <c r="EY977" s="1">
        <v>3</v>
      </c>
      <c r="EZ977" s="1" t="s">
        <v>62</v>
      </c>
      <c r="FA977" s="1" t="s">
        <v>62</v>
      </c>
      <c r="FB977" s="1">
        <v>27</v>
      </c>
      <c r="FC977" s="1" t="s">
        <v>62</v>
      </c>
      <c r="FD977" s="1" t="s">
        <v>62</v>
      </c>
      <c r="FE977" s="1" t="s">
        <v>62</v>
      </c>
      <c r="FF977" s="1">
        <v>4</v>
      </c>
      <c r="FG977" s="1">
        <v>4</v>
      </c>
      <c r="FH977" s="1" t="s">
        <v>62</v>
      </c>
      <c r="FI977" s="1" t="s">
        <v>62</v>
      </c>
      <c r="FJ977" s="1">
        <v>7</v>
      </c>
      <c r="FK977" s="1" t="s">
        <v>62</v>
      </c>
      <c r="FL977" s="1" t="s">
        <v>62</v>
      </c>
      <c r="FM977" s="1">
        <v>28</v>
      </c>
      <c r="FN977" s="1" t="s">
        <v>62</v>
      </c>
      <c r="FO977" s="1" t="s">
        <v>62</v>
      </c>
      <c r="FP977" s="1">
        <v>27</v>
      </c>
      <c r="FQ977" s="1" t="s">
        <v>62</v>
      </c>
      <c r="FR977" s="1" t="s">
        <v>62</v>
      </c>
      <c r="FS977" s="1" t="s">
        <v>62</v>
      </c>
      <c r="FT977" s="1" t="s">
        <v>62</v>
      </c>
      <c r="FU977" s="1">
        <v>1</v>
      </c>
      <c r="FV977" s="1" t="s">
        <v>62</v>
      </c>
      <c r="FW977" s="1">
        <v>1</v>
      </c>
      <c r="FX977" s="1">
        <v>20</v>
      </c>
      <c r="FY977" s="1" t="s">
        <v>62</v>
      </c>
      <c r="FZ977" s="1" t="s">
        <v>62</v>
      </c>
      <c r="GA977" s="1">
        <v>1</v>
      </c>
      <c r="GB977" s="1" t="s">
        <v>62</v>
      </c>
      <c r="GC977" s="1">
        <v>3</v>
      </c>
      <c r="GD977" s="1" t="s">
        <v>62</v>
      </c>
      <c r="GE977" s="1" t="s">
        <v>62</v>
      </c>
      <c r="GF977" s="1" t="s">
        <v>62</v>
      </c>
      <c r="GG977" s="1" t="s">
        <v>62</v>
      </c>
      <c r="GH977" s="1" t="s">
        <v>62</v>
      </c>
      <c r="GI977" s="1">
        <v>43</v>
      </c>
      <c r="GJ977" s="1" t="s">
        <v>62</v>
      </c>
      <c r="GK977" s="1" t="s">
        <v>62</v>
      </c>
      <c r="GL977" s="1">
        <v>2</v>
      </c>
      <c r="GM977" s="1" t="s">
        <v>62</v>
      </c>
      <c r="GN977" s="1">
        <v>1</v>
      </c>
      <c r="GO977" s="1">
        <v>1</v>
      </c>
      <c r="GP977" s="1">
        <v>21</v>
      </c>
      <c r="GQ977" s="1" t="s">
        <v>62</v>
      </c>
      <c r="GR977" s="1" t="s">
        <v>62</v>
      </c>
      <c r="GS977" s="1">
        <v>4</v>
      </c>
      <c r="GT977" s="1">
        <v>1</v>
      </c>
      <c r="GU977" s="1" t="s">
        <v>62</v>
      </c>
      <c r="GV977" s="1">
        <v>1</v>
      </c>
      <c r="GW977" s="1">
        <v>8</v>
      </c>
      <c r="GX977" s="1" t="s">
        <v>62</v>
      </c>
      <c r="GY977" s="1">
        <v>11</v>
      </c>
      <c r="GZ977" s="1" t="s">
        <v>62</v>
      </c>
      <c r="HA977" s="1" t="s">
        <v>62</v>
      </c>
      <c r="HB977" s="1" t="s">
        <v>62</v>
      </c>
      <c r="HC977" s="1">
        <v>1</v>
      </c>
      <c r="HD977" s="1">
        <v>2</v>
      </c>
      <c r="HE977" s="1">
        <v>8</v>
      </c>
      <c r="HF977" s="1" t="s">
        <v>62</v>
      </c>
      <c r="HG977" s="1" t="s">
        <v>62</v>
      </c>
      <c r="HH977" s="1" t="s">
        <v>62</v>
      </c>
      <c r="HI977" s="1" t="s">
        <v>62</v>
      </c>
      <c r="HJ977" s="1" t="s">
        <v>62</v>
      </c>
      <c r="HK977" s="1" t="s">
        <v>62</v>
      </c>
      <c r="HL977" s="1">
        <v>20</v>
      </c>
      <c r="HM977" s="1">
        <v>1</v>
      </c>
      <c r="HN977" s="1">
        <v>2</v>
      </c>
      <c r="HO977" s="1">
        <v>1</v>
      </c>
      <c r="HP977" s="1" t="s">
        <v>62</v>
      </c>
      <c r="HQ977" s="1" t="s">
        <v>62</v>
      </c>
      <c r="HR977" s="1">
        <v>5</v>
      </c>
      <c r="HS977" s="1" t="s">
        <v>62</v>
      </c>
      <c r="HT977" s="1" t="s">
        <v>62</v>
      </c>
      <c r="HU977" s="1" t="s">
        <v>62</v>
      </c>
      <c r="HV977" s="1" t="s">
        <v>62</v>
      </c>
      <c r="HW977" s="1" t="s">
        <v>62</v>
      </c>
      <c r="HX977" s="1" t="s">
        <v>62</v>
      </c>
      <c r="HY977" s="1">
        <v>8</v>
      </c>
      <c r="HZ977" s="1" t="s">
        <v>62</v>
      </c>
      <c r="IA977" s="1" t="s">
        <v>62</v>
      </c>
      <c r="IB977" s="1">
        <v>9</v>
      </c>
      <c r="IC977" s="1" t="s">
        <v>62</v>
      </c>
      <c r="ID977" s="1" t="s">
        <v>62</v>
      </c>
      <c r="IE977" s="1" t="s">
        <v>62</v>
      </c>
      <c r="IF977" s="1">
        <v>1</v>
      </c>
      <c r="IG977" s="1">
        <v>3</v>
      </c>
      <c r="IH977" s="1" t="s">
        <v>62</v>
      </c>
      <c r="II977" s="1">
        <v>1</v>
      </c>
      <c r="IJ977" s="1" t="s">
        <v>62</v>
      </c>
      <c r="IK977" s="1" t="s">
        <v>62</v>
      </c>
      <c r="IL977" s="1" t="s">
        <v>62</v>
      </c>
      <c r="IM977" s="1" t="s">
        <v>62</v>
      </c>
      <c r="IN977" s="1" t="s">
        <v>62</v>
      </c>
      <c r="IO977" s="1">
        <v>13</v>
      </c>
      <c r="IP977" s="1" t="s">
        <v>62</v>
      </c>
      <c r="IQ977" s="1">
        <v>1</v>
      </c>
      <c r="IR977" s="1" t="s">
        <v>62</v>
      </c>
      <c r="IS977" s="1">
        <v>1</v>
      </c>
      <c r="IT977" s="1" t="s">
        <v>62</v>
      </c>
      <c r="IU977" s="1">
        <v>2</v>
      </c>
      <c r="IV977" s="1" t="s">
        <v>62</v>
      </c>
      <c r="IW977" s="1" t="s">
        <v>62</v>
      </c>
      <c r="IX977" s="1">
        <v>1</v>
      </c>
      <c r="IY977" s="1" t="s">
        <v>62</v>
      </c>
      <c r="IZ977" s="1">
        <v>3</v>
      </c>
      <c r="JA977" s="1" t="s">
        <v>62</v>
      </c>
      <c r="JB977" s="1">
        <v>9</v>
      </c>
      <c r="JC977" s="1" t="s">
        <v>62</v>
      </c>
      <c r="JD977" s="1" t="s">
        <v>62</v>
      </c>
      <c r="JE977" s="1" t="s">
        <v>62</v>
      </c>
      <c r="JF977" s="1">
        <v>3</v>
      </c>
      <c r="JG977" s="1">
        <v>2</v>
      </c>
      <c r="JH977" s="1" t="s">
        <v>62</v>
      </c>
      <c r="JI977" s="1" t="s">
        <v>62</v>
      </c>
      <c r="JJ977" s="1" t="s">
        <v>62</v>
      </c>
      <c r="JK977" s="1" t="s">
        <v>62</v>
      </c>
      <c r="JL977" s="1">
        <v>9</v>
      </c>
      <c r="JM977" s="1" t="s">
        <v>62</v>
      </c>
      <c r="JN977" s="1">
        <v>1</v>
      </c>
      <c r="JO977" s="1" t="s">
        <v>62</v>
      </c>
      <c r="JP977" s="1" t="s">
        <v>62</v>
      </c>
      <c r="JQ977" s="1" t="s">
        <v>62</v>
      </c>
      <c r="JR977" s="1" t="s">
        <v>62</v>
      </c>
      <c r="JS977" s="1" t="s">
        <v>62</v>
      </c>
      <c r="JT977" s="1">
        <v>1</v>
      </c>
      <c r="JU977" s="1">
        <v>1</v>
      </c>
      <c r="JV977" s="1">
        <v>2</v>
      </c>
      <c r="JW977" s="1" t="s">
        <v>62</v>
      </c>
      <c r="JX977" s="1">
        <v>1</v>
      </c>
      <c r="JY977" s="1" t="s">
        <v>62</v>
      </c>
      <c r="JZ977" s="1" t="s">
        <v>62</v>
      </c>
      <c r="KA977" s="1" t="s">
        <v>62</v>
      </c>
      <c r="KB977" s="1">
        <v>1</v>
      </c>
      <c r="KC977" s="1" t="s">
        <v>62</v>
      </c>
      <c r="KD977" s="1" t="s">
        <v>62</v>
      </c>
      <c r="KE977" s="1" t="s">
        <v>62</v>
      </c>
      <c r="KF977" s="1" t="s">
        <v>62</v>
      </c>
      <c r="KG977" s="1">
        <v>1</v>
      </c>
      <c r="KH977" s="1" t="s">
        <v>62</v>
      </c>
      <c r="KI977" s="1" t="s">
        <v>62</v>
      </c>
      <c r="KJ977" s="1" t="s">
        <v>62</v>
      </c>
      <c r="KK977" s="1" t="s">
        <v>62</v>
      </c>
      <c r="KL977" s="1">
        <v>1</v>
      </c>
      <c r="KM977" s="1" t="s">
        <v>62</v>
      </c>
      <c r="KN977" s="1" t="s">
        <v>62</v>
      </c>
      <c r="KO977" s="1" t="s">
        <v>62</v>
      </c>
      <c r="KP977" s="1" t="s">
        <v>62</v>
      </c>
      <c r="KQ977" s="1" t="s">
        <v>62</v>
      </c>
      <c r="KR977" s="1">
        <v>4</v>
      </c>
      <c r="KS977" s="1" t="s">
        <v>62</v>
      </c>
      <c r="KT977" s="1" t="s">
        <v>62</v>
      </c>
      <c r="KU977" s="1" t="s">
        <v>62</v>
      </c>
      <c r="KV977" s="1" t="s">
        <v>62</v>
      </c>
      <c r="KW977" s="1" t="s">
        <v>62</v>
      </c>
      <c r="KX977" s="1">
        <v>1</v>
      </c>
      <c r="KY977" s="1" t="s">
        <v>62</v>
      </c>
      <c r="KZ977" s="1" t="s">
        <v>62</v>
      </c>
      <c r="LA977" s="1" t="s">
        <v>62</v>
      </c>
      <c r="LB977" s="1" t="s">
        <v>62</v>
      </c>
      <c r="LC977" s="1" t="s">
        <v>62</v>
      </c>
      <c r="LD977" s="1" t="s">
        <v>62</v>
      </c>
      <c r="LE977" s="1" t="s">
        <v>62</v>
      </c>
      <c r="LF977" s="1">
        <v>1</v>
      </c>
      <c r="LG977" s="1" t="s">
        <v>62</v>
      </c>
      <c r="LH977" s="1" t="s">
        <v>62</v>
      </c>
      <c r="LI977" s="1" t="s">
        <v>62</v>
      </c>
      <c r="LJ977" s="1" t="s">
        <v>62</v>
      </c>
      <c r="LK977" s="1" t="s">
        <v>62</v>
      </c>
      <c r="LL977" s="1" t="s">
        <v>62</v>
      </c>
      <c r="LM977" s="1" t="s">
        <v>62</v>
      </c>
      <c r="LN977" s="1" t="s">
        <v>62</v>
      </c>
      <c r="LO977" s="1" t="s">
        <v>62</v>
      </c>
      <c r="LP977" s="1" t="s">
        <v>62</v>
      </c>
      <c r="LQ977" s="1" t="s">
        <v>62</v>
      </c>
      <c r="LR977" s="1" t="s">
        <v>62</v>
      </c>
      <c r="LS977" s="1" t="s">
        <v>62</v>
      </c>
      <c r="LT977" s="1">
        <v>1</v>
      </c>
      <c r="LU977" s="1" t="s">
        <v>62</v>
      </c>
      <c r="LV977" s="1" t="s">
        <v>62</v>
      </c>
      <c r="LW977" s="1">
        <v>2</v>
      </c>
      <c r="LX977" s="1" t="s">
        <v>62</v>
      </c>
      <c r="LY977" s="1" t="s">
        <v>62</v>
      </c>
      <c r="LZ977" s="1" t="s">
        <v>62</v>
      </c>
      <c r="MA977" s="1" t="s">
        <v>62</v>
      </c>
      <c r="MB977" s="1" t="s">
        <v>62</v>
      </c>
      <c r="MC977" s="1" t="s">
        <v>62</v>
      </c>
      <c r="MD977" s="1" t="s">
        <v>62</v>
      </c>
      <c r="ME977" s="1" t="s">
        <v>62</v>
      </c>
      <c r="MF977" s="1" t="s">
        <v>62</v>
      </c>
      <c r="MG977" s="1" t="s">
        <v>62</v>
      </c>
      <c r="MH977" s="1">
        <v>2</v>
      </c>
      <c r="MI977" s="1" t="s">
        <v>62</v>
      </c>
      <c r="MJ977" s="1" t="s">
        <v>62</v>
      </c>
      <c r="MK977" s="1" t="s">
        <v>62</v>
      </c>
      <c r="ML977" s="1" t="s">
        <v>62</v>
      </c>
      <c r="MM977" s="1" t="s">
        <v>62</v>
      </c>
      <c r="MN977" s="1" t="s">
        <v>62</v>
      </c>
      <c r="MO977" s="1" t="s">
        <v>62</v>
      </c>
      <c r="MP977" s="1">
        <v>2</v>
      </c>
      <c r="MQ977" s="1" t="s">
        <v>62</v>
      </c>
      <c r="MR977" s="1" t="s">
        <v>62</v>
      </c>
      <c r="MS977" s="1" t="s">
        <v>62</v>
      </c>
      <c r="MT977" s="1" t="s">
        <v>62</v>
      </c>
      <c r="MU977" s="1" t="s">
        <v>62</v>
      </c>
      <c r="MV977" s="1" t="s">
        <v>62</v>
      </c>
      <c r="MW977" s="1" t="s">
        <v>62</v>
      </c>
      <c r="MX977" s="1" t="s">
        <v>62</v>
      </c>
      <c r="MY977" s="1" t="s">
        <v>62</v>
      </c>
      <c r="MZ977" s="1" t="s">
        <v>62</v>
      </c>
      <c r="NA977" s="1" t="s">
        <v>62</v>
      </c>
      <c r="NB977" s="1" t="s">
        <v>62</v>
      </c>
      <c r="NC977" s="1" t="s">
        <v>62</v>
      </c>
      <c r="ND977" s="1" t="s">
        <v>62</v>
      </c>
      <c r="NE977" s="1" t="s">
        <v>62</v>
      </c>
      <c r="NF977" s="1" t="s">
        <v>62</v>
      </c>
      <c r="NG977" s="1" t="s">
        <v>62</v>
      </c>
      <c r="NH977" s="1" t="s">
        <v>62</v>
      </c>
      <c r="NI977" s="1">
        <v>1</v>
      </c>
      <c r="NJ977" s="1" t="s">
        <v>62</v>
      </c>
      <c r="NK977" s="1" t="s">
        <v>62</v>
      </c>
      <c r="NL977" s="1" t="s">
        <v>62</v>
      </c>
      <c r="NM977" s="1">
        <v>1</v>
      </c>
      <c r="NN977" s="1" t="s">
        <v>62</v>
      </c>
      <c r="NO977" s="1" t="s">
        <v>62</v>
      </c>
      <c r="NP977" s="1" t="s">
        <v>62</v>
      </c>
      <c r="NQ977" s="1" t="s">
        <v>62</v>
      </c>
      <c r="NR977" s="1" t="s">
        <v>62</v>
      </c>
      <c r="NS977" s="1" t="s">
        <v>62</v>
      </c>
      <c r="NT977" s="1" t="s">
        <v>62</v>
      </c>
      <c r="NU977" s="1" t="s">
        <v>62</v>
      </c>
      <c r="NV977" s="1" t="s">
        <v>62</v>
      </c>
      <c r="NW977" s="1" t="s">
        <v>62</v>
      </c>
      <c r="NX977" s="1" t="s">
        <v>62</v>
      </c>
      <c r="NY977" s="1" t="s">
        <v>62</v>
      </c>
      <c r="NZ977" s="1" t="s">
        <v>62</v>
      </c>
      <c r="OA977" s="1" t="s">
        <v>62</v>
      </c>
      <c r="OB977" s="1" t="s">
        <v>62</v>
      </c>
      <c r="OC977" s="1" t="s">
        <v>62</v>
      </c>
      <c r="OD977" s="1" t="s">
        <v>62</v>
      </c>
      <c r="OE977" s="1" t="s">
        <v>62</v>
      </c>
      <c r="OF977" s="1" t="s">
        <v>62</v>
      </c>
      <c r="OG977" s="1" t="s">
        <v>62</v>
      </c>
      <c r="OH977" s="1" t="s">
        <v>62</v>
      </c>
      <c r="OI977" s="1" t="s">
        <v>62</v>
      </c>
      <c r="OJ977" s="1" t="s">
        <v>62</v>
      </c>
      <c r="OK977" s="1" t="s">
        <v>62</v>
      </c>
      <c r="OL977" s="1" t="s">
        <v>62</v>
      </c>
      <c r="OM977" s="1" t="s">
        <v>62</v>
      </c>
      <c r="ON977" s="1" t="s">
        <v>62</v>
      </c>
      <c r="OO977" s="1">
        <v>1</v>
      </c>
      <c r="OP977" s="1" t="s">
        <v>62</v>
      </c>
      <c r="OQ977" s="1" t="s">
        <v>62</v>
      </c>
      <c r="OR977" s="1" t="s">
        <v>62</v>
      </c>
      <c r="OS977" s="1" t="s">
        <v>62</v>
      </c>
      <c r="OT977" s="1" t="s">
        <v>62</v>
      </c>
      <c r="OU977" s="1" t="s">
        <v>62</v>
      </c>
      <c r="OV977" s="1" t="s">
        <v>62</v>
      </c>
      <c r="OW977" s="1" t="s">
        <v>62</v>
      </c>
      <c r="OX977" s="1" t="s">
        <v>62</v>
      </c>
      <c r="OY977" s="1" t="s">
        <v>62</v>
      </c>
      <c r="OZ977" s="1" t="s">
        <v>62</v>
      </c>
      <c r="PA977" s="1" t="s">
        <v>62</v>
      </c>
      <c r="PB977" s="1" t="s">
        <v>62</v>
      </c>
      <c r="PC977" s="1" t="s">
        <v>62</v>
      </c>
      <c r="PD977" s="1" t="s">
        <v>62</v>
      </c>
      <c r="PE977" s="1">
        <v>1</v>
      </c>
      <c r="PF977" s="1" t="s">
        <v>62</v>
      </c>
      <c r="PG977" s="1" t="s">
        <v>62</v>
      </c>
      <c r="PH977" s="1" t="s">
        <v>62</v>
      </c>
      <c r="PI977" s="1" t="s">
        <v>62</v>
      </c>
      <c r="PJ977" s="1" t="s">
        <v>62</v>
      </c>
      <c r="PK977" s="1" t="s">
        <v>62</v>
      </c>
      <c r="PL977" s="1" t="s">
        <v>62</v>
      </c>
      <c r="PM977" s="1" t="s">
        <v>62</v>
      </c>
      <c r="PN977" s="1" t="s">
        <v>62</v>
      </c>
      <c r="PO977" s="1" t="s">
        <v>62</v>
      </c>
      <c r="PP977" s="1" t="s">
        <v>62</v>
      </c>
      <c r="PQ977" s="1" t="s">
        <v>62</v>
      </c>
      <c r="PR977" s="1" t="s">
        <v>62</v>
      </c>
      <c r="PS977" s="1" t="s">
        <v>62</v>
      </c>
      <c r="PT977" s="1" t="s">
        <v>62</v>
      </c>
      <c r="PU977" s="1" t="s">
        <v>62</v>
      </c>
      <c r="PV977" s="1" t="s">
        <v>62</v>
      </c>
      <c r="PW977" s="1" t="s">
        <v>62</v>
      </c>
      <c r="PX977" s="1" t="s">
        <v>62</v>
      </c>
      <c r="PY977" s="1" t="s">
        <v>62</v>
      </c>
      <c r="PZ977" s="1" t="s">
        <v>62</v>
      </c>
      <c r="QA977" s="1" t="s">
        <v>62</v>
      </c>
      <c r="QB977" s="1" t="s">
        <v>62</v>
      </c>
      <c r="QC977" s="1" t="s">
        <v>62</v>
      </c>
      <c r="QD977" s="1" t="s">
        <v>62</v>
      </c>
      <c r="QE977" s="1" t="s">
        <v>62</v>
      </c>
      <c r="QF977" s="1" t="s">
        <v>62</v>
      </c>
      <c r="QG977" s="1" t="s">
        <v>62</v>
      </c>
      <c r="QH977" s="1" t="s">
        <v>62</v>
      </c>
      <c r="QI977" s="1" t="s">
        <v>62</v>
      </c>
    </row>
    <row r="978" spans="18:451" x14ac:dyDescent="0.25">
      <c r="R978" s="1" t="s">
        <v>62</v>
      </c>
      <c r="S978" s="1" t="s">
        <v>62</v>
      </c>
      <c r="T978" s="1">
        <v>4</v>
      </c>
      <c r="U978" s="1" t="s">
        <v>62</v>
      </c>
      <c r="V978" s="1">
        <v>1</v>
      </c>
      <c r="W978" s="1" t="s">
        <v>62</v>
      </c>
      <c r="X978" s="1" t="s">
        <v>62</v>
      </c>
      <c r="Y978" s="1" t="s">
        <v>62</v>
      </c>
      <c r="Z978" s="1" t="s">
        <v>62</v>
      </c>
      <c r="AA978" s="1" t="s">
        <v>62</v>
      </c>
      <c r="AB978" s="1">
        <v>1</v>
      </c>
      <c r="AC978" s="1" t="s">
        <v>62</v>
      </c>
      <c r="AD978" s="1" t="s">
        <v>62</v>
      </c>
      <c r="AE978" s="1">
        <v>1</v>
      </c>
      <c r="AF978" s="1" t="s">
        <v>62</v>
      </c>
      <c r="AG978" s="1">
        <v>1</v>
      </c>
      <c r="AH978" s="1" t="s">
        <v>62</v>
      </c>
      <c r="AI978" s="1" t="s">
        <v>62</v>
      </c>
      <c r="AJ978" s="1">
        <v>14</v>
      </c>
      <c r="AK978" s="1" t="s">
        <v>62</v>
      </c>
      <c r="AL978" s="1" t="s">
        <v>62</v>
      </c>
      <c r="AM978" s="1">
        <v>1</v>
      </c>
      <c r="AN978" s="1" t="s">
        <v>62</v>
      </c>
      <c r="AO978" s="1" t="s">
        <v>62</v>
      </c>
      <c r="AP978" s="1" t="s">
        <v>62</v>
      </c>
      <c r="AQ978" s="1">
        <v>1</v>
      </c>
      <c r="AR978" s="1" t="s">
        <v>62</v>
      </c>
      <c r="AS978" s="1" t="s">
        <v>62</v>
      </c>
      <c r="AT978" s="1" t="s">
        <v>62</v>
      </c>
      <c r="AU978" s="1">
        <v>1</v>
      </c>
      <c r="AV978" s="1" t="s">
        <v>62</v>
      </c>
      <c r="AW978" s="1" t="s">
        <v>62</v>
      </c>
      <c r="AX978" s="1">
        <v>1</v>
      </c>
      <c r="AY978" s="1">
        <v>2</v>
      </c>
      <c r="AZ978" s="1">
        <v>1</v>
      </c>
      <c r="BA978" s="1">
        <v>1</v>
      </c>
      <c r="BB978" s="1">
        <v>15</v>
      </c>
      <c r="BC978" s="1" t="s">
        <v>62</v>
      </c>
      <c r="BD978" s="1" t="s">
        <v>62</v>
      </c>
      <c r="BE978" s="1">
        <v>1</v>
      </c>
      <c r="BF978" s="1" t="s">
        <v>62</v>
      </c>
      <c r="BG978" s="1" t="s">
        <v>62</v>
      </c>
      <c r="BH978" s="1" t="s">
        <v>62</v>
      </c>
      <c r="BI978" s="1" t="s">
        <v>62</v>
      </c>
      <c r="BJ978" s="1" t="s">
        <v>62</v>
      </c>
      <c r="BK978" s="1">
        <v>1</v>
      </c>
      <c r="BL978" s="1">
        <v>2</v>
      </c>
      <c r="BM978" s="1" t="s">
        <v>62</v>
      </c>
      <c r="BN978" s="1" t="s">
        <v>62</v>
      </c>
      <c r="BO978" s="1">
        <v>3</v>
      </c>
      <c r="BP978" s="1">
        <v>1</v>
      </c>
      <c r="BQ978" s="1" t="s">
        <v>62</v>
      </c>
      <c r="BR978" s="1" t="s">
        <v>62</v>
      </c>
      <c r="BS978" s="1">
        <v>13</v>
      </c>
      <c r="BT978" s="1">
        <v>1</v>
      </c>
      <c r="BU978" s="1" t="s">
        <v>62</v>
      </c>
      <c r="BV978" s="1" t="s">
        <v>62</v>
      </c>
      <c r="BW978" s="1">
        <v>2</v>
      </c>
      <c r="BX978" s="1" t="s">
        <v>62</v>
      </c>
      <c r="BY978" s="1" t="s">
        <v>62</v>
      </c>
      <c r="BZ978" s="1">
        <v>1</v>
      </c>
      <c r="CA978" s="1" t="s">
        <v>62</v>
      </c>
      <c r="CB978" s="1" t="s">
        <v>62</v>
      </c>
      <c r="CC978" s="1" t="s">
        <v>62</v>
      </c>
      <c r="CD978" s="1">
        <v>4</v>
      </c>
      <c r="CE978" s="1">
        <v>1</v>
      </c>
      <c r="CF978" s="1" t="s">
        <v>62</v>
      </c>
      <c r="CG978" s="1">
        <v>2</v>
      </c>
      <c r="CH978" s="1" t="s">
        <v>62</v>
      </c>
      <c r="CI978" s="1" t="s">
        <v>62</v>
      </c>
      <c r="CJ978" s="1">
        <v>1</v>
      </c>
      <c r="CK978" s="1" t="s">
        <v>62</v>
      </c>
      <c r="CL978" s="1">
        <v>42</v>
      </c>
      <c r="CM978" s="1" t="s">
        <v>62</v>
      </c>
      <c r="CN978" s="1" t="s">
        <v>62</v>
      </c>
      <c r="CO978" s="1" t="s">
        <v>62</v>
      </c>
      <c r="CP978" s="1" t="s">
        <v>62</v>
      </c>
      <c r="CQ978" s="1" t="s">
        <v>62</v>
      </c>
      <c r="CR978" s="1">
        <v>12</v>
      </c>
      <c r="CS978" s="1" t="s">
        <v>62</v>
      </c>
      <c r="CT978" s="1" t="s">
        <v>62</v>
      </c>
      <c r="CU978" s="1" t="s">
        <v>62</v>
      </c>
      <c r="CV978" s="1" t="s">
        <v>62</v>
      </c>
      <c r="CW978" s="1">
        <v>1</v>
      </c>
      <c r="CX978" s="1" t="s">
        <v>62</v>
      </c>
      <c r="CY978" s="1" t="s">
        <v>62</v>
      </c>
      <c r="CZ978" s="1">
        <v>5</v>
      </c>
      <c r="DA978" s="1" t="s">
        <v>62</v>
      </c>
      <c r="DB978" s="1">
        <v>43</v>
      </c>
      <c r="DC978" s="1" t="s">
        <v>62</v>
      </c>
      <c r="DD978" s="1">
        <v>8</v>
      </c>
      <c r="DE978" s="1" t="s">
        <v>62</v>
      </c>
      <c r="DF978" s="1" t="s">
        <v>62</v>
      </c>
      <c r="DG978" s="1">
        <v>2</v>
      </c>
      <c r="DH978" s="1" t="s">
        <v>62</v>
      </c>
      <c r="DI978" s="1" t="s">
        <v>62</v>
      </c>
      <c r="DJ978" s="1" t="s">
        <v>62</v>
      </c>
      <c r="DK978" s="1">
        <v>6</v>
      </c>
      <c r="DL978" s="1" t="s">
        <v>62</v>
      </c>
      <c r="DM978" s="1">
        <v>49</v>
      </c>
      <c r="DN978" s="1" t="s">
        <v>62</v>
      </c>
      <c r="DO978" s="1">
        <v>1</v>
      </c>
      <c r="DP978" s="1">
        <v>48</v>
      </c>
      <c r="DQ978" s="1" t="s">
        <v>62</v>
      </c>
      <c r="DR978" s="1" t="s">
        <v>62</v>
      </c>
      <c r="DS978" s="1" t="s">
        <v>62</v>
      </c>
      <c r="DT978" s="1" t="s">
        <v>62</v>
      </c>
      <c r="DU978" s="1">
        <v>2</v>
      </c>
      <c r="DV978" s="1" t="s">
        <v>62</v>
      </c>
      <c r="DW978" s="1" t="s">
        <v>62</v>
      </c>
      <c r="DX978" s="1" t="s">
        <v>62</v>
      </c>
      <c r="DY978" s="1" t="s">
        <v>62</v>
      </c>
      <c r="DZ978" s="1">
        <v>1</v>
      </c>
      <c r="EA978" s="1">
        <v>9</v>
      </c>
      <c r="EB978" s="1" t="s">
        <v>62</v>
      </c>
      <c r="EC978" s="1" t="s">
        <v>62</v>
      </c>
      <c r="ED978" s="1">
        <v>44</v>
      </c>
      <c r="EE978" s="1" t="s">
        <v>62</v>
      </c>
      <c r="EF978" s="1" t="s">
        <v>62</v>
      </c>
      <c r="EG978" s="1" t="s">
        <v>62</v>
      </c>
      <c r="EH978" s="1">
        <v>4</v>
      </c>
      <c r="EI978" s="1" t="s">
        <v>62</v>
      </c>
      <c r="EJ978" s="1">
        <v>2</v>
      </c>
      <c r="EK978" s="1" t="s">
        <v>62</v>
      </c>
      <c r="EL978" s="1" t="s">
        <v>62</v>
      </c>
      <c r="EM978" s="1">
        <v>2</v>
      </c>
      <c r="EN978" s="1" t="s">
        <v>62</v>
      </c>
      <c r="EO978" s="1" t="s">
        <v>62</v>
      </c>
      <c r="EP978" s="1">
        <v>2</v>
      </c>
      <c r="EQ978" s="1" t="s">
        <v>62</v>
      </c>
      <c r="ER978" s="1" t="s">
        <v>62</v>
      </c>
      <c r="ES978" s="1">
        <v>116</v>
      </c>
      <c r="ET978" s="1" t="s">
        <v>62</v>
      </c>
      <c r="EU978" s="1" t="s">
        <v>62</v>
      </c>
      <c r="EV978" s="1">
        <v>1</v>
      </c>
      <c r="EW978" s="1">
        <v>1</v>
      </c>
      <c r="EX978" s="1" t="s">
        <v>62</v>
      </c>
      <c r="EY978" s="1">
        <v>6</v>
      </c>
      <c r="EZ978" s="1" t="s">
        <v>62</v>
      </c>
      <c r="FA978" s="1" t="s">
        <v>62</v>
      </c>
      <c r="FB978" s="1">
        <v>37</v>
      </c>
      <c r="FC978" s="1" t="s">
        <v>62</v>
      </c>
      <c r="FD978" s="1" t="s">
        <v>62</v>
      </c>
      <c r="FE978" s="1" t="s">
        <v>62</v>
      </c>
      <c r="FF978" s="1">
        <v>3</v>
      </c>
      <c r="FG978" s="1">
        <v>2</v>
      </c>
      <c r="FH978" s="1" t="s">
        <v>62</v>
      </c>
      <c r="FI978" s="1" t="s">
        <v>62</v>
      </c>
      <c r="FJ978" s="1">
        <v>1</v>
      </c>
      <c r="FK978" s="1" t="s">
        <v>62</v>
      </c>
      <c r="FL978" s="1" t="s">
        <v>62</v>
      </c>
      <c r="FM978" s="1">
        <v>34</v>
      </c>
      <c r="FN978" s="1" t="s">
        <v>62</v>
      </c>
      <c r="FO978" s="1">
        <v>1</v>
      </c>
      <c r="FP978" s="1">
        <v>29</v>
      </c>
      <c r="FQ978" s="1" t="s">
        <v>62</v>
      </c>
      <c r="FR978" s="1" t="s">
        <v>62</v>
      </c>
      <c r="FS978" s="1" t="s">
        <v>62</v>
      </c>
      <c r="FT978" s="1">
        <v>1</v>
      </c>
      <c r="FU978" s="1">
        <v>1</v>
      </c>
      <c r="FV978" s="1" t="s">
        <v>62</v>
      </c>
      <c r="FW978" s="1">
        <v>5</v>
      </c>
      <c r="FX978" s="1">
        <v>50</v>
      </c>
      <c r="FY978" s="1" t="s">
        <v>62</v>
      </c>
      <c r="FZ978" s="1" t="s">
        <v>62</v>
      </c>
      <c r="GA978" s="1" t="s">
        <v>62</v>
      </c>
      <c r="GB978" s="1" t="s">
        <v>62</v>
      </c>
      <c r="GC978" s="1">
        <v>1</v>
      </c>
      <c r="GD978" s="1">
        <v>2</v>
      </c>
      <c r="GE978" s="1" t="s">
        <v>62</v>
      </c>
      <c r="GF978" s="1" t="s">
        <v>62</v>
      </c>
      <c r="GG978" s="1">
        <v>1</v>
      </c>
      <c r="GH978" s="1" t="s">
        <v>62</v>
      </c>
      <c r="GI978" s="1">
        <v>80</v>
      </c>
      <c r="GJ978" s="1" t="s">
        <v>62</v>
      </c>
      <c r="GK978" s="1" t="s">
        <v>62</v>
      </c>
      <c r="GL978" s="1">
        <v>3</v>
      </c>
      <c r="GM978" s="1" t="s">
        <v>62</v>
      </c>
      <c r="GN978" s="1" t="s">
        <v>62</v>
      </c>
      <c r="GO978" s="1">
        <v>1</v>
      </c>
      <c r="GP978" s="1">
        <v>30</v>
      </c>
      <c r="GQ978" s="1" t="s">
        <v>62</v>
      </c>
      <c r="GR978" s="1" t="s">
        <v>62</v>
      </c>
      <c r="GS978" s="1" t="s">
        <v>62</v>
      </c>
      <c r="GT978" s="1" t="s">
        <v>62</v>
      </c>
      <c r="GU978" s="1" t="s">
        <v>62</v>
      </c>
      <c r="GV978" s="1">
        <v>3</v>
      </c>
      <c r="GW978" s="1">
        <v>33</v>
      </c>
      <c r="GX978" s="1" t="s">
        <v>62</v>
      </c>
      <c r="GY978" s="1">
        <v>26</v>
      </c>
      <c r="GZ978" s="1" t="s">
        <v>62</v>
      </c>
      <c r="HA978" s="1" t="s">
        <v>62</v>
      </c>
      <c r="HB978" s="1">
        <v>1</v>
      </c>
      <c r="HC978" s="1" t="s">
        <v>62</v>
      </c>
      <c r="HD978" s="1">
        <v>4</v>
      </c>
      <c r="HE978" s="1">
        <v>16</v>
      </c>
      <c r="HF978" s="1" t="s">
        <v>62</v>
      </c>
      <c r="HG978" s="1" t="s">
        <v>62</v>
      </c>
      <c r="HH978" s="1" t="s">
        <v>62</v>
      </c>
      <c r="HI978" s="1" t="s">
        <v>62</v>
      </c>
      <c r="HJ978" s="1" t="s">
        <v>62</v>
      </c>
      <c r="HK978" s="1">
        <v>1</v>
      </c>
      <c r="HL978" s="1">
        <v>28</v>
      </c>
      <c r="HM978" s="1" t="s">
        <v>62</v>
      </c>
      <c r="HN978" s="1" t="s">
        <v>62</v>
      </c>
      <c r="HO978" s="1" t="s">
        <v>62</v>
      </c>
      <c r="HP978" s="1" t="s">
        <v>62</v>
      </c>
      <c r="HQ978" s="1" t="s">
        <v>62</v>
      </c>
      <c r="HR978" s="1">
        <v>8</v>
      </c>
      <c r="HS978" s="1">
        <v>1</v>
      </c>
      <c r="HT978" s="1" t="s">
        <v>62</v>
      </c>
      <c r="HU978" s="1" t="s">
        <v>62</v>
      </c>
      <c r="HV978" s="1" t="s">
        <v>62</v>
      </c>
      <c r="HW978" s="1" t="s">
        <v>62</v>
      </c>
      <c r="HX978" s="1" t="s">
        <v>62</v>
      </c>
      <c r="HY978" s="1">
        <v>10</v>
      </c>
      <c r="HZ978" s="1" t="s">
        <v>62</v>
      </c>
      <c r="IA978" s="1" t="s">
        <v>62</v>
      </c>
      <c r="IB978" s="1">
        <v>2</v>
      </c>
      <c r="IC978" s="1" t="s">
        <v>62</v>
      </c>
      <c r="ID978" s="1" t="s">
        <v>62</v>
      </c>
      <c r="IE978" s="1" t="s">
        <v>62</v>
      </c>
      <c r="IF978" s="1" t="s">
        <v>62</v>
      </c>
      <c r="IG978" s="1">
        <v>6</v>
      </c>
      <c r="IH978" s="1" t="s">
        <v>62</v>
      </c>
      <c r="II978" s="1" t="s">
        <v>62</v>
      </c>
      <c r="IJ978" s="1" t="s">
        <v>62</v>
      </c>
      <c r="IK978" s="1" t="s">
        <v>62</v>
      </c>
      <c r="IL978" s="1" t="s">
        <v>62</v>
      </c>
      <c r="IM978" s="1" t="s">
        <v>62</v>
      </c>
      <c r="IN978" s="1" t="s">
        <v>62</v>
      </c>
      <c r="IO978" s="1">
        <v>13</v>
      </c>
      <c r="IP978" s="1" t="s">
        <v>62</v>
      </c>
      <c r="IQ978" s="1" t="s">
        <v>62</v>
      </c>
      <c r="IR978" s="1" t="s">
        <v>62</v>
      </c>
      <c r="IS978" s="1" t="s">
        <v>62</v>
      </c>
      <c r="IT978" s="1">
        <v>3</v>
      </c>
      <c r="IU978" s="1" t="s">
        <v>62</v>
      </c>
      <c r="IV978" s="1" t="s">
        <v>62</v>
      </c>
      <c r="IW978" s="1">
        <v>1</v>
      </c>
      <c r="IX978" s="1" t="s">
        <v>62</v>
      </c>
      <c r="IY978" s="1" t="s">
        <v>62</v>
      </c>
      <c r="IZ978" s="1">
        <v>14</v>
      </c>
      <c r="JA978" s="1" t="s">
        <v>62</v>
      </c>
      <c r="JB978" s="1">
        <v>9</v>
      </c>
      <c r="JC978" s="1" t="s">
        <v>62</v>
      </c>
      <c r="JD978" s="1" t="s">
        <v>62</v>
      </c>
      <c r="JE978" s="1" t="s">
        <v>62</v>
      </c>
      <c r="JF978" s="1">
        <v>3</v>
      </c>
      <c r="JG978" s="1" t="s">
        <v>62</v>
      </c>
      <c r="JH978" s="1" t="s">
        <v>62</v>
      </c>
      <c r="JI978" s="1" t="s">
        <v>62</v>
      </c>
      <c r="JJ978" s="1" t="s">
        <v>62</v>
      </c>
      <c r="JK978" s="1" t="s">
        <v>62</v>
      </c>
      <c r="JL978" s="1">
        <v>6</v>
      </c>
      <c r="JM978" s="1" t="s">
        <v>62</v>
      </c>
      <c r="JN978" s="1" t="s">
        <v>62</v>
      </c>
      <c r="JO978" s="1" t="s">
        <v>62</v>
      </c>
      <c r="JP978" s="1" t="s">
        <v>62</v>
      </c>
      <c r="JQ978" s="1">
        <v>2</v>
      </c>
      <c r="JR978" s="1" t="s">
        <v>62</v>
      </c>
      <c r="JS978" s="1" t="s">
        <v>62</v>
      </c>
      <c r="JT978" s="1" t="s">
        <v>62</v>
      </c>
      <c r="JU978" s="1" t="s">
        <v>62</v>
      </c>
      <c r="JV978" s="1">
        <v>7</v>
      </c>
      <c r="JW978" s="1" t="s">
        <v>62</v>
      </c>
      <c r="JX978" s="1">
        <v>3</v>
      </c>
      <c r="JY978" s="1" t="s">
        <v>62</v>
      </c>
      <c r="JZ978" s="1" t="s">
        <v>62</v>
      </c>
      <c r="KA978" s="1" t="s">
        <v>62</v>
      </c>
      <c r="KB978" s="1">
        <v>1</v>
      </c>
      <c r="KC978" s="1" t="s">
        <v>62</v>
      </c>
      <c r="KD978" s="1" t="s">
        <v>62</v>
      </c>
      <c r="KE978" s="1" t="s">
        <v>62</v>
      </c>
      <c r="KF978" s="1" t="s">
        <v>62</v>
      </c>
      <c r="KG978" s="1">
        <v>4</v>
      </c>
      <c r="KH978" s="1" t="s">
        <v>62</v>
      </c>
      <c r="KI978" s="1" t="s">
        <v>62</v>
      </c>
      <c r="KJ978" s="1" t="s">
        <v>62</v>
      </c>
      <c r="KK978" s="1" t="s">
        <v>62</v>
      </c>
      <c r="KL978" s="1" t="s">
        <v>62</v>
      </c>
      <c r="KM978" s="1" t="s">
        <v>62</v>
      </c>
      <c r="KN978" s="1" t="s">
        <v>62</v>
      </c>
      <c r="KO978" s="1">
        <v>1</v>
      </c>
      <c r="KP978" s="1">
        <v>7</v>
      </c>
      <c r="KQ978" s="1" t="s">
        <v>62</v>
      </c>
      <c r="KR978" s="1" t="s">
        <v>62</v>
      </c>
      <c r="KS978" s="1" t="s">
        <v>62</v>
      </c>
      <c r="KT978" s="1" t="s">
        <v>62</v>
      </c>
      <c r="KU978" s="1" t="s">
        <v>62</v>
      </c>
      <c r="KV978" s="1" t="s">
        <v>62</v>
      </c>
      <c r="KW978" s="1" t="s">
        <v>62</v>
      </c>
      <c r="KX978" s="1">
        <v>3</v>
      </c>
      <c r="KY978" s="1" t="s">
        <v>62</v>
      </c>
      <c r="KZ978" s="1" t="s">
        <v>62</v>
      </c>
      <c r="LA978" s="1" t="s">
        <v>62</v>
      </c>
      <c r="LB978" s="1" t="s">
        <v>62</v>
      </c>
      <c r="LC978" s="1" t="s">
        <v>62</v>
      </c>
      <c r="LD978" s="1" t="s">
        <v>62</v>
      </c>
      <c r="LE978" s="1" t="s">
        <v>62</v>
      </c>
      <c r="LF978" s="1">
        <v>4</v>
      </c>
      <c r="LG978" s="1" t="s">
        <v>62</v>
      </c>
      <c r="LH978" s="1" t="s">
        <v>62</v>
      </c>
      <c r="LI978" s="1" t="s">
        <v>62</v>
      </c>
      <c r="LJ978" s="1" t="s">
        <v>62</v>
      </c>
      <c r="LK978" s="1" t="s">
        <v>62</v>
      </c>
      <c r="LL978" s="1">
        <v>2</v>
      </c>
      <c r="LM978" s="1" t="s">
        <v>62</v>
      </c>
      <c r="LN978" s="1" t="s">
        <v>62</v>
      </c>
      <c r="LO978" s="1" t="s">
        <v>62</v>
      </c>
      <c r="LP978" s="1" t="s">
        <v>62</v>
      </c>
      <c r="LQ978" s="1" t="s">
        <v>62</v>
      </c>
      <c r="LR978" s="1" t="s">
        <v>62</v>
      </c>
      <c r="LS978" s="1">
        <v>1</v>
      </c>
      <c r="LT978" s="1">
        <v>6</v>
      </c>
      <c r="LU978" s="1" t="s">
        <v>62</v>
      </c>
      <c r="LV978" s="1" t="s">
        <v>62</v>
      </c>
      <c r="LW978" s="1" t="s">
        <v>62</v>
      </c>
      <c r="LX978" s="1" t="s">
        <v>62</v>
      </c>
      <c r="LY978" s="1" t="s">
        <v>62</v>
      </c>
      <c r="LZ978" s="1" t="s">
        <v>62</v>
      </c>
      <c r="MA978" s="1">
        <v>2</v>
      </c>
      <c r="MB978" s="1" t="s">
        <v>62</v>
      </c>
      <c r="MC978" s="1" t="s">
        <v>62</v>
      </c>
      <c r="MD978" s="1" t="s">
        <v>62</v>
      </c>
      <c r="ME978" s="1" t="s">
        <v>62</v>
      </c>
      <c r="MF978" s="1" t="s">
        <v>62</v>
      </c>
      <c r="MG978" s="1" t="s">
        <v>62</v>
      </c>
      <c r="MH978" s="1">
        <v>4</v>
      </c>
      <c r="MI978" s="1" t="s">
        <v>62</v>
      </c>
      <c r="MJ978" s="1" t="s">
        <v>62</v>
      </c>
      <c r="MK978" s="1" t="s">
        <v>62</v>
      </c>
      <c r="ML978" s="1" t="s">
        <v>62</v>
      </c>
      <c r="MM978" s="1" t="s">
        <v>62</v>
      </c>
      <c r="MN978" s="1" t="s">
        <v>62</v>
      </c>
      <c r="MO978" s="1" t="s">
        <v>62</v>
      </c>
      <c r="MP978" s="1">
        <v>1</v>
      </c>
      <c r="MQ978" s="1" t="s">
        <v>62</v>
      </c>
      <c r="MR978" s="1" t="s">
        <v>62</v>
      </c>
      <c r="MS978" s="1" t="s">
        <v>62</v>
      </c>
      <c r="MT978" s="1" t="s">
        <v>62</v>
      </c>
      <c r="MU978" s="1" t="s">
        <v>62</v>
      </c>
      <c r="MV978" s="1">
        <v>1</v>
      </c>
      <c r="MW978" s="1">
        <v>2</v>
      </c>
      <c r="MX978" s="1" t="s">
        <v>62</v>
      </c>
      <c r="MY978" s="1" t="s">
        <v>62</v>
      </c>
      <c r="MZ978" s="1" t="s">
        <v>62</v>
      </c>
      <c r="NA978" s="1" t="s">
        <v>62</v>
      </c>
      <c r="NB978" s="1" t="s">
        <v>62</v>
      </c>
      <c r="NC978" s="1" t="s">
        <v>62</v>
      </c>
      <c r="ND978" s="1" t="s">
        <v>62</v>
      </c>
      <c r="NE978" s="1" t="s">
        <v>62</v>
      </c>
      <c r="NF978" s="1">
        <v>1</v>
      </c>
      <c r="NG978" s="1" t="s">
        <v>62</v>
      </c>
      <c r="NH978" s="1" t="s">
        <v>62</v>
      </c>
      <c r="NI978" s="1" t="s">
        <v>62</v>
      </c>
      <c r="NJ978" s="1" t="s">
        <v>62</v>
      </c>
      <c r="NK978" s="1" t="s">
        <v>62</v>
      </c>
      <c r="NL978" s="1" t="s">
        <v>62</v>
      </c>
      <c r="NM978" s="1">
        <v>3</v>
      </c>
      <c r="NN978" s="1" t="s">
        <v>62</v>
      </c>
      <c r="NO978" s="1" t="s">
        <v>62</v>
      </c>
      <c r="NP978" s="1" t="s">
        <v>62</v>
      </c>
      <c r="NQ978" s="1" t="s">
        <v>62</v>
      </c>
      <c r="NR978" s="1" t="s">
        <v>62</v>
      </c>
      <c r="NS978" s="1" t="s">
        <v>62</v>
      </c>
      <c r="NT978" s="1" t="s">
        <v>62</v>
      </c>
      <c r="NU978" s="1" t="s">
        <v>62</v>
      </c>
      <c r="NV978" s="1" t="s">
        <v>62</v>
      </c>
      <c r="NW978" s="1" t="s">
        <v>62</v>
      </c>
      <c r="NX978" s="1">
        <v>1</v>
      </c>
      <c r="NY978" s="1" t="s">
        <v>62</v>
      </c>
      <c r="NZ978" s="1" t="s">
        <v>62</v>
      </c>
      <c r="OA978" s="1" t="s">
        <v>62</v>
      </c>
      <c r="OB978" s="1" t="s">
        <v>62</v>
      </c>
      <c r="OC978" s="1" t="s">
        <v>62</v>
      </c>
      <c r="OD978" s="1" t="s">
        <v>62</v>
      </c>
      <c r="OE978" s="1" t="s">
        <v>62</v>
      </c>
      <c r="OF978" s="1" t="s">
        <v>62</v>
      </c>
      <c r="OG978" s="1" t="s">
        <v>62</v>
      </c>
      <c r="OH978" s="1" t="s">
        <v>62</v>
      </c>
      <c r="OI978" s="1" t="s">
        <v>62</v>
      </c>
      <c r="OJ978" s="1" t="s">
        <v>62</v>
      </c>
      <c r="OK978" s="1" t="s">
        <v>62</v>
      </c>
      <c r="OL978" s="1" t="s">
        <v>62</v>
      </c>
      <c r="OM978" s="1" t="s">
        <v>62</v>
      </c>
      <c r="ON978" s="1" t="s">
        <v>62</v>
      </c>
      <c r="OO978" s="1">
        <v>1</v>
      </c>
      <c r="OP978" s="1" t="s">
        <v>62</v>
      </c>
      <c r="OQ978" s="1" t="s">
        <v>62</v>
      </c>
      <c r="OR978" s="1">
        <v>1</v>
      </c>
      <c r="OS978" s="1" t="s">
        <v>62</v>
      </c>
      <c r="OT978" s="1" t="s">
        <v>62</v>
      </c>
      <c r="OU978" s="1" t="s">
        <v>62</v>
      </c>
      <c r="OV978" s="1" t="s">
        <v>62</v>
      </c>
      <c r="OW978" s="1" t="s">
        <v>62</v>
      </c>
      <c r="OX978" s="1" t="s">
        <v>62</v>
      </c>
      <c r="OY978" s="1" t="s">
        <v>62</v>
      </c>
      <c r="OZ978" s="1" t="s">
        <v>62</v>
      </c>
      <c r="PA978" s="1" t="s">
        <v>62</v>
      </c>
      <c r="PB978" s="1">
        <v>1</v>
      </c>
      <c r="PC978" s="1" t="s">
        <v>62</v>
      </c>
      <c r="PD978" s="1">
        <v>1</v>
      </c>
      <c r="PE978" s="1">
        <v>1</v>
      </c>
      <c r="PF978" s="1" t="s">
        <v>62</v>
      </c>
      <c r="PG978" s="1" t="s">
        <v>62</v>
      </c>
      <c r="PH978" s="1" t="s">
        <v>62</v>
      </c>
      <c r="PI978" s="1" t="s">
        <v>62</v>
      </c>
      <c r="PJ978" s="1" t="s">
        <v>62</v>
      </c>
      <c r="PK978" s="1" t="s">
        <v>62</v>
      </c>
      <c r="PL978" s="1" t="s">
        <v>62</v>
      </c>
      <c r="PM978" s="1" t="s">
        <v>62</v>
      </c>
      <c r="PN978" s="1" t="s">
        <v>62</v>
      </c>
      <c r="PO978" s="1" t="s">
        <v>62</v>
      </c>
      <c r="PP978" s="1" t="s">
        <v>62</v>
      </c>
      <c r="PQ978" s="1" t="s">
        <v>62</v>
      </c>
      <c r="PR978" s="1" t="s">
        <v>62</v>
      </c>
      <c r="PS978" s="1" t="s">
        <v>62</v>
      </c>
      <c r="PT978" s="1" t="s">
        <v>62</v>
      </c>
      <c r="PU978" s="1" t="s">
        <v>62</v>
      </c>
      <c r="PV978" s="1">
        <v>3</v>
      </c>
      <c r="PW978" s="1" t="s">
        <v>62</v>
      </c>
      <c r="PX978" s="1" t="s">
        <v>62</v>
      </c>
      <c r="PY978" s="1" t="s">
        <v>62</v>
      </c>
      <c r="PZ978" s="1" t="s">
        <v>62</v>
      </c>
      <c r="QA978" s="1" t="s">
        <v>62</v>
      </c>
      <c r="QB978" s="1">
        <v>1</v>
      </c>
      <c r="QC978" s="1" t="s">
        <v>62</v>
      </c>
      <c r="QD978" s="1" t="s">
        <v>62</v>
      </c>
      <c r="QE978" s="1" t="s">
        <v>62</v>
      </c>
      <c r="QF978" s="1" t="s">
        <v>62</v>
      </c>
      <c r="QG978" s="1" t="s">
        <v>62</v>
      </c>
      <c r="QH978" s="1" t="s">
        <v>62</v>
      </c>
      <c r="QI978" s="1" t="s">
        <v>62</v>
      </c>
    </row>
    <row r="979" spans="18:451" x14ac:dyDescent="0.25">
      <c r="R979" s="1" t="s">
        <v>62</v>
      </c>
      <c r="S979" s="1" t="s">
        <v>62</v>
      </c>
      <c r="T979" s="1">
        <v>3</v>
      </c>
      <c r="U979" s="1">
        <v>3</v>
      </c>
      <c r="V979" s="1" t="s">
        <v>62</v>
      </c>
      <c r="W979" s="1">
        <v>1</v>
      </c>
      <c r="X979" s="1" t="s">
        <v>62</v>
      </c>
      <c r="Y979" s="1" t="s">
        <v>62</v>
      </c>
      <c r="Z979" s="1" t="s">
        <v>62</v>
      </c>
      <c r="AA979" s="1">
        <v>1</v>
      </c>
      <c r="AB979" s="1" t="s">
        <v>62</v>
      </c>
      <c r="AC979" s="1" t="s">
        <v>62</v>
      </c>
      <c r="AD979" s="1" t="s">
        <v>62</v>
      </c>
      <c r="AE979" s="1" t="s">
        <v>62</v>
      </c>
      <c r="AF979" s="1" t="s">
        <v>62</v>
      </c>
      <c r="AG979" s="1">
        <v>2</v>
      </c>
      <c r="AH979" s="1" t="s">
        <v>62</v>
      </c>
      <c r="AI979" s="1">
        <v>3</v>
      </c>
      <c r="AJ979" s="1">
        <v>2</v>
      </c>
      <c r="AK979" s="1" t="s">
        <v>62</v>
      </c>
      <c r="AL979" s="1" t="s">
        <v>62</v>
      </c>
      <c r="AM979" s="1">
        <v>1</v>
      </c>
      <c r="AN979" s="1" t="s">
        <v>62</v>
      </c>
      <c r="AO979" s="1" t="s">
        <v>62</v>
      </c>
      <c r="AP979" s="1" t="s">
        <v>62</v>
      </c>
      <c r="AQ979" s="1">
        <v>4</v>
      </c>
      <c r="AR979" s="1" t="s">
        <v>62</v>
      </c>
      <c r="AS979" s="1" t="s">
        <v>62</v>
      </c>
      <c r="AT979" s="1" t="s">
        <v>62</v>
      </c>
      <c r="AU979" s="1" t="s">
        <v>62</v>
      </c>
      <c r="AV979" s="1" t="s">
        <v>62</v>
      </c>
      <c r="AW979" s="1" t="s">
        <v>62</v>
      </c>
      <c r="AX979" s="1" t="s">
        <v>62</v>
      </c>
      <c r="AY979" s="1">
        <v>3</v>
      </c>
      <c r="AZ979" s="1" t="s">
        <v>62</v>
      </c>
      <c r="BA979" s="1" t="s">
        <v>62</v>
      </c>
      <c r="BB979" s="1">
        <v>10</v>
      </c>
      <c r="BC979" s="1" t="s">
        <v>62</v>
      </c>
      <c r="BD979" s="1" t="s">
        <v>62</v>
      </c>
      <c r="BE979" s="1">
        <v>1</v>
      </c>
      <c r="BF979" s="1" t="s">
        <v>62</v>
      </c>
      <c r="BG979" s="1" t="s">
        <v>62</v>
      </c>
      <c r="BH979" s="1" t="s">
        <v>62</v>
      </c>
      <c r="BI979" s="1" t="s">
        <v>62</v>
      </c>
      <c r="BJ979" s="1" t="s">
        <v>62</v>
      </c>
      <c r="BK979" s="1">
        <v>1</v>
      </c>
      <c r="BL979" s="1" t="s">
        <v>62</v>
      </c>
      <c r="BM979" s="1" t="s">
        <v>62</v>
      </c>
      <c r="BN979" s="1" t="s">
        <v>62</v>
      </c>
      <c r="BO979" s="1">
        <v>4</v>
      </c>
      <c r="BP979" s="1" t="s">
        <v>62</v>
      </c>
      <c r="BQ979" s="1" t="s">
        <v>62</v>
      </c>
      <c r="BR979" s="1" t="s">
        <v>62</v>
      </c>
      <c r="BS979" s="1">
        <v>4</v>
      </c>
      <c r="BT979" s="1">
        <v>3</v>
      </c>
      <c r="BU979" s="1" t="s">
        <v>62</v>
      </c>
      <c r="BV979" s="1">
        <v>1</v>
      </c>
      <c r="BW979" s="1">
        <v>2</v>
      </c>
      <c r="BX979" s="1">
        <v>2</v>
      </c>
      <c r="BY979" s="1" t="s">
        <v>62</v>
      </c>
      <c r="BZ979" s="1">
        <v>3</v>
      </c>
      <c r="CA979" s="1" t="s">
        <v>62</v>
      </c>
      <c r="CB979" s="1">
        <v>1</v>
      </c>
      <c r="CC979" s="1" t="s">
        <v>62</v>
      </c>
      <c r="CD979" s="1">
        <v>1</v>
      </c>
      <c r="CE979" s="1" t="s">
        <v>62</v>
      </c>
      <c r="CF979" s="1" t="s">
        <v>62</v>
      </c>
      <c r="CG979" s="1">
        <v>2</v>
      </c>
      <c r="CH979" s="1" t="s">
        <v>62</v>
      </c>
      <c r="CI979" s="1" t="s">
        <v>62</v>
      </c>
      <c r="CJ979" s="1">
        <v>1</v>
      </c>
      <c r="CK979" s="1" t="s">
        <v>62</v>
      </c>
      <c r="CL979" s="1">
        <v>24</v>
      </c>
      <c r="CM979" s="1" t="s">
        <v>62</v>
      </c>
      <c r="CN979" s="1" t="s">
        <v>62</v>
      </c>
      <c r="CO979" s="1" t="s">
        <v>62</v>
      </c>
      <c r="CP979" s="1" t="s">
        <v>62</v>
      </c>
      <c r="CQ979" s="1" t="s">
        <v>62</v>
      </c>
      <c r="CR979" s="1">
        <v>9</v>
      </c>
      <c r="CS979" s="1" t="s">
        <v>62</v>
      </c>
      <c r="CT979" s="1" t="s">
        <v>62</v>
      </c>
      <c r="CU979" s="1" t="s">
        <v>62</v>
      </c>
      <c r="CV979" s="1" t="s">
        <v>62</v>
      </c>
      <c r="CW979" s="1">
        <v>3</v>
      </c>
      <c r="CX979" s="1" t="s">
        <v>62</v>
      </c>
      <c r="CY979" s="1" t="s">
        <v>62</v>
      </c>
      <c r="CZ979" s="1">
        <v>1</v>
      </c>
      <c r="DA979" s="1" t="s">
        <v>62</v>
      </c>
      <c r="DB979" s="1">
        <v>28</v>
      </c>
      <c r="DC979" s="1" t="s">
        <v>62</v>
      </c>
      <c r="DD979" s="1">
        <v>3</v>
      </c>
      <c r="DE979" s="1" t="s">
        <v>62</v>
      </c>
      <c r="DF979" s="1">
        <v>1</v>
      </c>
      <c r="DG979" s="1">
        <v>2</v>
      </c>
      <c r="DH979" s="1" t="s">
        <v>62</v>
      </c>
      <c r="DI979" s="1" t="s">
        <v>62</v>
      </c>
      <c r="DJ979" s="1" t="s">
        <v>62</v>
      </c>
      <c r="DK979" s="1">
        <v>1</v>
      </c>
      <c r="DL979" s="1" t="s">
        <v>62</v>
      </c>
      <c r="DM979" s="1">
        <v>31</v>
      </c>
      <c r="DN979" s="1" t="s">
        <v>62</v>
      </c>
      <c r="DO979" s="1" t="s">
        <v>62</v>
      </c>
      <c r="DP979" s="1">
        <v>31</v>
      </c>
      <c r="DQ979" s="1" t="s">
        <v>62</v>
      </c>
      <c r="DR979" s="1" t="s">
        <v>62</v>
      </c>
      <c r="DS979" s="1" t="s">
        <v>62</v>
      </c>
      <c r="DT979" s="1" t="s">
        <v>62</v>
      </c>
      <c r="DU979" s="1">
        <v>1</v>
      </c>
      <c r="DV979" s="1" t="s">
        <v>62</v>
      </c>
      <c r="DW979" s="1" t="s">
        <v>62</v>
      </c>
      <c r="DX979" s="1" t="s">
        <v>62</v>
      </c>
      <c r="DY979" s="1" t="s">
        <v>62</v>
      </c>
      <c r="DZ979" s="1">
        <v>4</v>
      </c>
      <c r="EA979" s="1">
        <v>3</v>
      </c>
      <c r="EB979" s="1" t="s">
        <v>62</v>
      </c>
      <c r="EC979" s="1" t="s">
        <v>62</v>
      </c>
      <c r="ED979" s="1">
        <v>35</v>
      </c>
      <c r="EE979" s="1" t="s">
        <v>62</v>
      </c>
      <c r="EF979" s="1" t="s">
        <v>62</v>
      </c>
      <c r="EG979" s="1" t="s">
        <v>62</v>
      </c>
      <c r="EH979" s="1">
        <v>3</v>
      </c>
      <c r="EI979" s="1" t="s">
        <v>62</v>
      </c>
      <c r="EJ979" s="1">
        <v>2</v>
      </c>
      <c r="EK979" s="1" t="s">
        <v>62</v>
      </c>
      <c r="EL979" s="1" t="s">
        <v>62</v>
      </c>
      <c r="EM979" s="1">
        <v>1</v>
      </c>
      <c r="EN979" s="1" t="s">
        <v>62</v>
      </c>
      <c r="EO979" s="1" t="s">
        <v>62</v>
      </c>
      <c r="EP979" s="1" t="s">
        <v>62</v>
      </c>
      <c r="EQ979" s="1" t="s">
        <v>62</v>
      </c>
      <c r="ER979" s="1" t="s">
        <v>62</v>
      </c>
      <c r="ES979" s="1">
        <v>60</v>
      </c>
      <c r="ET979" s="1" t="s">
        <v>62</v>
      </c>
      <c r="EU979" s="1" t="s">
        <v>62</v>
      </c>
      <c r="EV979" s="1">
        <v>6</v>
      </c>
      <c r="EW979" s="1" t="s">
        <v>62</v>
      </c>
      <c r="EX979" s="1" t="s">
        <v>62</v>
      </c>
      <c r="EY979" s="1">
        <v>1</v>
      </c>
      <c r="EZ979" s="1" t="s">
        <v>62</v>
      </c>
      <c r="FA979" s="1" t="s">
        <v>62</v>
      </c>
      <c r="FB979" s="1">
        <v>25</v>
      </c>
      <c r="FC979" s="1" t="s">
        <v>62</v>
      </c>
      <c r="FD979" s="1" t="s">
        <v>62</v>
      </c>
      <c r="FE979" s="1" t="s">
        <v>62</v>
      </c>
      <c r="FF979" s="1" t="s">
        <v>62</v>
      </c>
      <c r="FG979" s="1">
        <v>1</v>
      </c>
      <c r="FH979" s="1" t="s">
        <v>62</v>
      </c>
      <c r="FI979" s="1" t="s">
        <v>62</v>
      </c>
      <c r="FJ979" s="1">
        <v>2</v>
      </c>
      <c r="FK979" s="1" t="s">
        <v>62</v>
      </c>
      <c r="FL979" s="1" t="s">
        <v>62</v>
      </c>
      <c r="FM979" s="1">
        <v>32</v>
      </c>
      <c r="FN979" s="1" t="s">
        <v>62</v>
      </c>
      <c r="FO979" s="1" t="s">
        <v>62</v>
      </c>
      <c r="FP979" s="1">
        <v>21</v>
      </c>
      <c r="FQ979" s="1" t="s">
        <v>62</v>
      </c>
      <c r="FR979" s="1" t="s">
        <v>62</v>
      </c>
      <c r="FS979" s="1" t="s">
        <v>62</v>
      </c>
      <c r="FT979" s="1">
        <v>1</v>
      </c>
      <c r="FU979" s="1" t="s">
        <v>62</v>
      </c>
      <c r="FV979" s="1" t="s">
        <v>62</v>
      </c>
      <c r="FW979" s="1" t="s">
        <v>62</v>
      </c>
      <c r="FX979" s="1">
        <v>12</v>
      </c>
      <c r="FY979" s="1" t="s">
        <v>62</v>
      </c>
      <c r="FZ979" s="1" t="s">
        <v>62</v>
      </c>
      <c r="GA979" s="1" t="s">
        <v>62</v>
      </c>
      <c r="GB979" s="1" t="s">
        <v>62</v>
      </c>
      <c r="GC979" s="1" t="s">
        <v>62</v>
      </c>
      <c r="GD979" s="1" t="s">
        <v>62</v>
      </c>
      <c r="GE979" s="1" t="s">
        <v>62</v>
      </c>
      <c r="GF979" s="1">
        <v>1</v>
      </c>
      <c r="GG979" s="1" t="s">
        <v>62</v>
      </c>
      <c r="GH979" s="1" t="s">
        <v>62</v>
      </c>
      <c r="GI979" s="1">
        <v>41</v>
      </c>
      <c r="GJ979" s="1" t="s">
        <v>62</v>
      </c>
      <c r="GK979" s="1" t="s">
        <v>62</v>
      </c>
      <c r="GL979" s="1" t="s">
        <v>62</v>
      </c>
      <c r="GM979" s="1" t="s">
        <v>62</v>
      </c>
      <c r="GN979" s="1">
        <v>1</v>
      </c>
      <c r="GO979" s="1" t="s">
        <v>62</v>
      </c>
      <c r="GP979" s="1">
        <v>18</v>
      </c>
      <c r="GQ979" s="1" t="s">
        <v>62</v>
      </c>
      <c r="GR979" s="1" t="s">
        <v>62</v>
      </c>
      <c r="GS979" s="1">
        <v>1</v>
      </c>
      <c r="GT979" s="1" t="s">
        <v>62</v>
      </c>
      <c r="GU979" s="1" t="s">
        <v>62</v>
      </c>
      <c r="GV979" s="1" t="s">
        <v>62</v>
      </c>
      <c r="GW979" s="1">
        <v>18</v>
      </c>
      <c r="GX979" s="1" t="s">
        <v>62</v>
      </c>
      <c r="GY979" s="1">
        <v>1</v>
      </c>
      <c r="GZ979" s="1" t="s">
        <v>62</v>
      </c>
      <c r="HA979" s="1" t="s">
        <v>62</v>
      </c>
      <c r="HB979" s="1" t="s">
        <v>62</v>
      </c>
      <c r="HC979" s="1" t="s">
        <v>62</v>
      </c>
      <c r="HD979" s="1">
        <v>1</v>
      </c>
      <c r="HE979" s="1">
        <v>4</v>
      </c>
      <c r="HF979" s="1" t="s">
        <v>62</v>
      </c>
      <c r="HG979" s="1" t="s">
        <v>62</v>
      </c>
      <c r="HH979" s="1" t="s">
        <v>62</v>
      </c>
      <c r="HI979" s="1" t="s">
        <v>62</v>
      </c>
      <c r="HJ979" s="1" t="s">
        <v>62</v>
      </c>
      <c r="HK979" s="1" t="s">
        <v>62</v>
      </c>
      <c r="HL979" s="1">
        <v>9</v>
      </c>
      <c r="HM979" s="1" t="s">
        <v>62</v>
      </c>
      <c r="HN979" s="1" t="s">
        <v>62</v>
      </c>
      <c r="HO979" s="1" t="s">
        <v>62</v>
      </c>
      <c r="HP979" s="1" t="s">
        <v>62</v>
      </c>
      <c r="HQ979" s="1" t="s">
        <v>62</v>
      </c>
      <c r="HR979" s="1" t="s">
        <v>62</v>
      </c>
      <c r="HS979" s="1" t="s">
        <v>62</v>
      </c>
      <c r="HT979" s="1" t="s">
        <v>62</v>
      </c>
      <c r="HU979" s="1" t="s">
        <v>62</v>
      </c>
      <c r="HV979" s="1" t="s">
        <v>62</v>
      </c>
      <c r="HW979" s="1" t="s">
        <v>62</v>
      </c>
      <c r="HX979" s="1" t="s">
        <v>62</v>
      </c>
      <c r="HY979" s="1">
        <v>4</v>
      </c>
      <c r="HZ979" s="1" t="s">
        <v>62</v>
      </c>
      <c r="IA979" s="1" t="s">
        <v>62</v>
      </c>
      <c r="IB979" s="1">
        <v>3</v>
      </c>
      <c r="IC979" s="1" t="s">
        <v>62</v>
      </c>
      <c r="ID979" s="1" t="s">
        <v>62</v>
      </c>
      <c r="IE979" s="1" t="s">
        <v>62</v>
      </c>
      <c r="IF979" s="1" t="s">
        <v>62</v>
      </c>
      <c r="IG979" s="1" t="s">
        <v>62</v>
      </c>
      <c r="IH979" s="1" t="s">
        <v>62</v>
      </c>
      <c r="II979" s="1" t="s">
        <v>62</v>
      </c>
      <c r="IJ979" s="1" t="s">
        <v>62</v>
      </c>
      <c r="IK979" s="1" t="s">
        <v>62</v>
      </c>
      <c r="IL979" s="1">
        <v>2</v>
      </c>
      <c r="IM979" s="1" t="s">
        <v>62</v>
      </c>
      <c r="IN979" s="1" t="s">
        <v>62</v>
      </c>
      <c r="IO979" s="1">
        <v>3</v>
      </c>
      <c r="IP979" s="1" t="s">
        <v>62</v>
      </c>
      <c r="IQ979" s="1" t="s">
        <v>62</v>
      </c>
      <c r="IR979" s="1" t="s">
        <v>62</v>
      </c>
      <c r="IS979" s="1" t="s">
        <v>62</v>
      </c>
      <c r="IT979" s="1" t="s">
        <v>62</v>
      </c>
      <c r="IU979" s="1" t="s">
        <v>62</v>
      </c>
      <c r="IV979" s="1">
        <v>1</v>
      </c>
      <c r="IW979" s="1" t="s">
        <v>62</v>
      </c>
      <c r="IX979" s="1" t="s">
        <v>62</v>
      </c>
      <c r="IY979" s="1" t="s">
        <v>62</v>
      </c>
      <c r="IZ979" s="1">
        <v>8</v>
      </c>
      <c r="JA979" s="1" t="s">
        <v>62</v>
      </c>
      <c r="JB979" s="1">
        <v>2</v>
      </c>
      <c r="JC979" s="1" t="s">
        <v>62</v>
      </c>
      <c r="JD979" s="1" t="s">
        <v>62</v>
      </c>
      <c r="JE979" s="1" t="s">
        <v>62</v>
      </c>
      <c r="JF979" s="1" t="s">
        <v>62</v>
      </c>
      <c r="JG979" s="1" t="s">
        <v>62</v>
      </c>
      <c r="JH979" s="1" t="s">
        <v>62</v>
      </c>
      <c r="JI979" s="1" t="s">
        <v>62</v>
      </c>
      <c r="JJ979" s="1" t="s">
        <v>62</v>
      </c>
      <c r="JK979" s="1" t="s">
        <v>62</v>
      </c>
      <c r="JL979" s="1">
        <v>3</v>
      </c>
      <c r="JM979" s="1" t="s">
        <v>62</v>
      </c>
      <c r="JN979" s="1">
        <v>1</v>
      </c>
      <c r="JO979" s="1" t="s">
        <v>62</v>
      </c>
      <c r="JP979" s="1" t="s">
        <v>62</v>
      </c>
      <c r="JQ979" s="1">
        <v>1</v>
      </c>
      <c r="JR979" s="1" t="s">
        <v>62</v>
      </c>
      <c r="JS979" s="1" t="s">
        <v>62</v>
      </c>
      <c r="JT979" s="1" t="s">
        <v>62</v>
      </c>
      <c r="JU979" s="1" t="s">
        <v>62</v>
      </c>
      <c r="JV979" s="1">
        <v>1</v>
      </c>
      <c r="JW979" s="1" t="s">
        <v>62</v>
      </c>
      <c r="JX979" s="1" t="s">
        <v>62</v>
      </c>
      <c r="JY979" s="1" t="s">
        <v>62</v>
      </c>
      <c r="JZ979" s="1" t="s">
        <v>62</v>
      </c>
      <c r="KA979" s="1" t="s">
        <v>62</v>
      </c>
      <c r="KB979" s="1" t="s">
        <v>62</v>
      </c>
      <c r="KC979" s="1" t="s">
        <v>62</v>
      </c>
      <c r="KD979" s="1" t="s">
        <v>62</v>
      </c>
      <c r="KE979" s="1" t="s">
        <v>62</v>
      </c>
      <c r="KF979" s="1">
        <v>1</v>
      </c>
      <c r="KG979" s="1" t="s">
        <v>62</v>
      </c>
      <c r="KH979" s="1" t="s">
        <v>62</v>
      </c>
      <c r="KI979" s="1" t="s">
        <v>62</v>
      </c>
      <c r="KJ979" s="1" t="s">
        <v>62</v>
      </c>
      <c r="KK979" s="1" t="s">
        <v>62</v>
      </c>
      <c r="KL979" s="1" t="s">
        <v>62</v>
      </c>
      <c r="KM979" s="1" t="s">
        <v>62</v>
      </c>
      <c r="KN979" s="1" t="s">
        <v>62</v>
      </c>
      <c r="KO979" s="1" t="s">
        <v>62</v>
      </c>
      <c r="KP979" s="1">
        <v>2</v>
      </c>
      <c r="KQ979" s="1" t="s">
        <v>62</v>
      </c>
      <c r="KR979" s="1" t="s">
        <v>62</v>
      </c>
      <c r="KS979" s="1" t="s">
        <v>62</v>
      </c>
      <c r="KT979" s="1" t="s">
        <v>62</v>
      </c>
      <c r="KU979" s="1" t="s">
        <v>62</v>
      </c>
      <c r="KV979" s="1" t="s">
        <v>62</v>
      </c>
      <c r="KW979" s="1" t="s">
        <v>62</v>
      </c>
      <c r="KX979" s="1" t="s">
        <v>62</v>
      </c>
      <c r="KY979" s="1" t="s">
        <v>62</v>
      </c>
      <c r="KZ979" s="1" t="s">
        <v>62</v>
      </c>
      <c r="LA979" s="1" t="s">
        <v>62</v>
      </c>
      <c r="LB979" s="1" t="s">
        <v>62</v>
      </c>
      <c r="LC979" s="1" t="s">
        <v>62</v>
      </c>
      <c r="LD979" s="1" t="s">
        <v>62</v>
      </c>
      <c r="LE979" s="1" t="s">
        <v>62</v>
      </c>
      <c r="LF979" s="1">
        <v>1</v>
      </c>
      <c r="LG979" s="1" t="s">
        <v>62</v>
      </c>
      <c r="LH979" s="1" t="s">
        <v>62</v>
      </c>
      <c r="LI979" s="1" t="s">
        <v>62</v>
      </c>
      <c r="LJ979" s="1" t="s">
        <v>62</v>
      </c>
      <c r="LK979" s="1" t="s">
        <v>62</v>
      </c>
      <c r="LL979" s="1" t="s">
        <v>62</v>
      </c>
      <c r="LM979" s="1" t="s">
        <v>62</v>
      </c>
      <c r="LN979" s="1" t="s">
        <v>62</v>
      </c>
      <c r="LO979" s="1" t="s">
        <v>62</v>
      </c>
      <c r="LP979" s="1" t="s">
        <v>62</v>
      </c>
      <c r="LQ979" s="1" t="s">
        <v>62</v>
      </c>
      <c r="LR979" s="1" t="s">
        <v>62</v>
      </c>
      <c r="LS979" s="1" t="s">
        <v>62</v>
      </c>
      <c r="LT979" s="1">
        <v>2</v>
      </c>
      <c r="LU979" s="1" t="s">
        <v>62</v>
      </c>
      <c r="LV979" s="1" t="s">
        <v>62</v>
      </c>
      <c r="LW979" s="1" t="s">
        <v>62</v>
      </c>
      <c r="LX979" s="1" t="s">
        <v>62</v>
      </c>
      <c r="LY979" s="1" t="s">
        <v>62</v>
      </c>
      <c r="LZ979" s="1" t="s">
        <v>62</v>
      </c>
      <c r="MA979" s="1" t="s">
        <v>62</v>
      </c>
      <c r="MB979" s="1" t="s">
        <v>62</v>
      </c>
      <c r="MC979" s="1" t="s">
        <v>62</v>
      </c>
      <c r="MD979" s="1" t="s">
        <v>62</v>
      </c>
      <c r="ME979" s="1" t="s">
        <v>62</v>
      </c>
      <c r="MF979" s="1" t="s">
        <v>62</v>
      </c>
      <c r="MG979" s="1" t="s">
        <v>62</v>
      </c>
      <c r="MH979" s="1" t="s">
        <v>62</v>
      </c>
      <c r="MI979" s="1" t="s">
        <v>62</v>
      </c>
      <c r="MJ979" s="1" t="s">
        <v>62</v>
      </c>
      <c r="MK979" s="1" t="s">
        <v>62</v>
      </c>
      <c r="ML979" s="1" t="s">
        <v>62</v>
      </c>
      <c r="MM979" s="1" t="s">
        <v>62</v>
      </c>
      <c r="MN979" s="1" t="s">
        <v>62</v>
      </c>
      <c r="MO979" s="1" t="s">
        <v>62</v>
      </c>
      <c r="MP979" s="1">
        <v>1</v>
      </c>
      <c r="MQ979" s="1" t="s">
        <v>62</v>
      </c>
      <c r="MR979" s="1" t="s">
        <v>62</v>
      </c>
      <c r="MS979" s="1" t="s">
        <v>62</v>
      </c>
      <c r="MT979" s="1" t="s">
        <v>62</v>
      </c>
      <c r="MU979" s="1" t="s">
        <v>62</v>
      </c>
      <c r="MV979" s="1" t="s">
        <v>62</v>
      </c>
      <c r="MW979" s="1" t="s">
        <v>62</v>
      </c>
      <c r="MX979" s="1" t="s">
        <v>62</v>
      </c>
      <c r="MY979" s="1" t="s">
        <v>62</v>
      </c>
      <c r="MZ979" s="1" t="s">
        <v>62</v>
      </c>
      <c r="NA979" s="1" t="s">
        <v>62</v>
      </c>
      <c r="NB979" s="1" t="s">
        <v>62</v>
      </c>
      <c r="NC979" s="1" t="s">
        <v>62</v>
      </c>
      <c r="ND979" s="1" t="s">
        <v>62</v>
      </c>
      <c r="NE979" s="1" t="s">
        <v>62</v>
      </c>
      <c r="NF979" s="1" t="s">
        <v>62</v>
      </c>
      <c r="NG979" s="1" t="s">
        <v>62</v>
      </c>
      <c r="NH979" s="1" t="s">
        <v>62</v>
      </c>
      <c r="NI979" s="1" t="s">
        <v>62</v>
      </c>
      <c r="NJ979" s="1" t="s">
        <v>62</v>
      </c>
      <c r="NK979" s="1" t="s">
        <v>62</v>
      </c>
      <c r="NL979" s="1" t="s">
        <v>62</v>
      </c>
      <c r="NM979" s="1" t="s">
        <v>62</v>
      </c>
      <c r="NN979" s="1" t="s">
        <v>62</v>
      </c>
      <c r="NO979" s="1" t="s">
        <v>62</v>
      </c>
      <c r="NP979" s="1" t="s">
        <v>62</v>
      </c>
      <c r="NQ979" s="1" t="s">
        <v>62</v>
      </c>
      <c r="NR979" s="1" t="s">
        <v>62</v>
      </c>
      <c r="NS979" s="1" t="s">
        <v>62</v>
      </c>
      <c r="NT979" s="1" t="s">
        <v>62</v>
      </c>
      <c r="NU979" s="1" t="s">
        <v>62</v>
      </c>
      <c r="NV979" s="1" t="s">
        <v>62</v>
      </c>
      <c r="NW979" s="1" t="s">
        <v>62</v>
      </c>
      <c r="NX979" s="1" t="s">
        <v>62</v>
      </c>
      <c r="NY979" s="1" t="s">
        <v>62</v>
      </c>
      <c r="NZ979" s="1" t="s">
        <v>62</v>
      </c>
      <c r="OA979" s="1" t="s">
        <v>62</v>
      </c>
      <c r="OB979" s="1" t="s">
        <v>62</v>
      </c>
      <c r="OC979" s="1" t="s">
        <v>62</v>
      </c>
      <c r="OD979" s="1" t="s">
        <v>62</v>
      </c>
      <c r="OE979" s="1" t="s">
        <v>62</v>
      </c>
      <c r="OF979" s="1" t="s">
        <v>62</v>
      </c>
      <c r="OG979" s="1" t="s">
        <v>62</v>
      </c>
      <c r="OH979" s="1" t="s">
        <v>62</v>
      </c>
      <c r="OI979" s="1" t="s">
        <v>62</v>
      </c>
      <c r="OJ979" s="1" t="s">
        <v>62</v>
      </c>
      <c r="OK979" s="1" t="s">
        <v>62</v>
      </c>
      <c r="OL979" s="1" t="s">
        <v>62</v>
      </c>
      <c r="OM979" s="1" t="s">
        <v>62</v>
      </c>
      <c r="ON979" s="1" t="s">
        <v>62</v>
      </c>
      <c r="OO979" s="1" t="s">
        <v>62</v>
      </c>
      <c r="OP979" s="1" t="s">
        <v>62</v>
      </c>
      <c r="OQ979" s="1" t="s">
        <v>62</v>
      </c>
      <c r="OR979" s="1" t="s">
        <v>62</v>
      </c>
      <c r="OS979" s="1" t="s">
        <v>62</v>
      </c>
      <c r="OT979" s="1" t="s">
        <v>62</v>
      </c>
      <c r="OU979" s="1" t="s">
        <v>62</v>
      </c>
      <c r="OV979" s="1" t="s">
        <v>62</v>
      </c>
      <c r="OW979" s="1" t="s">
        <v>62</v>
      </c>
      <c r="OX979" s="1" t="s">
        <v>62</v>
      </c>
      <c r="OY979" s="1" t="s">
        <v>62</v>
      </c>
      <c r="OZ979" s="1" t="s">
        <v>62</v>
      </c>
      <c r="PA979" s="1" t="s">
        <v>62</v>
      </c>
      <c r="PB979" s="1" t="s">
        <v>62</v>
      </c>
      <c r="PC979" s="1" t="s">
        <v>62</v>
      </c>
      <c r="PD979" s="1" t="s">
        <v>62</v>
      </c>
      <c r="PE979" s="1" t="s">
        <v>62</v>
      </c>
      <c r="PF979" s="1" t="s">
        <v>62</v>
      </c>
      <c r="PG979" s="1" t="s">
        <v>62</v>
      </c>
      <c r="PH979" s="1" t="s">
        <v>62</v>
      </c>
      <c r="PI979" s="1" t="s">
        <v>62</v>
      </c>
      <c r="PJ979" s="1" t="s">
        <v>62</v>
      </c>
      <c r="PK979" s="1" t="s">
        <v>62</v>
      </c>
      <c r="PL979" s="1" t="s">
        <v>62</v>
      </c>
      <c r="PM979" s="1" t="s">
        <v>62</v>
      </c>
      <c r="PN979" s="1" t="s">
        <v>62</v>
      </c>
      <c r="PO979" s="1" t="s">
        <v>62</v>
      </c>
      <c r="PP979" s="1" t="s">
        <v>62</v>
      </c>
      <c r="PQ979" s="1" t="s">
        <v>62</v>
      </c>
      <c r="PR979" s="1" t="s">
        <v>62</v>
      </c>
      <c r="PS979" s="1" t="s">
        <v>62</v>
      </c>
      <c r="PT979" s="1" t="s">
        <v>62</v>
      </c>
      <c r="PU979" s="1" t="s">
        <v>62</v>
      </c>
      <c r="PV979" s="1" t="s">
        <v>62</v>
      </c>
      <c r="PW979" s="1" t="s">
        <v>62</v>
      </c>
      <c r="PX979" s="1" t="s">
        <v>62</v>
      </c>
      <c r="PY979" s="1" t="s">
        <v>62</v>
      </c>
      <c r="PZ979" s="1" t="s">
        <v>62</v>
      </c>
      <c r="QA979" s="1" t="s">
        <v>62</v>
      </c>
      <c r="QB979" s="1" t="s">
        <v>62</v>
      </c>
      <c r="QC979" s="1" t="s">
        <v>62</v>
      </c>
      <c r="QD979" s="1" t="s">
        <v>62</v>
      </c>
      <c r="QE979" s="1" t="s">
        <v>62</v>
      </c>
      <c r="QF979" s="1" t="s">
        <v>62</v>
      </c>
      <c r="QG979" s="1" t="s">
        <v>62</v>
      </c>
      <c r="QH979" s="1" t="s">
        <v>62</v>
      </c>
      <c r="QI979" s="1" t="s">
        <v>62</v>
      </c>
    </row>
    <row r="980" spans="18:451" x14ac:dyDescent="0.25">
      <c r="R980" s="1">
        <v>1</v>
      </c>
      <c r="S980" s="1" t="s">
        <v>62</v>
      </c>
      <c r="T980" s="1">
        <v>1</v>
      </c>
      <c r="U980" s="1">
        <v>1</v>
      </c>
      <c r="V980" s="1" t="s">
        <v>62</v>
      </c>
      <c r="W980" s="1" t="s">
        <v>62</v>
      </c>
      <c r="X980" s="1" t="s">
        <v>62</v>
      </c>
      <c r="Y980" s="1">
        <v>1</v>
      </c>
      <c r="Z980" s="1" t="s">
        <v>62</v>
      </c>
      <c r="AA980" s="1">
        <v>1</v>
      </c>
      <c r="AB980" s="1" t="s">
        <v>62</v>
      </c>
      <c r="AC980" s="1" t="s">
        <v>62</v>
      </c>
      <c r="AD980" s="1" t="s">
        <v>62</v>
      </c>
      <c r="AE980" s="1" t="s">
        <v>62</v>
      </c>
      <c r="AF980" s="1" t="s">
        <v>62</v>
      </c>
      <c r="AG980" s="1">
        <v>1</v>
      </c>
      <c r="AH980" s="1" t="s">
        <v>62</v>
      </c>
      <c r="AI980" s="1">
        <v>4</v>
      </c>
      <c r="AJ980" s="1">
        <v>5</v>
      </c>
      <c r="AK980" s="1" t="s">
        <v>62</v>
      </c>
      <c r="AL980" s="1" t="s">
        <v>62</v>
      </c>
      <c r="AM980" s="1">
        <v>1</v>
      </c>
      <c r="AN980" s="1" t="s">
        <v>62</v>
      </c>
      <c r="AO980" s="1" t="s">
        <v>62</v>
      </c>
      <c r="AP980" s="1" t="s">
        <v>62</v>
      </c>
      <c r="AQ980" s="1" t="s">
        <v>62</v>
      </c>
      <c r="AR980" s="1" t="s">
        <v>62</v>
      </c>
      <c r="AS980" s="1" t="s">
        <v>62</v>
      </c>
      <c r="AT980" s="1" t="s">
        <v>62</v>
      </c>
      <c r="AU980" s="1" t="s">
        <v>62</v>
      </c>
      <c r="AV980" s="1">
        <v>2</v>
      </c>
      <c r="AW980" s="1" t="s">
        <v>62</v>
      </c>
      <c r="AX980" s="1">
        <v>1</v>
      </c>
      <c r="AY980" s="1" t="s">
        <v>62</v>
      </c>
      <c r="AZ980" s="1" t="s">
        <v>62</v>
      </c>
      <c r="BA980" s="1" t="s">
        <v>62</v>
      </c>
      <c r="BB980" s="1">
        <v>3</v>
      </c>
      <c r="BC980" s="1" t="s">
        <v>62</v>
      </c>
      <c r="BD980" s="1" t="s">
        <v>62</v>
      </c>
      <c r="BE980" s="1">
        <v>2</v>
      </c>
      <c r="BF980" s="1" t="s">
        <v>62</v>
      </c>
      <c r="BG980" s="1" t="s">
        <v>62</v>
      </c>
      <c r="BH980" s="1" t="s">
        <v>62</v>
      </c>
      <c r="BI980" s="1" t="s">
        <v>62</v>
      </c>
      <c r="BJ980" s="1" t="s">
        <v>62</v>
      </c>
      <c r="BK980" s="1" t="s">
        <v>62</v>
      </c>
      <c r="BL980" s="1">
        <v>2</v>
      </c>
      <c r="BM980" s="1" t="s">
        <v>62</v>
      </c>
      <c r="BN980" s="1" t="s">
        <v>62</v>
      </c>
      <c r="BO980" s="1" t="s">
        <v>62</v>
      </c>
      <c r="BP980" s="1" t="s">
        <v>62</v>
      </c>
      <c r="BQ980" s="1" t="s">
        <v>62</v>
      </c>
      <c r="BR980" s="1" t="s">
        <v>62</v>
      </c>
      <c r="BS980" s="1">
        <v>9</v>
      </c>
      <c r="BT980" s="1" t="s">
        <v>62</v>
      </c>
      <c r="BU980" s="1" t="s">
        <v>62</v>
      </c>
      <c r="BV980" s="1" t="s">
        <v>62</v>
      </c>
      <c r="BW980" s="1" t="s">
        <v>62</v>
      </c>
      <c r="BX980" s="1" t="s">
        <v>62</v>
      </c>
      <c r="BY980" s="1" t="s">
        <v>62</v>
      </c>
      <c r="BZ980" s="1" t="s">
        <v>62</v>
      </c>
      <c r="CA980" s="1" t="s">
        <v>62</v>
      </c>
      <c r="CB980" s="1" t="s">
        <v>62</v>
      </c>
      <c r="CC980" s="1" t="s">
        <v>62</v>
      </c>
      <c r="CD980" s="1" t="s">
        <v>62</v>
      </c>
      <c r="CE980" s="1" t="s">
        <v>62</v>
      </c>
      <c r="CF980" s="1" t="s">
        <v>62</v>
      </c>
      <c r="CG980" s="1">
        <v>1</v>
      </c>
      <c r="CH980" s="1" t="s">
        <v>62</v>
      </c>
      <c r="CI980" s="1" t="s">
        <v>62</v>
      </c>
      <c r="CJ980" s="1">
        <v>1</v>
      </c>
      <c r="CK980" s="1" t="s">
        <v>62</v>
      </c>
      <c r="CL980" s="1">
        <v>4</v>
      </c>
      <c r="CM980" s="1" t="s">
        <v>62</v>
      </c>
      <c r="CN980" s="1" t="s">
        <v>62</v>
      </c>
      <c r="CO980" s="1">
        <v>1</v>
      </c>
      <c r="CP980" s="1" t="s">
        <v>62</v>
      </c>
      <c r="CQ980" s="1" t="s">
        <v>62</v>
      </c>
      <c r="CR980" s="1">
        <v>8</v>
      </c>
      <c r="CS980" s="1" t="s">
        <v>62</v>
      </c>
      <c r="CT980" s="1" t="s">
        <v>62</v>
      </c>
      <c r="CU980" s="1" t="s">
        <v>62</v>
      </c>
      <c r="CV980" s="1" t="s">
        <v>62</v>
      </c>
      <c r="CW980" s="1" t="s">
        <v>62</v>
      </c>
      <c r="CX980" s="1" t="s">
        <v>62</v>
      </c>
      <c r="CY980" s="1" t="s">
        <v>62</v>
      </c>
      <c r="CZ980" s="1" t="s">
        <v>62</v>
      </c>
      <c r="DA980" s="1" t="s">
        <v>62</v>
      </c>
      <c r="DB980" s="1">
        <v>9</v>
      </c>
      <c r="DC980" s="1" t="s">
        <v>62</v>
      </c>
      <c r="DD980" s="1" t="s">
        <v>62</v>
      </c>
      <c r="DE980" s="1">
        <v>1</v>
      </c>
      <c r="DF980" s="1" t="s">
        <v>62</v>
      </c>
      <c r="DG980" s="1">
        <v>2</v>
      </c>
      <c r="DH980" s="1">
        <v>1</v>
      </c>
      <c r="DI980" s="1" t="s">
        <v>62</v>
      </c>
      <c r="DJ980" s="1" t="s">
        <v>62</v>
      </c>
      <c r="DK980" s="1" t="s">
        <v>62</v>
      </c>
      <c r="DL980" s="1" t="s">
        <v>62</v>
      </c>
      <c r="DM980" s="1">
        <v>9</v>
      </c>
      <c r="DN980" s="1" t="s">
        <v>62</v>
      </c>
      <c r="DO980" s="1" t="s">
        <v>62</v>
      </c>
      <c r="DP980" s="1">
        <v>7</v>
      </c>
      <c r="DQ980" s="1" t="s">
        <v>62</v>
      </c>
      <c r="DR980" s="1" t="s">
        <v>62</v>
      </c>
      <c r="DS980" s="1" t="s">
        <v>62</v>
      </c>
      <c r="DT980" s="1" t="s">
        <v>62</v>
      </c>
      <c r="DU980" s="1">
        <v>1</v>
      </c>
      <c r="DV980" s="1" t="s">
        <v>62</v>
      </c>
      <c r="DW980" s="1" t="s">
        <v>62</v>
      </c>
      <c r="DX980" s="1" t="s">
        <v>62</v>
      </c>
      <c r="DY980" s="1" t="s">
        <v>62</v>
      </c>
      <c r="DZ980" s="1">
        <v>1</v>
      </c>
      <c r="EA980" s="1" t="s">
        <v>62</v>
      </c>
      <c r="EB980" s="1" t="s">
        <v>62</v>
      </c>
      <c r="EC980" s="1" t="s">
        <v>62</v>
      </c>
      <c r="ED980" s="1">
        <v>21</v>
      </c>
      <c r="EE980" s="1" t="s">
        <v>62</v>
      </c>
      <c r="EF980" s="1" t="s">
        <v>62</v>
      </c>
      <c r="EG980" s="1" t="s">
        <v>62</v>
      </c>
      <c r="EH980" s="1">
        <v>1</v>
      </c>
      <c r="EI980" s="1" t="s">
        <v>62</v>
      </c>
      <c r="EJ980" s="1">
        <v>2</v>
      </c>
      <c r="EK980" s="1" t="s">
        <v>62</v>
      </c>
      <c r="EL980" s="1" t="s">
        <v>62</v>
      </c>
      <c r="EM980" s="1">
        <v>1</v>
      </c>
      <c r="EN980" s="1" t="s">
        <v>62</v>
      </c>
      <c r="EO980" s="1" t="s">
        <v>62</v>
      </c>
      <c r="EP980" s="1">
        <v>1</v>
      </c>
      <c r="EQ980" s="1" t="s">
        <v>62</v>
      </c>
      <c r="ER980" s="1" t="s">
        <v>62</v>
      </c>
      <c r="ES980" s="1">
        <v>44</v>
      </c>
      <c r="ET980" s="1">
        <v>2</v>
      </c>
      <c r="EU980" s="1" t="s">
        <v>62</v>
      </c>
      <c r="EV980" s="1" t="s">
        <v>62</v>
      </c>
      <c r="EW980" s="1">
        <v>1</v>
      </c>
      <c r="EX980" s="1" t="s">
        <v>62</v>
      </c>
      <c r="EY980" s="1">
        <v>4</v>
      </c>
      <c r="EZ980" s="1" t="s">
        <v>62</v>
      </c>
      <c r="FA980" s="1" t="s">
        <v>62</v>
      </c>
      <c r="FB980" s="1">
        <v>21</v>
      </c>
      <c r="FC980" s="1" t="s">
        <v>62</v>
      </c>
      <c r="FD980" s="1" t="s">
        <v>62</v>
      </c>
      <c r="FE980" s="1" t="s">
        <v>62</v>
      </c>
      <c r="FF980" s="1">
        <v>3</v>
      </c>
      <c r="FG980" s="1">
        <v>3</v>
      </c>
      <c r="FH980" s="1" t="s">
        <v>62</v>
      </c>
      <c r="FI980" s="1" t="s">
        <v>62</v>
      </c>
      <c r="FJ980" s="1" t="s">
        <v>62</v>
      </c>
      <c r="FK980" s="1" t="s">
        <v>62</v>
      </c>
      <c r="FL980" s="1" t="s">
        <v>62</v>
      </c>
      <c r="FM980" s="1">
        <v>26</v>
      </c>
      <c r="FN980" s="1" t="s">
        <v>62</v>
      </c>
      <c r="FO980" s="1" t="s">
        <v>62</v>
      </c>
      <c r="FP980" s="1">
        <v>28</v>
      </c>
      <c r="FQ980" s="1" t="s">
        <v>62</v>
      </c>
      <c r="FR980" s="1" t="s">
        <v>62</v>
      </c>
      <c r="FS980" s="1" t="s">
        <v>62</v>
      </c>
      <c r="FT980" s="1">
        <v>8</v>
      </c>
      <c r="FU980" s="1">
        <v>2</v>
      </c>
      <c r="FV980" s="1" t="s">
        <v>62</v>
      </c>
      <c r="FW980" s="1">
        <v>4</v>
      </c>
      <c r="FX980" s="1">
        <v>41</v>
      </c>
      <c r="FY980" s="1" t="s">
        <v>62</v>
      </c>
      <c r="FZ980" s="1" t="s">
        <v>62</v>
      </c>
      <c r="GA980" s="1">
        <v>2</v>
      </c>
      <c r="GB980" s="1" t="s">
        <v>62</v>
      </c>
      <c r="GC980" s="1">
        <v>3</v>
      </c>
      <c r="GD980" s="1">
        <v>2</v>
      </c>
      <c r="GE980" s="1" t="s">
        <v>62</v>
      </c>
      <c r="GF980" s="1" t="s">
        <v>62</v>
      </c>
      <c r="GG980" s="1">
        <v>5</v>
      </c>
      <c r="GH980" s="1" t="s">
        <v>62</v>
      </c>
      <c r="GI980" s="1">
        <v>93</v>
      </c>
      <c r="GJ980" s="1" t="s">
        <v>62</v>
      </c>
      <c r="GK980" s="1" t="s">
        <v>62</v>
      </c>
      <c r="GL980" s="1">
        <v>3</v>
      </c>
      <c r="GM980" s="1" t="s">
        <v>62</v>
      </c>
      <c r="GN980" s="1">
        <v>5</v>
      </c>
      <c r="GO980" s="1">
        <v>3</v>
      </c>
      <c r="GP980" s="1">
        <v>50</v>
      </c>
      <c r="GQ980" s="1" t="s">
        <v>62</v>
      </c>
      <c r="GR980" s="1" t="s">
        <v>62</v>
      </c>
      <c r="GS980" s="1">
        <v>5</v>
      </c>
      <c r="GT980" s="1">
        <v>3</v>
      </c>
      <c r="GU980" s="1" t="s">
        <v>62</v>
      </c>
      <c r="GV980" s="1">
        <v>1</v>
      </c>
      <c r="GW980" s="1">
        <v>28</v>
      </c>
      <c r="GX980" s="1">
        <v>3</v>
      </c>
      <c r="GY980" s="1">
        <v>41</v>
      </c>
      <c r="GZ980" s="1" t="s">
        <v>62</v>
      </c>
      <c r="HA980" s="1" t="s">
        <v>62</v>
      </c>
      <c r="HB980" s="1">
        <v>1</v>
      </c>
      <c r="HC980" s="1">
        <v>1</v>
      </c>
      <c r="HD980" s="1">
        <v>2</v>
      </c>
      <c r="HE980" s="1">
        <v>27</v>
      </c>
      <c r="HF980" s="1" t="s">
        <v>62</v>
      </c>
      <c r="HG980" s="1" t="s">
        <v>62</v>
      </c>
      <c r="HH980" s="1">
        <v>3</v>
      </c>
      <c r="HI980" s="1" t="s">
        <v>62</v>
      </c>
      <c r="HJ980" s="1" t="s">
        <v>62</v>
      </c>
      <c r="HK980" s="1">
        <v>2</v>
      </c>
      <c r="HL980" s="1">
        <v>46</v>
      </c>
      <c r="HM980" s="1" t="s">
        <v>62</v>
      </c>
      <c r="HN980" s="1">
        <v>1</v>
      </c>
      <c r="HO980" s="1">
        <v>1</v>
      </c>
      <c r="HP980" s="1">
        <v>3</v>
      </c>
      <c r="HQ980" s="1" t="s">
        <v>62</v>
      </c>
      <c r="HR980" s="1">
        <v>16</v>
      </c>
      <c r="HS980" s="1">
        <v>1</v>
      </c>
      <c r="HT980" s="1" t="s">
        <v>62</v>
      </c>
      <c r="HU980" s="1">
        <v>1</v>
      </c>
      <c r="HV980" s="1" t="s">
        <v>62</v>
      </c>
      <c r="HW980" s="1" t="s">
        <v>62</v>
      </c>
      <c r="HX980" s="1" t="s">
        <v>62</v>
      </c>
      <c r="HY980" s="1">
        <v>18</v>
      </c>
      <c r="HZ980" s="1" t="s">
        <v>62</v>
      </c>
      <c r="IA980" s="1" t="s">
        <v>62</v>
      </c>
      <c r="IB980" s="1">
        <v>5</v>
      </c>
      <c r="IC980" s="1" t="s">
        <v>62</v>
      </c>
      <c r="ID980" s="1">
        <v>3</v>
      </c>
      <c r="IE980" s="1" t="s">
        <v>62</v>
      </c>
      <c r="IF980" s="1" t="s">
        <v>62</v>
      </c>
      <c r="IG980" s="1">
        <v>7</v>
      </c>
      <c r="IH980" s="1" t="s">
        <v>62</v>
      </c>
      <c r="II980" s="1" t="s">
        <v>62</v>
      </c>
      <c r="IJ980" s="1" t="s">
        <v>62</v>
      </c>
      <c r="IK980" s="1" t="s">
        <v>62</v>
      </c>
      <c r="IL980" s="1">
        <v>1</v>
      </c>
      <c r="IM980" s="1" t="s">
        <v>62</v>
      </c>
      <c r="IN980" s="1" t="s">
        <v>62</v>
      </c>
      <c r="IO980" s="1">
        <v>16</v>
      </c>
      <c r="IP980" s="1" t="s">
        <v>62</v>
      </c>
      <c r="IQ980" s="1">
        <v>1</v>
      </c>
      <c r="IR980" s="1" t="s">
        <v>62</v>
      </c>
      <c r="IS980" s="1" t="s">
        <v>62</v>
      </c>
      <c r="IT980" s="1">
        <v>4</v>
      </c>
      <c r="IU980" s="1" t="s">
        <v>62</v>
      </c>
      <c r="IV980" s="1" t="s">
        <v>62</v>
      </c>
      <c r="IW980" s="1">
        <v>4</v>
      </c>
      <c r="IX980" s="1" t="s">
        <v>62</v>
      </c>
      <c r="IY980" s="1" t="s">
        <v>62</v>
      </c>
      <c r="IZ980" s="1">
        <v>9</v>
      </c>
      <c r="JA980" s="1" t="s">
        <v>62</v>
      </c>
      <c r="JB980" s="1">
        <v>5</v>
      </c>
      <c r="JC980" s="1" t="s">
        <v>62</v>
      </c>
      <c r="JD980" s="1" t="s">
        <v>62</v>
      </c>
      <c r="JE980" s="1" t="s">
        <v>62</v>
      </c>
      <c r="JF980" s="1">
        <v>5</v>
      </c>
      <c r="JG980" s="1" t="s">
        <v>62</v>
      </c>
      <c r="JH980" s="1" t="s">
        <v>62</v>
      </c>
      <c r="JI980" s="1" t="s">
        <v>62</v>
      </c>
      <c r="JJ980" s="1" t="s">
        <v>62</v>
      </c>
      <c r="JK980" s="1" t="s">
        <v>62</v>
      </c>
      <c r="JL980" s="1">
        <v>7</v>
      </c>
      <c r="JM980" s="1" t="s">
        <v>62</v>
      </c>
      <c r="JN980" s="1" t="s">
        <v>62</v>
      </c>
      <c r="JO980" s="1" t="s">
        <v>62</v>
      </c>
      <c r="JP980" s="1" t="s">
        <v>62</v>
      </c>
      <c r="JQ980" s="1">
        <v>2</v>
      </c>
      <c r="JR980" s="1" t="s">
        <v>62</v>
      </c>
      <c r="JS980" s="1" t="s">
        <v>62</v>
      </c>
      <c r="JT980" s="1" t="s">
        <v>62</v>
      </c>
      <c r="JU980" s="1" t="s">
        <v>62</v>
      </c>
      <c r="JV980" s="1">
        <v>3</v>
      </c>
      <c r="JW980" s="1" t="s">
        <v>62</v>
      </c>
      <c r="JX980" s="1">
        <v>4</v>
      </c>
      <c r="JY980" s="1" t="s">
        <v>62</v>
      </c>
      <c r="JZ980" s="1" t="s">
        <v>62</v>
      </c>
      <c r="KA980" s="1" t="s">
        <v>62</v>
      </c>
      <c r="KB980" s="1">
        <v>4</v>
      </c>
      <c r="KC980" s="1" t="s">
        <v>62</v>
      </c>
      <c r="KD980" s="1" t="s">
        <v>62</v>
      </c>
      <c r="KE980" s="1" t="s">
        <v>62</v>
      </c>
      <c r="KF980" s="1">
        <v>3</v>
      </c>
      <c r="KG980" s="1">
        <v>8</v>
      </c>
      <c r="KH980" s="1" t="s">
        <v>62</v>
      </c>
      <c r="KI980" s="1" t="s">
        <v>62</v>
      </c>
      <c r="KJ980" s="1" t="s">
        <v>62</v>
      </c>
      <c r="KK980" s="1" t="s">
        <v>62</v>
      </c>
      <c r="KL980" s="1">
        <v>6</v>
      </c>
      <c r="KM980" s="1" t="s">
        <v>62</v>
      </c>
      <c r="KN980" s="1">
        <v>1</v>
      </c>
      <c r="KO980" s="1" t="s">
        <v>62</v>
      </c>
      <c r="KP980" s="1">
        <v>3</v>
      </c>
      <c r="KQ980" s="1" t="s">
        <v>62</v>
      </c>
      <c r="KR980" s="1">
        <v>8</v>
      </c>
      <c r="KS980" s="1" t="s">
        <v>62</v>
      </c>
      <c r="KT980" s="1" t="s">
        <v>62</v>
      </c>
      <c r="KU980" s="1" t="s">
        <v>62</v>
      </c>
      <c r="KV980" s="1" t="s">
        <v>62</v>
      </c>
      <c r="KW980" s="1" t="s">
        <v>62</v>
      </c>
      <c r="KX980" s="1">
        <v>1</v>
      </c>
      <c r="KY980" s="1" t="s">
        <v>62</v>
      </c>
      <c r="KZ980" s="1" t="s">
        <v>62</v>
      </c>
      <c r="LA980" s="1" t="s">
        <v>62</v>
      </c>
      <c r="LB980" s="1" t="s">
        <v>62</v>
      </c>
      <c r="LC980" s="1" t="s">
        <v>62</v>
      </c>
      <c r="LD980" s="1" t="s">
        <v>62</v>
      </c>
      <c r="LE980" s="1" t="s">
        <v>62</v>
      </c>
      <c r="LF980" s="1">
        <v>6</v>
      </c>
      <c r="LG980" s="1" t="s">
        <v>62</v>
      </c>
      <c r="LH980" s="1" t="s">
        <v>62</v>
      </c>
      <c r="LI980" s="1" t="s">
        <v>62</v>
      </c>
      <c r="LJ980" s="1" t="s">
        <v>62</v>
      </c>
      <c r="LK980" s="1" t="s">
        <v>62</v>
      </c>
      <c r="LL980" s="1" t="s">
        <v>62</v>
      </c>
      <c r="LM980" s="1" t="s">
        <v>62</v>
      </c>
      <c r="LN980" s="1" t="s">
        <v>62</v>
      </c>
      <c r="LO980" s="1" t="s">
        <v>62</v>
      </c>
      <c r="LP980" s="1" t="s">
        <v>62</v>
      </c>
      <c r="LQ980" s="1" t="s">
        <v>62</v>
      </c>
      <c r="LR980" s="1" t="s">
        <v>62</v>
      </c>
      <c r="LS980" s="1">
        <v>1</v>
      </c>
      <c r="LT980" s="1">
        <v>4</v>
      </c>
      <c r="LU980" s="1" t="s">
        <v>62</v>
      </c>
      <c r="LV980" s="1" t="s">
        <v>62</v>
      </c>
      <c r="LW980" s="1" t="s">
        <v>62</v>
      </c>
      <c r="LX980" s="1" t="s">
        <v>62</v>
      </c>
      <c r="LY980" s="1" t="s">
        <v>62</v>
      </c>
      <c r="LZ980" s="1" t="s">
        <v>62</v>
      </c>
      <c r="MA980" s="1">
        <v>2</v>
      </c>
      <c r="MB980" s="1" t="s">
        <v>62</v>
      </c>
      <c r="MC980" s="1" t="s">
        <v>62</v>
      </c>
      <c r="MD980" s="1" t="s">
        <v>62</v>
      </c>
      <c r="ME980" s="1" t="s">
        <v>62</v>
      </c>
      <c r="MF980" s="1" t="s">
        <v>62</v>
      </c>
      <c r="MG980" s="1" t="s">
        <v>62</v>
      </c>
      <c r="MH980" s="1">
        <v>3</v>
      </c>
      <c r="MI980" s="1" t="s">
        <v>62</v>
      </c>
      <c r="MJ980" s="1" t="s">
        <v>62</v>
      </c>
      <c r="MK980" s="1" t="s">
        <v>62</v>
      </c>
      <c r="ML980" s="1" t="s">
        <v>62</v>
      </c>
      <c r="MM980" s="1" t="s">
        <v>62</v>
      </c>
      <c r="MN980" s="1" t="s">
        <v>62</v>
      </c>
      <c r="MO980" s="1" t="s">
        <v>62</v>
      </c>
      <c r="MP980" s="1">
        <v>1</v>
      </c>
      <c r="MQ980" s="1" t="s">
        <v>62</v>
      </c>
      <c r="MR980" s="1">
        <v>1</v>
      </c>
      <c r="MS980" s="1" t="s">
        <v>62</v>
      </c>
      <c r="MT980" s="1" t="s">
        <v>62</v>
      </c>
      <c r="MU980" s="1" t="s">
        <v>62</v>
      </c>
      <c r="MV980" s="1" t="s">
        <v>62</v>
      </c>
      <c r="MW980" s="1" t="s">
        <v>62</v>
      </c>
      <c r="MX980" s="1">
        <v>1</v>
      </c>
      <c r="MY980" s="1" t="s">
        <v>62</v>
      </c>
      <c r="MZ980" s="1" t="s">
        <v>62</v>
      </c>
      <c r="NA980" s="1" t="s">
        <v>62</v>
      </c>
      <c r="NB980" s="1" t="s">
        <v>62</v>
      </c>
      <c r="NC980" s="1" t="s">
        <v>62</v>
      </c>
      <c r="ND980" s="1" t="s">
        <v>62</v>
      </c>
      <c r="NE980" s="1" t="s">
        <v>62</v>
      </c>
      <c r="NF980" s="1">
        <v>1</v>
      </c>
      <c r="NG980" s="1" t="s">
        <v>62</v>
      </c>
      <c r="NH980" s="1">
        <v>1</v>
      </c>
      <c r="NI980" s="1" t="s">
        <v>62</v>
      </c>
      <c r="NJ980" s="1" t="s">
        <v>62</v>
      </c>
      <c r="NK980" s="1" t="s">
        <v>62</v>
      </c>
      <c r="NL980" s="1" t="s">
        <v>62</v>
      </c>
      <c r="NM980" s="1" t="s">
        <v>62</v>
      </c>
      <c r="NN980" s="1" t="s">
        <v>62</v>
      </c>
      <c r="NO980" s="1" t="s">
        <v>62</v>
      </c>
      <c r="NP980" s="1" t="s">
        <v>62</v>
      </c>
      <c r="NQ980" s="1" t="s">
        <v>62</v>
      </c>
      <c r="NR980" s="1" t="s">
        <v>62</v>
      </c>
      <c r="NS980" s="1" t="s">
        <v>62</v>
      </c>
      <c r="NT980" s="1" t="s">
        <v>62</v>
      </c>
      <c r="NU980" s="1" t="s">
        <v>62</v>
      </c>
      <c r="NV980" s="1" t="s">
        <v>62</v>
      </c>
      <c r="NW980" s="1" t="s">
        <v>62</v>
      </c>
      <c r="NX980" s="1" t="s">
        <v>62</v>
      </c>
      <c r="NY980" s="1" t="s">
        <v>62</v>
      </c>
      <c r="NZ980" s="1" t="s">
        <v>62</v>
      </c>
      <c r="OA980" s="1">
        <v>1</v>
      </c>
      <c r="OB980" s="1" t="s">
        <v>62</v>
      </c>
      <c r="OC980" s="1" t="s">
        <v>62</v>
      </c>
      <c r="OD980" s="1" t="s">
        <v>62</v>
      </c>
      <c r="OE980" s="1" t="s">
        <v>62</v>
      </c>
      <c r="OF980" s="1" t="s">
        <v>62</v>
      </c>
      <c r="OG980" s="1" t="s">
        <v>62</v>
      </c>
      <c r="OH980" s="1" t="s">
        <v>62</v>
      </c>
      <c r="OI980" s="1" t="s">
        <v>62</v>
      </c>
      <c r="OJ980" s="1" t="s">
        <v>62</v>
      </c>
      <c r="OK980" s="1" t="s">
        <v>62</v>
      </c>
      <c r="OL980" s="1" t="s">
        <v>62</v>
      </c>
      <c r="OM980" s="1" t="s">
        <v>62</v>
      </c>
      <c r="ON980" s="1" t="s">
        <v>62</v>
      </c>
      <c r="OO980" s="1" t="s">
        <v>62</v>
      </c>
      <c r="OP980" s="1" t="s">
        <v>62</v>
      </c>
      <c r="OQ980" s="1" t="s">
        <v>62</v>
      </c>
      <c r="OR980" s="1" t="s">
        <v>62</v>
      </c>
      <c r="OS980" s="1" t="s">
        <v>62</v>
      </c>
      <c r="OT980" s="1" t="s">
        <v>62</v>
      </c>
      <c r="OU980" s="1" t="s">
        <v>62</v>
      </c>
      <c r="OV980" s="1" t="s">
        <v>62</v>
      </c>
      <c r="OW980" s="1" t="s">
        <v>62</v>
      </c>
      <c r="OX980" s="1" t="s">
        <v>62</v>
      </c>
      <c r="OY980" s="1" t="s">
        <v>62</v>
      </c>
      <c r="OZ980" s="1" t="s">
        <v>62</v>
      </c>
      <c r="PA980" s="1" t="s">
        <v>62</v>
      </c>
      <c r="PB980" s="1">
        <v>1</v>
      </c>
      <c r="PC980" s="1" t="s">
        <v>62</v>
      </c>
      <c r="PD980" s="1" t="s">
        <v>62</v>
      </c>
      <c r="PE980" s="1" t="s">
        <v>62</v>
      </c>
      <c r="PF980" s="1" t="s">
        <v>62</v>
      </c>
      <c r="PG980" s="1" t="s">
        <v>62</v>
      </c>
      <c r="PH980" s="1" t="s">
        <v>62</v>
      </c>
      <c r="PI980" s="1" t="s">
        <v>62</v>
      </c>
      <c r="PJ980" s="1" t="s">
        <v>62</v>
      </c>
      <c r="PK980" s="1" t="s">
        <v>62</v>
      </c>
      <c r="PL980" s="1" t="s">
        <v>62</v>
      </c>
      <c r="PM980" s="1" t="s">
        <v>62</v>
      </c>
      <c r="PN980" s="1" t="s">
        <v>62</v>
      </c>
      <c r="PO980" s="1" t="s">
        <v>62</v>
      </c>
      <c r="PP980" s="1" t="s">
        <v>62</v>
      </c>
      <c r="PQ980" s="1" t="s">
        <v>62</v>
      </c>
      <c r="PR980" s="1" t="s">
        <v>62</v>
      </c>
      <c r="PS980" s="1" t="s">
        <v>62</v>
      </c>
      <c r="PT980" s="1" t="s">
        <v>62</v>
      </c>
      <c r="PU980" s="1" t="s">
        <v>62</v>
      </c>
      <c r="PV980" s="1">
        <v>1</v>
      </c>
      <c r="PW980" s="1" t="s">
        <v>62</v>
      </c>
      <c r="PX980" s="1" t="s">
        <v>62</v>
      </c>
      <c r="PY980" s="1" t="s">
        <v>62</v>
      </c>
      <c r="PZ980" s="1" t="s">
        <v>62</v>
      </c>
      <c r="QA980" s="1" t="s">
        <v>62</v>
      </c>
      <c r="QB980" s="1" t="s">
        <v>62</v>
      </c>
      <c r="QC980" s="1" t="s">
        <v>62</v>
      </c>
      <c r="QD980" s="1" t="s">
        <v>62</v>
      </c>
      <c r="QE980" s="1" t="s">
        <v>62</v>
      </c>
      <c r="QF980" s="1" t="s">
        <v>62</v>
      </c>
      <c r="QG980" s="1" t="s">
        <v>62</v>
      </c>
      <c r="QH980" s="1" t="s">
        <v>62</v>
      </c>
      <c r="QI980" s="1" t="s">
        <v>62</v>
      </c>
    </row>
    <row r="982" spans="18:451" x14ac:dyDescent="0.25">
      <c r="R982" s="1" t="s">
        <v>69</v>
      </c>
      <c r="S982" s="1" t="s">
        <v>70</v>
      </c>
      <c r="T982" s="1" t="s">
        <v>71</v>
      </c>
      <c r="U982" s="1" t="s">
        <v>72</v>
      </c>
      <c r="V982" s="1" t="s">
        <v>73</v>
      </c>
      <c r="W982" s="1" t="s">
        <v>74</v>
      </c>
      <c r="X982" s="1" t="s">
        <v>75</v>
      </c>
      <c r="Y982" s="1" t="s">
        <v>63</v>
      </c>
      <c r="Z982" s="1" t="s">
        <v>76</v>
      </c>
      <c r="AA982" s="1" t="s">
        <v>77</v>
      </c>
      <c r="AB982" s="1" t="s">
        <v>78</v>
      </c>
      <c r="AC982" s="1" t="s">
        <v>79</v>
      </c>
      <c r="AD982" s="1" t="s">
        <v>80</v>
      </c>
      <c r="AE982" s="1" t="s">
        <v>81</v>
      </c>
      <c r="AF982" s="1" t="s">
        <v>82</v>
      </c>
      <c r="AG982" s="1" t="s">
        <v>83</v>
      </c>
      <c r="AH982" s="1" t="s">
        <v>84</v>
      </c>
      <c r="AI982" s="1" t="s">
        <v>64</v>
      </c>
      <c r="AJ982" s="1" t="s">
        <v>85</v>
      </c>
      <c r="AK982" s="1" t="s">
        <v>86</v>
      </c>
      <c r="AL982" s="1" t="s">
        <v>87</v>
      </c>
      <c r="AM982" s="1" t="s">
        <v>88</v>
      </c>
      <c r="AN982" s="1" t="s">
        <v>89</v>
      </c>
      <c r="AO982" s="1" t="s">
        <v>90</v>
      </c>
      <c r="AP982" s="1" t="s">
        <v>91</v>
      </c>
      <c r="AQ982" s="1" t="s">
        <v>92</v>
      </c>
      <c r="AR982" s="1" t="s">
        <v>93</v>
      </c>
      <c r="AS982" s="1" t="s">
        <v>65</v>
      </c>
      <c r="AT982" s="1" t="s">
        <v>94</v>
      </c>
      <c r="AU982" s="1" t="s">
        <v>95</v>
      </c>
      <c r="AV982" s="1" t="s">
        <v>96</v>
      </c>
      <c r="AW982" s="1" t="s">
        <v>97</v>
      </c>
      <c r="AX982" s="1" t="s">
        <v>98</v>
      </c>
      <c r="AY982" s="1" t="s">
        <v>99</v>
      </c>
      <c r="AZ982" s="1" t="s">
        <v>100</v>
      </c>
      <c r="BA982" s="1" t="s">
        <v>101</v>
      </c>
      <c r="BB982" s="1" t="s">
        <v>102</v>
      </c>
      <c r="BC982" s="1" t="s">
        <v>66</v>
      </c>
      <c r="BD982" s="1" t="s">
        <v>103</v>
      </c>
      <c r="BE982" s="1" t="s">
        <v>104</v>
      </c>
      <c r="BF982" s="1" t="s">
        <v>105</v>
      </c>
      <c r="BG982" s="1" t="s">
        <v>106</v>
      </c>
      <c r="BH982" s="1" t="s">
        <v>107</v>
      </c>
      <c r="BI982" s="1" t="s">
        <v>108</v>
      </c>
      <c r="BJ982" s="1" t="s">
        <v>109</v>
      </c>
      <c r="BK982" s="1" t="s">
        <v>110</v>
      </c>
      <c r="BL982" s="1" t="s">
        <v>111</v>
      </c>
      <c r="BM982" s="1" t="s">
        <v>67</v>
      </c>
      <c r="BN982" s="1" t="s">
        <v>112</v>
      </c>
      <c r="BO982" s="1" t="s">
        <v>113</v>
      </c>
      <c r="BP982" s="1" t="s">
        <v>114</v>
      </c>
      <c r="BQ982" s="1" t="s">
        <v>115</v>
      </c>
      <c r="BR982" s="1" t="s">
        <v>116</v>
      </c>
      <c r="BS982" s="1" t="s">
        <v>117</v>
      </c>
      <c r="BT982" s="1" t="s">
        <v>118</v>
      </c>
      <c r="BU982" s="1" t="s">
        <v>119</v>
      </c>
      <c r="BV982" s="1" t="s">
        <v>120</v>
      </c>
      <c r="BW982" s="1" t="s">
        <v>68</v>
      </c>
      <c r="BX982" s="1" t="s">
        <v>121</v>
      </c>
      <c r="BY982" s="1" t="s">
        <v>122</v>
      </c>
      <c r="BZ982" s="1" t="s">
        <v>123</v>
      </c>
      <c r="CA982" s="1" t="s">
        <v>124</v>
      </c>
      <c r="CB982" s="1" t="s">
        <v>125</v>
      </c>
      <c r="CC982" s="1" t="s">
        <v>126</v>
      </c>
      <c r="CD982" s="1" t="s">
        <v>127</v>
      </c>
      <c r="CE982" s="1" t="s">
        <v>128</v>
      </c>
      <c r="CF982" s="1" t="s">
        <v>129</v>
      </c>
    </row>
    <row r="983" spans="18:451" x14ac:dyDescent="0.25">
      <c r="R983" s="1">
        <v>400</v>
      </c>
      <c r="S983" s="1">
        <v>400</v>
      </c>
      <c r="T983" s="1">
        <v>400</v>
      </c>
      <c r="U983" s="1">
        <v>400</v>
      </c>
      <c r="V983" s="1">
        <v>400</v>
      </c>
      <c r="W983" s="1">
        <v>400</v>
      </c>
      <c r="X983" s="1">
        <v>400</v>
      </c>
      <c r="Y983" s="1">
        <v>400</v>
      </c>
      <c r="Z983" s="1">
        <v>400</v>
      </c>
      <c r="AA983" s="1">
        <v>400</v>
      </c>
      <c r="AB983" s="1">
        <v>400</v>
      </c>
      <c r="AC983" s="1">
        <v>400</v>
      </c>
      <c r="AD983" s="1">
        <v>400</v>
      </c>
      <c r="AE983" s="1">
        <v>400</v>
      </c>
      <c r="AF983" s="1">
        <v>400</v>
      </c>
      <c r="AG983" s="1">
        <v>400</v>
      </c>
      <c r="AH983" s="1">
        <v>400</v>
      </c>
      <c r="AI983" s="1">
        <v>407.5</v>
      </c>
      <c r="AJ983" s="1">
        <v>420</v>
      </c>
      <c r="AK983" s="1">
        <v>425</v>
      </c>
      <c r="AL983" s="1">
        <v>425</v>
      </c>
      <c r="AM983" s="1">
        <v>425</v>
      </c>
      <c r="AN983" s="1">
        <v>425</v>
      </c>
      <c r="AO983" s="1">
        <v>435</v>
      </c>
      <c r="AP983" s="1">
        <v>437.5</v>
      </c>
      <c r="AQ983" s="1">
        <v>440</v>
      </c>
      <c r="AR983" s="1">
        <v>450</v>
      </c>
      <c r="AS983" s="1">
        <v>450</v>
      </c>
      <c r="AT983" s="1">
        <v>450</v>
      </c>
      <c r="AU983" s="1">
        <v>450</v>
      </c>
      <c r="AV983" s="1">
        <v>450</v>
      </c>
      <c r="AW983" s="1">
        <v>450</v>
      </c>
      <c r="AX983" s="1">
        <v>450</v>
      </c>
      <c r="AY983" s="1">
        <v>450</v>
      </c>
      <c r="AZ983" s="1">
        <v>450</v>
      </c>
      <c r="BA983" s="1">
        <v>450</v>
      </c>
      <c r="BB983" s="1">
        <v>480</v>
      </c>
      <c r="BC983" s="1">
        <v>480</v>
      </c>
      <c r="BD983" s="1">
        <v>480</v>
      </c>
      <c r="BE983" s="1">
        <v>485</v>
      </c>
      <c r="BF983" s="1">
        <v>485</v>
      </c>
      <c r="BG983" s="1">
        <v>500</v>
      </c>
      <c r="BH983" s="1">
        <v>500</v>
      </c>
      <c r="BI983" s="1">
        <v>500</v>
      </c>
      <c r="BJ983" s="1">
        <v>500</v>
      </c>
      <c r="BK983" s="1">
        <v>500</v>
      </c>
      <c r="BL983" s="1">
        <v>500</v>
      </c>
      <c r="BM983" s="1">
        <v>508.33</v>
      </c>
      <c r="BN983" s="1">
        <v>540</v>
      </c>
      <c r="BO983" s="1">
        <v>550</v>
      </c>
      <c r="BP983" s="1">
        <v>550</v>
      </c>
      <c r="BQ983" s="1">
        <v>550</v>
      </c>
      <c r="BR983" s="1">
        <v>550</v>
      </c>
      <c r="BS983" s="1">
        <v>550</v>
      </c>
      <c r="BT983" s="1">
        <v>550</v>
      </c>
      <c r="BU983" s="1">
        <v>550</v>
      </c>
      <c r="BV983" s="1">
        <v>550</v>
      </c>
      <c r="BW983" s="1">
        <v>550</v>
      </c>
      <c r="BX983" s="1">
        <v>550</v>
      </c>
      <c r="BY983" s="1">
        <v>550</v>
      </c>
      <c r="BZ983" s="1">
        <v>551.79</v>
      </c>
      <c r="CA983" s="1">
        <v>575</v>
      </c>
      <c r="CB983" s="1">
        <v>600</v>
      </c>
      <c r="CC983" s="1">
        <v>600</v>
      </c>
      <c r="CD983" s="1">
        <v>600</v>
      </c>
      <c r="CE983" s="1">
        <v>600</v>
      </c>
      <c r="CF983" s="1">
        <v>600</v>
      </c>
    </row>
    <row r="984" spans="18:451" x14ac:dyDescent="0.25">
      <c r="R984" s="1">
        <v>650</v>
      </c>
      <c r="S984" s="1">
        <v>650</v>
      </c>
      <c r="T984" s="1">
        <v>650</v>
      </c>
      <c r="U984" s="1">
        <v>650</v>
      </c>
      <c r="V984" s="1">
        <v>650</v>
      </c>
      <c r="W984" s="1">
        <v>650</v>
      </c>
      <c r="X984" s="1">
        <v>650</v>
      </c>
      <c r="Y984" s="1">
        <v>650</v>
      </c>
      <c r="Z984" s="1">
        <v>650</v>
      </c>
      <c r="AA984" s="1">
        <v>650</v>
      </c>
      <c r="AB984" s="1">
        <v>650</v>
      </c>
      <c r="AC984" s="1">
        <v>650</v>
      </c>
      <c r="AD984" s="1">
        <v>650</v>
      </c>
      <c r="AE984" s="1">
        <v>650</v>
      </c>
      <c r="AF984" s="1">
        <v>650</v>
      </c>
      <c r="AG984" s="1">
        <v>670</v>
      </c>
      <c r="AH984" s="1">
        <v>675</v>
      </c>
      <c r="AI984" s="1">
        <v>675</v>
      </c>
      <c r="AJ984" s="1">
        <v>675</v>
      </c>
      <c r="AK984" s="1">
        <v>675</v>
      </c>
      <c r="AL984" s="1">
        <v>675</v>
      </c>
      <c r="AM984" s="1">
        <v>675</v>
      </c>
      <c r="AN984" s="1">
        <v>675</v>
      </c>
      <c r="AO984" s="1">
        <v>675</v>
      </c>
      <c r="AP984" s="1">
        <v>675</v>
      </c>
      <c r="AQ984" s="1">
        <v>675</v>
      </c>
      <c r="AR984" s="1">
        <v>695</v>
      </c>
      <c r="AS984" s="1">
        <v>695</v>
      </c>
      <c r="AT984" s="1">
        <v>695</v>
      </c>
      <c r="AU984" s="1">
        <v>695</v>
      </c>
      <c r="AV984" s="1">
        <v>695</v>
      </c>
      <c r="AW984" s="1">
        <v>700</v>
      </c>
      <c r="AX984" s="1">
        <v>700</v>
      </c>
      <c r="AY984" s="1">
        <v>700</v>
      </c>
      <c r="AZ984" s="1">
        <v>700</v>
      </c>
      <c r="BA984" s="1">
        <v>700</v>
      </c>
      <c r="BB984" s="1">
        <v>700</v>
      </c>
      <c r="BC984" s="1">
        <v>700</v>
      </c>
      <c r="BD984" s="1">
        <v>700</v>
      </c>
      <c r="BE984" s="1">
        <v>700</v>
      </c>
      <c r="BF984" s="1">
        <v>700</v>
      </c>
      <c r="BG984" s="1">
        <v>700</v>
      </c>
      <c r="BH984" s="1">
        <v>700</v>
      </c>
      <c r="BI984" s="1">
        <v>700</v>
      </c>
      <c r="BJ984" s="1">
        <v>720</v>
      </c>
      <c r="BK984" s="1">
        <v>725</v>
      </c>
      <c r="BL984" s="1">
        <v>725</v>
      </c>
      <c r="BM984" s="1">
        <v>725</v>
      </c>
      <c r="BN984" s="1">
        <v>725</v>
      </c>
      <c r="BO984" s="1">
        <v>725</v>
      </c>
      <c r="BP984" s="1">
        <v>730</v>
      </c>
      <c r="BQ984" s="1">
        <v>750</v>
      </c>
      <c r="BR984" s="1">
        <v>750</v>
      </c>
      <c r="BS984" s="1">
        <v>750</v>
      </c>
      <c r="BT984" s="1">
        <v>750</v>
      </c>
      <c r="BU984" s="1">
        <v>750</v>
      </c>
      <c r="BV984" s="1">
        <v>750</v>
      </c>
      <c r="BW984" s="1">
        <v>750</v>
      </c>
      <c r="BX984" s="1">
        <v>750</v>
      </c>
      <c r="BY984" s="1">
        <v>750</v>
      </c>
      <c r="BZ984" s="1">
        <v>750</v>
      </c>
      <c r="CA984" s="1">
        <v>750</v>
      </c>
      <c r="CB984" s="1">
        <v>775</v>
      </c>
      <c r="CC984" s="1">
        <v>800</v>
      </c>
      <c r="CD984" s="1">
        <v>800</v>
      </c>
      <c r="CE984" s="1">
        <v>825</v>
      </c>
      <c r="CF984" s="1">
        <v>870</v>
      </c>
    </row>
    <row r="985" spans="18:451" x14ac:dyDescent="0.25">
      <c r="R985" s="1">
        <v>800</v>
      </c>
      <c r="S985" s="1">
        <v>825</v>
      </c>
      <c r="T985" s="1">
        <v>825</v>
      </c>
      <c r="U985" s="1">
        <v>825</v>
      </c>
      <c r="V985" s="1">
        <v>825</v>
      </c>
      <c r="W985" s="1">
        <v>825</v>
      </c>
      <c r="X985" s="1">
        <v>850</v>
      </c>
      <c r="Y985" s="1">
        <v>850</v>
      </c>
      <c r="Z985" s="1">
        <v>850</v>
      </c>
      <c r="AA985" s="1">
        <v>850</v>
      </c>
      <c r="AB985" s="1">
        <v>850</v>
      </c>
      <c r="AC985" s="1">
        <v>850</v>
      </c>
      <c r="AD985" s="1">
        <v>850</v>
      </c>
      <c r="AE985" s="1">
        <v>850</v>
      </c>
      <c r="AF985" s="1">
        <v>850</v>
      </c>
      <c r="AG985" s="1">
        <v>850</v>
      </c>
      <c r="AH985" s="1">
        <v>850</v>
      </c>
      <c r="AI985" s="1">
        <v>875</v>
      </c>
      <c r="AJ985" s="1">
        <v>875</v>
      </c>
      <c r="AK985" s="1">
        <v>875</v>
      </c>
      <c r="AL985" s="1">
        <v>875</v>
      </c>
      <c r="AM985" s="1">
        <v>875</v>
      </c>
      <c r="AN985" s="1">
        <v>895</v>
      </c>
      <c r="AO985" s="1">
        <v>895</v>
      </c>
      <c r="AP985" s="1">
        <v>895</v>
      </c>
      <c r="AQ985" s="1">
        <v>900</v>
      </c>
      <c r="AR985" s="1">
        <v>900</v>
      </c>
      <c r="AS985" s="1">
        <v>900</v>
      </c>
      <c r="AT985" s="1">
        <v>900</v>
      </c>
      <c r="AU985" s="1">
        <v>900</v>
      </c>
      <c r="AV985" s="1">
        <v>900</v>
      </c>
      <c r="AW985" s="1">
        <v>900</v>
      </c>
      <c r="AX985" s="1">
        <v>900</v>
      </c>
      <c r="AY985" s="1">
        <v>900</v>
      </c>
      <c r="AZ985" s="1">
        <v>925</v>
      </c>
      <c r="BA985" s="1">
        <v>925</v>
      </c>
      <c r="BB985" s="1">
        <v>950</v>
      </c>
      <c r="BC985" s="1">
        <v>950</v>
      </c>
      <c r="BD985" s="1">
        <v>950</v>
      </c>
      <c r="BE985" s="1">
        <v>950</v>
      </c>
      <c r="BF985" s="1">
        <v>950</v>
      </c>
      <c r="BG985" s="1">
        <v>950</v>
      </c>
      <c r="BH985" s="1">
        <v>950</v>
      </c>
      <c r="BI985" s="1">
        <v>975</v>
      </c>
      <c r="BJ985" s="1">
        <v>975</v>
      </c>
      <c r="BK985" s="1">
        <v>975</v>
      </c>
      <c r="BL985" s="1">
        <v>995</v>
      </c>
      <c r="BM985" s="1">
        <v>995</v>
      </c>
      <c r="BN985" s="1">
        <v>995</v>
      </c>
      <c r="BO985" s="1">
        <v>1000</v>
      </c>
      <c r="BP985" s="1">
        <v>1000</v>
      </c>
      <c r="BQ985" s="1">
        <v>1000</v>
      </c>
      <c r="BR985" s="1">
        <v>1000</v>
      </c>
      <c r="BS985" s="1">
        <v>1000</v>
      </c>
      <c r="BT985" s="1">
        <v>1000</v>
      </c>
      <c r="BU985" s="1">
        <v>1050</v>
      </c>
      <c r="BV985" s="1">
        <v>1100</v>
      </c>
      <c r="BW985" s="1">
        <v>1100</v>
      </c>
      <c r="BX985" s="1">
        <v>1100</v>
      </c>
      <c r="BY985" s="1">
        <v>1100</v>
      </c>
      <c r="BZ985" s="1">
        <v>1100</v>
      </c>
      <c r="CA985" s="1">
        <v>1200</v>
      </c>
      <c r="CB985" s="1">
        <v>1200</v>
      </c>
      <c r="CC985" s="1">
        <v>1200</v>
      </c>
      <c r="CD985" s="1">
        <v>1200</v>
      </c>
      <c r="CE985" s="1">
        <v>1250</v>
      </c>
      <c r="CF985" s="1">
        <v>1300</v>
      </c>
    </row>
    <row r="986" spans="18:451" x14ac:dyDescent="0.25">
      <c r="R986" s="1">
        <v>950</v>
      </c>
      <c r="S986" s="1">
        <v>950</v>
      </c>
      <c r="T986" s="1">
        <v>975</v>
      </c>
      <c r="U986" s="1">
        <v>975</v>
      </c>
      <c r="V986" s="1">
        <v>995</v>
      </c>
      <c r="W986" s="1">
        <v>995</v>
      </c>
      <c r="X986" s="1">
        <v>995</v>
      </c>
      <c r="Y986" s="1">
        <v>1000</v>
      </c>
      <c r="Z986" s="1">
        <v>1000</v>
      </c>
      <c r="AA986" s="1">
        <v>1000</v>
      </c>
      <c r="AB986" s="1">
        <v>1000</v>
      </c>
      <c r="AC986" s="1">
        <v>1000</v>
      </c>
      <c r="AD986" s="1">
        <v>1000</v>
      </c>
      <c r="AE986" s="1">
        <v>1000</v>
      </c>
      <c r="AF986" s="1">
        <v>1050</v>
      </c>
      <c r="AG986" s="1">
        <v>1080</v>
      </c>
      <c r="AH986" s="1">
        <v>1100</v>
      </c>
      <c r="AI986" s="1">
        <v>1100</v>
      </c>
      <c r="AJ986" s="1">
        <v>1100</v>
      </c>
      <c r="AK986" s="1">
        <v>1100</v>
      </c>
      <c r="AL986" s="1">
        <v>1100</v>
      </c>
      <c r="AM986" s="1">
        <v>1100</v>
      </c>
      <c r="AN986" s="1">
        <v>1100</v>
      </c>
      <c r="AO986" s="1">
        <v>1100</v>
      </c>
      <c r="AP986" s="1">
        <v>1100</v>
      </c>
      <c r="AQ986" s="1">
        <v>1100</v>
      </c>
      <c r="AR986" s="1">
        <v>1134</v>
      </c>
      <c r="AS986" s="1">
        <v>1150</v>
      </c>
      <c r="AT986" s="1">
        <v>1150</v>
      </c>
      <c r="AU986" s="1">
        <v>1175</v>
      </c>
      <c r="AV986" s="1">
        <v>1200</v>
      </c>
      <c r="AW986" s="1">
        <v>1200</v>
      </c>
      <c r="AX986" s="1">
        <v>1200</v>
      </c>
      <c r="AY986" s="1">
        <v>1200</v>
      </c>
      <c r="AZ986" s="1">
        <v>1200</v>
      </c>
      <c r="BA986" s="1">
        <v>1200</v>
      </c>
      <c r="BB986" s="1">
        <v>1200</v>
      </c>
      <c r="BC986" s="1">
        <v>1200</v>
      </c>
      <c r="BD986" s="1">
        <v>1200</v>
      </c>
      <c r="BE986" s="1">
        <v>1200</v>
      </c>
      <c r="BF986" s="1">
        <v>1200</v>
      </c>
      <c r="BG986" s="1">
        <v>1200</v>
      </c>
      <c r="BH986" s="1">
        <v>1250</v>
      </c>
      <c r="BI986" s="1">
        <v>1250</v>
      </c>
      <c r="BJ986" s="1">
        <v>1250</v>
      </c>
      <c r="BK986" s="1">
        <v>1250</v>
      </c>
      <c r="BL986" s="1">
        <v>1275</v>
      </c>
      <c r="BM986" s="1">
        <v>1300</v>
      </c>
      <c r="BN986" s="1">
        <v>1300</v>
      </c>
      <c r="BO986" s="1">
        <v>1300</v>
      </c>
      <c r="BP986" s="1">
        <v>1300</v>
      </c>
      <c r="BQ986" s="1">
        <v>1350</v>
      </c>
      <c r="BR986" s="1">
        <v>1350</v>
      </c>
      <c r="BS986" s="1">
        <v>1350</v>
      </c>
      <c r="BT986" s="1">
        <v>1350</v>
      </c>
      <c r="BU986" s="1">
        <v>1400</v>
      </c>
      <c r="BV986" s="1">
        <v>1400</v>
      </c>
      <c r="BW986" s="1">
        <v>1400</v>
      </c>
      <c r="BX986" s="1">
        <v>1400</v>
      </c>
      <c r="BY986" s="1">
        <v>1450</v>
      </c>
      <c r="BZ986" s="1">
        <v>1500</v>
      </c>
      <c r="CA986" s="1">
        <v>1500</v>
      </c>
      <c r="CB986" s="1">
        <v>1500</v>
      </c>
      <c r="CC986" s="1">
        <v>1600</v>
      </c>
      <c r="CD986" s="1">
        <v>1600</v>
      </c>
      <c r="CE986" s="1">
        <v>1700</v>
      </c>
      <c r="CF986" s="1">
        <v>1750</v>
      </c>
    </row>
    <row r="987" spans="18:451" x14ac:dyDescent="0.25">
      <c r="R987" s="1">
        <v>1300</v>
      </c>
      <c r="S987" s="1">
        <v>1300</v>
      </c>
      <c r="T987" s="1">
        <v>1300</v>
      </c>
      <c r="U987" s="1">
        <v>1350</v>
      </c>
      <c r="V987" s="1">
        <v>1350</v>
      </c>
      <c r="W987" s="1">
        <v>1350</v>
      </c>
      <c r="X987" s="1">
        <v>1350</v>
      </c>
      <c r="Y987" s="1">
        <v>1350</v>
      </c>
      <c r="Z987" s="1">
        <v>1400</v>
      </c>
      <c r="AA987" s="1">
        <v>1400</v>
      </c>
      <c r="AB987" s="1">
        <v>1400</v>
      </c>
      <c r="AC987" s="1">
        <v>1400</v>
      </c>
      <c r="AD987" s="1">
        <v>1400</v>
      </c>
      <c r="AE987" s="1">
        <v>1400</v>
      </c>
      <c r="AF987" s="1">
        <v>1400</v>
      </c>
      <c r="AG987" s="1">
        <v>1400</v>
      </c>
      <c r="AH987" s="1">
        <v>1450</v>
      </c>
      <c r="AI987" s="1">
        <v>1450</v>
      </c>
      <c r="AJ987" s="1">
        <v>1500</v>
      </c>
      <c r="AK987" s="1">
        <v>1500</v>
      </c>
      <c r="AL987" s="1">
        <v>1500</v>
      </c>
      <c r="AM987" s="1">
        <v>1500</v>
      </c>
      <c r="AN987" s="1">
        <v>1500</v>
      </c>
      <c r="AO987" s="1">
        <v>1500</v>
      </c>
      <c r="AP987" s="1">
        <v>1500</v>
      </c>
      <c r="AQ987" s="1">
        <v>1500</v>
      </c>
      <c r="AR987" s="1">
        <v>1500</v>
      </c>
      <c r="AS987" s="1">
        <v>1500</v>
      </c>
      <c r="AT987" s="1">
        <v>1500</v>
      </c>
      <c r="AU987" s="1">
        <v>1550</v>
      </c>
      <c r="AV987" s="1">
        <v>1600</v>
      </c>
      <c r="AW987" s="1">
        <v>1600</v>
      </c>
      <c r="AX987" s="1">
        <v>1600</v>
      </c>
      <c r="AY987" s="1">
        <v>1600</v>
      </c>
      <c r="AZ987" s="1">
        <v>1600</v>
      </c>
      <c r="BA987" s="1">
        <v>1600</v>
      </c>
      <c r="BB987" s="1">
        <v>1600</v>
      </c>
      <c r="BC987" s="1">
        <v>1600</v>
      </c>
      <c r="BD987" s="1">
        <v>1650</v>
      </c>
      <c r="BE987" s="1">
        <v>1650</v>
      </c>
      <c r="BF987" s="1">
        <v>1700</v>
      </c>
      <c r="BG987" s="1">
        <v>1700</v>
      </c>
      <c r="BH987" s="1">
        <v>1700</v>
      </c>
      <c r="BI987" s="1">
        <v>1750</v>
      </c>
      <c r="BJ987" s="1">
        <v>1750</v>
      </c>
      <c r="BK987" s="1">
        <v>1800</v>
      </c>
      <c r="BL987" s="1">
        <v>1800</v>
      </c>
      <c r="BM987" s="1">
        <v>1800</v>
      </c>
      <c r="BN987" s="1">
        <v>1800</v>
      </c>
      <c r="BO987" s="1">
        <v>1800</v>
      </c>
      <c r="BP987" s="1">
        <v>1800</v>
      </c>
      <c r="BQ987" s="1">
        <v>1850</v>
      </c>
      <c r="BR987" s="1">
        <v>1900</v>
      </c>
      <c r="BS987" s="1">
        <v>1900</v>
      </c>
      <c r="BT987" s="1">
        <v>1900</v>
      </c>
      <c r="BU987" s="1">
        <v>1995</v>
      </c>
      <c r="BV987" s="1">
        <v>2000</v>
      </c>
      <c r="BW987" s="1">
        <v>2000</v>
      </c>
      <c r="BX987" s="1">
        <v>2000</v>
      </c>
      <c r="BY987" s="1">
        <v>2000</v>
      </c>
      <c r="BZ987" s="1">
        <v>2000</v>
      </c>
      <c r="CA987" s="1">
        <v>2100</v>
      </c>
      <c r="CB987" s="1">
        <v>2200</v>
      </c>
      <c r="CC987" s="1">
        <v>2250</v>
      </c>
      <c r="CD987" s="1">
        <v>2300</v>
      </c>
      <c r="CE987" s="1">
        <v>2300</v>
      </c>
      <c r="CF987" s="1">
        <v>2400</v>
      </c>
    </row>
    <row r="988" spans="18:451" x14ac:dyDescent="0.25">
      <c r="R988" s="1">
        <v>1000</v>
      </c>
      <c r="S988" s="1">
        <v>1350</v>
      </c>
      <c r="T988" s="1">
        <v>1350</v>
      </c>
      <c r="U988" s="1">
        <v>1350</v>
      </c>
      <c r="V988" s="1">
        <v>1350</v>
      </c>
      <c r="W988" s="1">
        <v>1350</v>
      </c>
      <c r="X988" s="1">
        <v>1350</v>
      </c>
      <c r="Y988" s="1">
        <v>1350</v>
      </c>
      <c r="Z988" s="1">
        <v>1350</v>
      </c>
      <c r="AA988" s="1">
        <v>1500</v>
      </c>
      <c r="AB988" s="1">
        <v>1500</v>
      </c>
      <c r="AC988" s="1">
        <v>1500</v>
      </c>
      <c r="AD988" s="1">
        <v>1500</v>
      </c>
      <c r="AE988" s="1">
        <v>1500</v>
      </c>
      <c r="AF988" s="1">
        <v>1500</v>
      </c>
      <c r="AG988" s="1">
        <v>1500</v>
      </c>
      <c r="AH988" s="1">
        <v>1500</v>
      </c>
      <c r="AI988" s="1">
        <v>1500</v>
      </c>
      <c r="AJ988" s="1">
        <v>1500</v>
      </c>
      <c r="AK988" s="1">
        <v>1500</v>
      </c>
      <c r="AL988" s="1">
        <v>1500</v>
      </c>
      <c r="AM988" s="1">
        <v>1500</v>
      </c>
      <c r="AN988" s="1">
        <v>1500</v>
      </c>
      <c r="AO988" s="1">
        <v>1500</v>
      </c>
      <c r="AP988" s="1">
        <v>1500</v>
      </c>
      <c r="AQ988" s="1">
        <v>1500</v>
      </c>
      <c r="AR988" s="1">
        <v>1550</v>
      </c>
      <c r="AS988" s="1">
        <v>1550</v>
      </c>
      <c r="AT988" s="1">
        <v>1550</v>
      </c>
      <c r="AU988" s="1">
        <v>1550</v>
      </c>
      <c r="AV988" s="1">
        <v>1550</v>
      </c>
      <c r="AW988" s="1">
        <v>1550</v>
      </c>
      <c r="AX988" s="1">
        <v>1550</v>
      </c>
      <c r="AY988" s="1">
        <v>1550</v>
      </c>
      <c r="AZ988" s="1">
        <v>1700</v>
      </c>
      <c r="BA988" s="1">
        <v>1700</v>
      </c>
      <c r="BB988" s="1">
        <v>1700</v>
      </c>
      <c r="BC988" s="1">
        <v>1700</v>
      </c>
      <c r="BD988" s="1">
        <v>1700</v>
      </c>
      <c r="BE988" s="1">
        <v>1700</v>
      </c>
      <c r="BF988" s="1">
        <v>1700</v>
      </c>
      <c r="BG988" s="1">
        <v>1700</v>
      </c>
      <c r="BH988" s="1">
        <v>1825</v>
      </c>
      <c r="BI988" s="1">
        <v>1950</v>
      </c>
      <c r="BJ988" s="1">
        <v>1950</v>
      </c>
      <c r="BK988" s="1">
        <v>1950</v>
      </c>
      <c r="BL988" s="1">
        <v>1950</v>
      </c>
      <c r="BM988" s="1">
        <v>1950</v>
      </c>
      <c r="BN988" s="1">
        <v>1950</v>
      </c>
      <c r="BO988" s="1">
        <v>1950</v>
      </c>
      <c r="BP988" s="1">
        <v>1950</v>
      </c>
      <c r="BQ988" s="1">
        <v>2200</v>
      </c>
      <c r="BR988" s="1">
        <v>2200</v>
      </c>
      <c r="BS988" s="1">
        <v>2200</v>
      </c>
      <c r="BT988" s="1">
        <v>2200</v>
      </c>
      <c r="BU988" s="1">
        <v>2200</v>
      </c>
      <c r="BV988" s="1">
        <v>2200</v>
      </c>
      <c r="BW988" s="1">
        <v>2200</v>
      </c>
      <c r="BX988" s="1">
        <v>2200</v>
      </c>
      <c r="BY988" s="1">
        <v>2350</v>
      </c>
      <c r="BZ988" s="1">
        <v>2350</v>
      </c>
      <c r="CA988" s="1">
        <v>2350</v>
      </c>
      <c r="CB988" s="1">
        <v>2350</v>
      </c>
      <c r="CC988" s="1">
        <v>2350</v>
      </c>
      <c r="CD988" s="1">
        <v>2350</v>
      </c>
      <c r="CE988" s="1">
        <v>2350</v>
      </c>
      <c r="CF988" s="1">
        <v>2350</v>
      </c>
    </row>
    <row r="989" spans="18:451" x14ac:dyDescent="0.25">
      <c r="R989" s="1">
        <v>550</v>
      </c>
      <c r="S989" s="1">
        <v>550</v>
      </c>
      <c r="T989" s="1">
        <v>550</v>
      </c>
      <c r="U989" s="1">
        <v>550</v>
      </c>
      <c r="V989" s="1">
        <v>550</v>
      </c>
      <c r="W989" s="1">
        <v>550</v>
      </c>
      <c r="X989" s="1">
        <v>550</v>
      </c>
      <c r="Y989" s="1">
        <v>550</v>
      </c>
      <c r="Z989" s="1">
        <v>550</v>
      </c>
      <c r="AA989" s="1">
        <v>550</v>
      </c>
      <c r="AB989" s="1">
        <v>550</v>
      </c>
      <c r="AC989" s="1">
        <v>550</v>
      </c>
      <c r="AD989" s="1">
        <v>550</v>
      </c>
      <c r="AE989" s="1">
        <v>550</v>
      </c>
      <c r="AF989" s="1">
        <v>550</v>
      </c>
      <c r="AG989" s="1">
        <v>550</v>
      </c>
      <c r="AH989" s="1">
        <v>575</v>
      </c>
      <c r="AI989" s="1">
        <v>575</v>
      </c>
      <c r="AJ989" s="1">
        <v>575</v>
      </c>
      <c r="AK989" s="1">
        <v>575</v>
      </c>
      <c r="AL989" s="1">
        <v>575</v>
      </c>
      <c r="AM989" s="1">
        <v>575</v>
      </c>
      <c r="AN989" s="1">
        <v>575</v>
      </c>
      <c r="AO989" s="1">
        <v>575</v>
      </c>
      <c r="AP989" s="1">
        <v>575</v>
      </c>
      <c r="AQ989" s="1">
        <v>575</v>
      </c>
      <c r="AR989" s="1">
        <v>575</v>
      </c>
      <c r="AS989" s="1">
        <v>575</v>
      </c>
      <c r="AT989" s="1">
        <v>575</v>
      </c>
      <c r="AU989" s="1">
        <v>590</v>
      </c>
      <c r="AV989" s="1">
        <v>590</v>
      </c>
      <c r="AW989" s="1">
        <v>590</v>
      </c>
      <c r="AX989" s="1">
        <v>595</v>
      </c>
      <c r="AY989" s="1">
        <v>595</v>
      </c>
      <c r="AZ989" s="1">
        <v>595</v>
      </c>
      <c r="BA989" s="1">
        <v>600</v>
      </c>
      <c r="BB989" s="1">
        <v>600</v>
      </c>
      <c r="BC989" s="1">
        <v>600</v>
      </c>
      <c r="BD989" s="1">
        <v>600</v>
      </c>
      <c r="BE989" s="1">
        <v>600</v>
      </c>
      <c r="BF989" s="1">
        <v>600</v>
      </c>
      <c r="BG989" s="1">
        <v>600</v>
      </c>
      <c r="BH989" s="1">
        <v>600</v>
      </c>
      <c r="BI989" s="1">
        <v>600</v>
      </c>
      <c r="BJ989" s="1">
        <v>600</v>
      </c>
      <c r="BK989" s="1">
        <v>600</v>
      </c>
      <c r="BL989" s="1">
        <v>600</v>
      </c>
      <c r="BM989" s="1">
        <v>600</v>
      </c>
      <c r="BN989" s="1">
        <v>625</v>
      </c>
      <c r="BO989" s="1">
        <v>625</v>
      </c>
      <c r="BP989" s="1">
        <v>625</v>
      </c>
      <c r="BQ989" s="1">
        <v>625</v>
      </c>
      <c r="BR989" s="1">
        <v>625</v>
      </c>
      <c r="BS989" s="1">
        <v>625</v>
      </c>
      <c r="BT989" s="1">
        <v>625</v>
      </c>
      <c r="BU989" s="1">
        <v>625</v>
      </c>
      <c r="BV989" s="1">
        <v>625</v>
      </c>
      <c r="BW989" s="1">
        <v>625</v>
      </c>
      <c r="BX989" s="1">
        <v>625</v>
      </c>
      <c r="BY989" s="1">
        <v>625</v>
      </c>
      <c r="BZ989" s="1">
        <v>625</v>
      </c>
      <c r="CA989" s="1">
        <v>650</v>
      </c>
      <c r="CB989" s="1">
        <v>650</v>
      </c>
      <c r="CC989" s="1">
        <v>650</v>
      </c>
      <c r="CD989" s="1">
        <v>670</v>
      </c>
      <c r="CE989" s="1">
        <v>670</v>
      </c>
      <c r="CF989" s="1">
        <v>670</v>
      </c>
    </row>
    <row r="990" spans="18:451" x14ac:dyDescent="0.25">
      <c r="R990" s="1">
        <v>300</v>
      </c>
      <c r="S990" s="1">
        <v>300</v>
      </c>
      <c r="T990" s="1">
        <v>300</v>
      </c>
      <c r="U990" s="1">
        <v>300</v>
      </c>
      <c r="V990" s="1">
        <v>300</v>
      </c>
      <c r="W990" s="1">
        <v>300</v>
      </c>
      <c r="X990" s="1">
        <v>304.17</v>
      </c>
      <c r="Y990" s="1">
        <v>304.17</v>
      </c>
      <c r="Z990" s="1">
        <v>305</v>
      </c>
      <c r="AA990" s="1">
        <v>305</v>
      </c>
      <c r="AB990" s="1">
        <v>305</v>
      </c>
      <c r="AC990" s="1">
        <v>305</v>
      </c>
      <c r="AD990" s="1">
        <v>305</v>
      </c>
      <c r="AE990" s="1">
        <v>316.07</v>
      </c>
      <c r="AF990" s="1">
        <v>316.07</v>
      </c>
      <c r="AG990" s="1">
        <v>316.07</v>
      </c>
      <c r="AH990" s="1">
        <v>316.07</v>
      </c>
      <c r="AI990" s="1">
        <v>325</v>
      </c>
      <c r="AJ990" s="1">
        <v>325</v>
      </c>
      <c r="AK990" s="1">
        <v>325</v>
      </c>
      <c r="AL990" s="1">
        <v>325</v>
      </c>
      <c r="AM990" s="1">
        <v>325</v>
      </c>
      <c r="AN990" s="1">
        <v>325</v>
      </c>
      <c r="AO990" s="1">
        <v>325</v>
      </c>
      <c r="AP990" s="1">
        <v>325</v>
      </c>
      <c r="AQ990" s="1">
        <v>325</v>
      </c>
      <c r="AR990" s="1">
        <v>325</v>
      </c>
      <c r="AS990" s="1">
        <v>325</v>
      </c>
      <c r="AT990" s="1">
        <v>325</v>
      </c>
      <c r="AU990" s="1">
        <v>325.89</v>
      </c>
      <c r="AV990" s="1">
        <v>337.62</v>
      </c>
      <c r="AW990" s="1">
        <v>337.62</v>
      </c>
      <c r="AX990" s="1">
        <v>337.8</v>
      </c>
      <c r="AY990" s="1">
        <v>337.8</v>
      </c>
      <c r="AZ990" s="1">
        <v>337.8</v>
      </c>
      <c r="BA990" s="1">
        <v>345</v>
      </c>
      <c r="BB990" s="1">
        <v>345</v>
      </c>
      <c r="BC990" s="1">
        <v>345</v>
      </c>
      <c r="BD990" s="1">
        <v>345</v>
      </c>
      <c r="BE990" s="1">
        <v>345</v>
      </c>
      <c r="BF990" s="1">
        <v>347.62</v>
      </c>
      <c r="BG990" s="1">
        <v>347.62</v>
      </c>
      <c r="BH990" s="1">
        <v>347.62</v>
      </c>
      <c r="BI990" s="1">
        <v>347.62</v>
      </c>
      <c r="BJ990" s="1">
        <v>359.52</v>
      </c>
      <c r="BK990" s="1">
        <v>359.52</v>
      </c>
      <c r="BL990" s="1">
        <v>359.52</v>
      </c>
      <c r="BM990" s="1">
        <v>359.52</v>
      </c>
      <c r="BN990" s="1">
        <v>359.52</v>
      </c>
      <c r="BO990" s="1">
        <v>359.52</v>
      </c>
      <c r="BP990" s="1">
        <v>369.35</v>
      </c>
      <c r="BQ990" s="1">
        <v>375</v>
      </c>
      <c r="BR990" s="1">
        <v>375</v>
      </c>
      <c r="BS990" s="1">
        <v>375</v>
      </c>
      <c r="BT990" s="1">
        <v>381.07</v>
      </c>
      <c r="BU990" s="1">
        <v>421.43</v>
      </c>
      <c r="BV990" s="1">
        <v>421.43</v>
      </c>
      <c r="BW990" s="1">
        <v>421.43</v>
      </c>
      <c r="BX990" s="1">
        <v>421.43</v>
      </c>
      <c r="BY990" s="1">
        <v>421.43</v>
      </c>
      <c r="BZ990" s="1">
        <v>421.43</v>
      </c>
      <c r="CA990" s="1">
        <v>424.52</v>
      </c>
      <c r="CB990" s="1">
        <v>424.52</v>
      </c>
      <c r="CC990" s="1">
        <v>424.52</v>
      </c>
      <c r="CD990" s="1">
        <v>424.52</v>
      </c>
      <c r="CE990" s="1">
        <v>434.52</v>
      </c>
      <c r="CF990" s="1">
        <v>551.79</v>
      </c>
    </row>
    <row r="991" spans="18:451" x14ac:dyDescent="0.25">
      <c r="R991" s="1">
        <v>375</v>
      </c>
      <c r="S991" s="1">
        <v>375</v>
      </c>
      <c r="T991" s="1">
        <v>375</v>
      </c>
      <c r="U991" s="1">
        <v>375</v>
      </c>
      <c r="V991" s="1">
        <v>375</v>
      </c>
      <c r="W991" s="1">
        <v>375</v>
      </c>
      <c r="X991" s="1">
        <v>375</v>
      </c>
      <c r="Y991" s="1">
        <v>380</v>
      </c>
      <c r="Z991" s="1">
        <v>390</v>
      </c>
      <c r="AA991" s="1">
        <v>390</v>
      </c>
      <c r="AB991" s="1">
        <v>395</v>
      </c>
      <c r="AC991" s="1">
        <v>395</v>
      </c>
      <c r="AD991" s="1">
        <v>395</v>
      </c>
      <c r="AE991" s="1">
        <v>395</v>
      </c>
      <c r="AF991" s="1">
        <v>395</v>
      </c>
      <c r="AG991" s="1">
        <v>395</v>
      </c>
      <c r="AH991" s="1">
        <v>400</v>
      </c>
      <c r="AI991" s="1">
        <v>400</v>
      </c>
      <c r="AJ991" s="1">
        <v>400</v>
      </c>
      <c r="AK991" s="1">
        <v>400</v>
      </c>
      <c r="AL991" s="1">
        <v>400</v>
      </c>
      <c r="AM991" s="1">
        <v>400</v>
      </c>
      <c r="AN991" s="1">
        <v>400</v>
      </c>
      <c r="AO991" s="1">
        <v>400</v>
      </c>
      <c r="AP991" s="1">
        <v>400</v>
      </c>
      <c r="AQ991" s="1">
        <v>400</v>
      </c>
      <c r="AR991" s="1">
        <v>400</v>
      </c>
      <c r="AS991" s="1">
        <v>400</v>
      </c>
      <c r="AT991" s="1">
        <v>400</v>
      </c>
      <c r="AU991" s="1">
        <v>400</v>
      </c>
      <c r="AV991" s="1">
        <v>400</v>
      </c>
      <c r="AW991" s="1">
        <v>400</v>
      </c>
      <c r="AX991" s="1">
        <v>410</v>
      </c>
      <c r="AY991" s="1">
        <v>420</v>
      </c>
      <c r="AZ991" s="1">
        <v>420</v>
      </c>
      <c r="BA991" s="1">
        <v>420</v>
      </c>
      <c r="BB991" s="1">
        <v>425</v>
      </c>
      <c r="BC991" s="1">
        <v>425</v>
      </c>
      <c r="BD991" s="1">
        <v>425</v>
      </c>
      <c r="BE991" s="1">
        <v>425</v>
      </c>
      <c r="BF991" s="1">
        <v>425</v>
      </c>
      <c r="BG991" s="1">
        <v>425</v>
      </c>
      <c r="BH991" s="1">
        <v>450</v>
      </c>
      <c r="BI991" s="1">
        <v>450</v>
      </c>
      <c r="BJ991" s="1">
        <v>450</v>
      </c>
      <c r="BK991" s="1">
        <v>450</v>
      </c>
      <c r="BL991" s="1">
        <v>450</v>
      </c>
      <c r="BM991" s="1">
        <v>450</v>
      </c>
      <c r="BN991" s="1">
        <v>450</v>
      </c>
      <c r="BO991" s="1">
        <v>450</v>
      </c>
      <c r="BP991" s="1">
        <v>450</v>
      </c>
      <c r="BQ991" s="1">
        <v>450</v>
      </c>
      <c r="BR991" s="1">
        <v>450</v>
      </c>
      <c r="BS991" s="1">
        <v>450</v>
      </c>
      <c r="BT991" s="1">
        <v>450</v>
      </c>
      <c r="BU991" s="1">
        <v>460</v>
      </c>
      <c r="BV991" s="1">
        <v>465</v>
      </c>
      <c r="BW991" s="1">
        <v>470</v>
      </c>
      <c r="BX991" s="1">
        <v>475</v>
      </c>
      <c r="BY991" s="1">
        <v>485</v>
      </c>
      <c r="BZ991" s="1">
        <v>495</v>
      </c>
      <c r="CA991" s="1">
        <v>495</v>
      </c>
      <c r="CB991" s="1">
        <v>495</v>
      </c>
      <c r="CC991" s="1">
        <v>500</v>
      </c>
      <c r="CD991" s="1">
        <v>500</v>
      </c>
      <c r="CE991" s="1">
        <v>517.08000000000004</v>
      </c>
      <c r="CF991" s="1">
        <v>550</v>
      </c>
    </row>
    <row r="992" spans="18:451" x14ac:dyDescent="0.25">
      <c r="R992" s="1">
        <v>460</v>
      </c>
      <c r="S992" s="1">
        <v>475</v>
      </c>
      <c r="T992" s="1">
        <v>475</v>
      </c>
      <c r="U992" s="1">
        <v>475</v>
      </c>
      <c r="V992" s="1">
        <v>475</v>
      </c>
      <c r="W992" s="1">
        <v>475</v>
      </c>
      <c r="X992" s="1">
        <v>475</v>
      </c>
      <c r="Y992" s="1">
        <v>475</v>
      </c>
      <c r="Z992" s="1">
        <v>475</v>
      </c>
      <c r="AA992" s="1">
        <v>490</v>
      </c>
      <c r="AB992" s="1">
        <v>495</v>
      </c>
      <c r="AC992" s="1">
        <v>495</v>
      </c>
      <c r="AD992" s="1">
        <v>495</v>
      </c>
      <c r="AE992" s="1">
        <v>495</v>
      </c>
      <c r="AF992" s="1">
        <v>495</v>
      </c>
      <c r="AG992" s="1">
        <v>495</v>
      </c>
      <c r="AH992" s="1">
        <v>495</v>
      </c>
      <c r="AI992" s="1">
        <v>495</v>
      </c>
      <c r="AJ992" s="1">
        <v>500</v>
      </c>
      <c r="AK992" s="1">
        <v>500</v>
      </c>
      <c r="AL992" s="1">
        <v>500</v>
      </c>
      <c r="AM992" s="1">
        <v>500</v>
      </c>
      <c r="AN992" s="1">
        <v>500</v>
      </c>
      <c r="AO992" s="1">
        <v>500</v>
      </c>
      <c r="AP992" s="1">
        <v>500</v>
      </c>
      <c r="AQ992" s="1">
        <v>500</v>
      </c>
      <c r="AR992" s="1">
        <v>500</v>
      </c>
      <c r="AS992" s="1">
        <v>500</v>
      </c>
      <c r="AT992" s="1">
        <v>525</v>
      </c>
      <c r="AU992" s="1">
        <v>525</v>
      </c>
      <c r="AV992" s="1">
        <v>525</v>
      </c>
      <c r="AW992" s="1">
        <v>525</v>
      </c>
      <c r="AX992" s="1">
        <v>525</v>
      </c>
      <c r="AY992" s="1">
        <v>525</v>
      </c>
      <c r="AZ992" s="1">
        <v>530</v>
      </c>
      <c r="BA992" s="1">
        <v>550</v>
      </c>
      <c r="BB992" s="1">
        <v>550</v>
      </c>
      <c r="BC992" s="1">
        <v>550</v>
      </c>
      <c r="BD992" s="1">
        <v>550</v>
      </c>
      <c r="BE992" s="1">
        <v>550</v>
      </c>
      <c r="BF992" s="1">
        <v>550</v>
      </c>
      <c r="BG992" s="1">
        <v>550</v>
      </c>
      <c r="BH992" s="1">
        <v>550</v>
      </c>
      <c r="BI992" s="1">
        <v>550</v>
      </c>
      <c r="BJ992" s="1">
        <v>550</v>
      </c>
      <c r="BK992" s="1">
        <v>550</v>
      </c>
      <c r="BL992" s="1">
        <v>550</v>
      </c>
      <c r="BM992" s="1">
        <v>575</v>
      </c>
      <c r="BN992" s="1">
        <v>575</v>
      </c>
      <c r="BO992" s="1">
        <v>575</v>
      </c>
      <c r="BP992" s="1">
        <v>585</v>
      </c>
      <c r="BQ992" s="1">
        <v>595</v>
      </c>
      <c r="BR992" s="1">
        <v>599</v>
      </c>
      <c r="BS992" s="1">
        <v>600</v>
      </c>
      <c r="BT992" s="1">
        <v>600</v>
      </c>
      <c r="BU992" s="1">
        <v>600</v>
      </c>
      <c r="BV992" s="1">
        <v>600</v>
      </c>
      <c r="BW992" s="1">
        <v>625</v>
      </c>
      <c r="BX992" s="1">
        <v>625</v>
      </c>
      <c r="BY992" s="1">
        <v>625</v>
      </c>
      <c r="BZ992" s="1">
        <v>650</v>
      </c>
      <c r="CA992" s="1">
        <v>650</v>
      </c>
      <c r="CB992" s="1">
        <v>675</v>
      </c>
      <c r="CC992" s="1">
        <v>675</v>
      </c>
      <c r="CD992" s="1">
        <v>695</v>
      </c>
      <c r="CE992" s="1">
        <v>750</v>
      </c>
      <c r="CF992" s="1">
        <v>895</v>
      </c>
    </row>
    <row r="993" spans="18:84" x14ac:dyDescent="0.25">
      <c r="R993" s="1">
        <v>550</v>
      </c>
      <c r="S993" s="1">
        <v>550</v>
      </c>
      <c r="T993" s="1">
        <v>550</v>
      </c>
      <c r="U993" s="1">
        <v>550</v>
      </c>
      <c r="V993" s="1">
        <v>550</v>
      </c>
      <c r="W993" s="1">
        <v>550</v>
      </c>
      <c r="X993" s="1">
        <v>550</v>
      </c>
      <c r="Y993" s="1">
        <v>550</v>
      </c>
      <c r="Z993" s="1">
        <v>550</v>
      </c>
      <c r="AA993" s="1">
        <v>550</v>
      </c>
      <c r="AB993" s="1">
        <v>550</v>
      </c>
      <c r="AC993" s="1">
        <v>550</v>
      </c>
      <c r="AD993" s="1">
        <v>550</v>
      </c>
      <c r="AE993" s="1">
        <v>575</v>
      </c>
      <c r="AF993" s="1">
        <v>575</v>
      </c>
      <c r="AG993" s="1">
        <v>595</v>
      </c>
      <c r="AH993" s="1">
        <v>595</v>
      </c>
      <c r="AI993" s="1">
        <v>595</v>
      </c>
      <c r="AJ993" s="1">
        <v>595</v>
      </c>
      <c r="AK993" s="1">
        <v>600</v>
      </c>
      <c r="AL993" s="1">
        <v>600</v>
      </c>
      <c r="AM993" s="1">
        <v>600</v>
      </c>
      <c r="AN993" s="1">
        <v>620</v>
      </c>
      <c r="AO993" s="1">
        <v>625</v>
      </c>
      <c r="AP993" s="1">
        <v>625</v>
      </c>
      <c r="AQ993" s="1">
        <v>625</v>
      </c>
      <c r="AR993" s="1">
        <v>650</v>
      </c>
      <c r="AS993" s="1">
        <v>650</v>
      </c>
      <c r="AT993" s="1">
        <v>650</v>
      </c>
      <c r="AU993" s="1">
        <v>650</v>
      </c>
      <c r="AV993" s="1">
        <v>650</v>
      </c>
      <c r="AW993" s="1">
        <v>650</v>
      </c>
      <c r="AX993" s="1">
        <v>650</v>
      </c>
      <c r="AY993" s="1">
        <v>650</v>
      </c>
      <c r="AZ993" s="1">
        <v>650</v>
      </c>
      <c r="BA993" s="1">
        <v>650</v>
      </c>
      <c r="BB993" s="1">
        <v>650</v>
      </c>
      <c r="BC993" s="1">
        <v>650</v>
      </c>
      <c r="BD993" s="1">
        <v>650</v>
      </c>
      <c r="BE993" s="1">
        <v>650</v>
      </c>
      <c r="BF993" s="1">
        <v>650</v>
      </c>
      <c r="BG993" s="1">
        <v>675</v>
      </c>
      <c r="BH993" s="1">
        <v>675</v>
      </c>
      <c r="BI993" s="1">
        <v>695</v>
      </c>
      <c r="BJ993" s="1">
        <v>695</v>
      </c>
      <c r="BK993" s="1">
        <v>695</v>
      </c>
      <c r="BL993" s="1">
        <v>700</v>
      </c>
      <c r="BM993" s="1">
        <v>725</v>
      </c>
      <c r="BN993" s="1">
        <v>725</v>
      </c>
      <c r="BO993" s="1">
        <v>750</v>
      </c>
      <c r="BP993" s="1">
        <v>750</v>
      </c>
      <c r="BQ993" s="1">
        <v>750</v>
      </c>
      <c r="BR993" s="1">
        <v>750</v>
      </c>
      <c r="BS993" s="1">
        <v>795</v>
      </c>
      <c r="BT993" s="1">
        <v>795</v>
      </c>
      <c r="BU993" s="1">
        <v>795</v>
      </c>
      <c r="BV993" s="1">
        <v>795</v>
      </c>
      <c r="BW993" s="1">
        <v>800</v>
      </c>
      <c r="BX993" s="1">
        <v>850</v>
      </c>
      <c r="BY993" s="1">
        <v>850</v>
      </c>
      <c r="BZ993" s="1">
        <v>895</v>
      </c>
      <c r="CA993" s="1">
        <v>895</v>
      </c>
      <c r="CB993" s="1">
        <v>900</v>
      </c>
      <c r="CC993" s="1">
        <v>900</v>
      </c>
      <c r="CD993" s="1">
        <v>950</v>
      </c>
      <c r="CE993" s="1">
        <v>950</v>
      </c>
      <c r="CF993" s="1">
        <v>1295</v>
      </c>
    </row>
    <row r="994" spans="18:84" x14ac:dyDescent="0.25">
      <c r="R994" s="1">
        <v>850</v>
      </c>
      <c r="S994" s="1">
        <v>850</v>
      </c>
      <c r="T994" s="1">
        <v>850</v>
      </c>
      <c r="U994" s="1">
        <v>850</v>
      </c>
      <c r="V994" s="1">
        <v>850</v>
      </c>
      <c r="W994" s="1">
        <v>875</v>
      </c>
      <c r="X994" s="1">
        <v>875</v>
      </c>
      <c r="Y994" s="1">
        <v>875</v>
      </c>
      <c r="Z994" s="1">
        <v>875</v>
      </c>
      <c r="AA994" s="1">
        <v>875</v>
      </c>
      <c r="AB994" s="1">
        <v>875</v>
      </c>
      <c r="AC994" s="1">
        <v>875</v>
      </c>
      <c r="AD994" s="1">
        <v>885</v>
      </c>
      <c r="AE994" s="1">
        <v>895</v>
      </c>
      <c r="AF994" s="1">
        <v>895</v>
      </c>
      <c r="AG994" s="1">
        <v>900</v>
      </c>
      <c r="AH994" s="1">
        <v>900</v>
      </c>
      <c r="AI994" s="1">
        <v>900</v>
      </c>
      <c r="AJ994" s="1">
        <v>900</v>
      </c>
      <c r="AK994" s="1">
        <v>900</v>
      </c>
      <c r="AL994" s="1">
        <v>900</v>
      </c>
      <c r="AM994" s="1">
        <v>900</v>
      </c>
      <c r="AN994" s="1">
        <v>900</v>
      </c>
      <c r="AO994" s="1">
        <v>900</v>
      </c>
      <c r="AP994" s="1">
        <v>900</v>
      </c>
      <c r="AQ994" s="1">
        <v>900</v>
      </c>
      <c r="AR994" s="1">
        <v>900</v>
      </c>
      <c r="AS994" s="1">
        <v>912.5</v>
      </c>
      <c r="AT994" s="1">
        <v>925</v>
      </c>
      <c r="AU994" s="1">
        <v>925</v>
      </c>
      <c r="AV994" s="1">
        <v>950</v>
      </c>
      <c r="AW994" s="1">
        <v>950</v>
      </c>
      <c r="AX994" s="1">
        <v>950</v>
      </c>
      <c r="AY994" s="1">
        <v>950</v>
      </c>
      <c r="AZ994" s="1">
        <v>950</v>
      </c>
      <c r="BA994" s="1">
        <v>950</v>
      </c>
      <c r="BB994" s="1">
        <v>950</v>
      </c>
      <c r="BC994" s="1">
        <v>972.5</v>
      </c>
      <c r="BD994" s="1">
        <v>995</v>
      </c>
      <c r="BE994" s="1">
        <v>995</v>
      </c>
      <c r="BF994" s="1">
        <v>995</v>
      </c>
      <c r="BG994" s="1">
        <v>995</v>
      </c>
      <c r="BH994" s="1">
        <v>995</v>
      </c>
      <c r="BI994" s="1">
        <v>995</v>
      </c>
      <c r="BJ994" s="1">
        <v>995</v>
      </c>
      <c r="BK994" s="1">
        <v>995</v>
      </c>
      <c r="BL994" s="1">
        <v>995</v>
      </c>
      <c r="BM994" s="1">
        <v>1047.5</v>
      </c>
      <c r="BN994" s="1">
        <v>1100</v>
      </c>
      <c r="BO994" s="1">
        <v>1100</v>
      </c>
      <c r="BP994" s="1">
        <v>1100</v>
      </c>
      <c r="BQ994" s="1">
        <v>1100</v>
      </c>
      <c r="BR994" s="1">
        <v>1175</v>
      </c>
      <c r="BS994" s="1">
        <v>1250</v>
      </c>
      <c r="BT994" s="1">
        <v>1250</v>
      </c>
      <c r="BU994" s="1">
        <v>1250</v>
      </c>
      <c r="BV994" s="1">
        <v>1250</v>
      </c>
      <c r="BW994" s="1">
        <v>1300</v>
      </c>
      <c r="BX994" s="1">
        <v>1350</v>
      </c>
      <c r="BY994" s="1">
        <v>1350</v>
      </c>
      <c r="BZ994" s="1">
        <v>1400</v>
      </c>
      <c r="CA994" s="1">
        <v>1400</v>
      </c>
      <c r="CB994" s="1">
        <v>1450</v>
      </c>
      <c r="CC994" s="1">
        <v>1500</v>
      </c>
      <c r="CD994" s="1">
        <v>1500</v>
      </c>
      <c r="CE994" s="1">
        <v>1570</v>
      </c>
      <c r="CF994" s="1">
        <v>1570</v>
      </c>
    </row>
    <row r="995" spans="18:84" x14ac:dyDescent="0.25">
      <c r="R995" s="1">
        <v>995</v>
      </c>
      <c r="S995" s="1">
        <v>995</v>
      </c>
      <c r="T995" s="1">
        <v>995</v>
      </c>
      <c r="U995" s="1">
        <v>995</v>
      </c>
      <c r="V995" s="1">
        <v>995</v>
      </c>
      <c r="W995" s="1">
        <v>995</v>
      </c>
      <c r="X995" s="1">
        <v>995</v>
      </c>
      <c r="Y995" s="1">
        <v>995</v>
      </c>
      <c r="Z995" s="1">
        <v>995</v>
      </c>
      <c r="AA995" s="1">
        <v>995</v>
      </c>
      <c r="AB995" s="1">
        <v>995</v>
      </c>
      <c r="AC995" s="1">
        <v>1000</v>
      </c>
      <c r="AD995" s="1">
        <v>1000</v>
      </c>
      <c r="AE995" s="1">
        <v>1000</v>
      </c>
      <c r="AF995" s="1">
        <v>1000</v>
      </c>
      <c r="AG995" s="1">
        <v>1000</v>
      </c>
      <c r="AH995" s="1">
        <v>1000</v>
      </c>
      <c r="AI995" s="1">
        <v>1050</v>
      </c>
      <c r="AJ995" s="1">
        <v>1100</v>
      </c>
      <c r="AK995" s="1">
        <v>1100</v>
      </c>
      <c r="AL995" s="1">
        <v>1100</v>
      </c>
      <c r="AM995" s="1">
        <v>1100</v>
      </c>
      <c r="AN995" s="1">
        <v>1100</v>
      </c>
      <c r="AO995" s="1">
        <v>1100</v>
      </c>
      <c r="AP995" s="1">
        <v>1100</v>
      </c>
      <c r="AQ995" s="1">
        <v>1100</v>
      </c>
      <c r="AR995" s="1">
        <v>1100</v>
      </c>
      <c r="AS995" s="1">
        <v>1100</v>
      </c>
      <c r="AT995" s="1">
        <v>1100</v>
      </c>
      <c r="AU995" s="1">
        <v>1100</v>
      </c>
      <c r="AV995" s="1">
        <v>1150</v>
      </c>
      <c r="AW995" s="1">
        <v>1150</v>
      </c>
      <c r="AX995" s="1">
        <v>1150</v>
      </c>
      <c r="AY995" s="1">
        <v>1150</v>
      </c>
      <c r="AZ995" s="1">
        <v>1150</v>
      </c>
      <c r="BA995" s="1">
        <v>1150</v>
      </c>
      <c r="BB995" s="1">
        <v>1250</v>
      </c>
      <c r="BC995" s="1">
        <v>1250</v>
      </c>
      <c r="BD995" s="1">
        <v>1250</v>
      </c>
      <c r="BE995" s="1">
        <v>1250</v>
      </c>
      <c r="BF995" s="1">
        <v>1250</v>
      </c>
      <c r="BG995" s="1">
        <v>1250</v>
      </c>
      <c r="BH995" s="1">
        <v>1250</v>
      </c>
      <c r="BI995" s="1">
        <v>1250</v>
      </c>
      <c r="BJ995" s="1">
        <v>1250</v>
      </c>
      <c r="BK995" s="1">
        <v>1250</v>
      </c>
      <c r="BL995" s="1">
        <v>1250</v>
      </c>
      <c r="BM995" s="1">
        <v>1250</v>
      </c>
      <c r="BN995" s="1">
        <v>1250</v>
      </c>
      <c r="BO995" s="1">
        <v>1250</v>
      </c>
      <c r="BP995" s="1">
        <v>1250</v>
      </c>
      <c r="BQ995" s="1">
        <v>1250</v>
      </c>
      <c r="BR995" s="1">
        <v>1250</v>
      </c>
      <c r="BS995" s="1">
        <v>1250</v>
      </c>
      <c r="BT995" s="1">
        <v>1250</v>
      </c>
      <c r="BU995" s="1">
        <v>1350</v>
      </c>
      <c r="BV995" s="1">
        <v>1350</v>
      </c>
      <c r="BW995" s="1">
        <v>1350</v>
      </c>
      <c r="BX995" s="1">
        <v>1350</v>
      </c>
      <c r="BY995" s="1">
        <v>1350</v>
      </c>
      <c r="BZ995" s="1">
        <v>1350</v>
      </c>
      <c r="CA995" s="1">
        <v>3000</v>
      </c>
      <c r="CB995" s="1">
        <v>3000</v>
      </c>
      <c r="CC995" s="1">
        <v>3000</v>
      </c>
      <c r="CD995" s="1">
        <v>3000</v>
      </c>
      <c r="CE995" s="1">
        <v>3000</v>
      </c>
      <c r="CF995" s="1">
        <v>3000</v>
      </c>
    </row>
    <row r="996" spans="18:84" x14ac:dyDescent="0.25">
      <c r="R996" s="1">
        <v>300</v>
      </c>
      <c r="S996" s="1">
        <v>300</v>
      </c>
      <c r="T996" s="1">
        <v>300</v>
      </c>
      <c r="U996" s="1">
        <v>300</v>
      </c>
      <c r="V996" s="1">
        <v>300</v>
      </c>
      <c r="W996" s="1">
        <v>300</v>
      </c>
      <c r="X996" s="1">
        <v>300</v>
      </c>
      <c r="Y996" s="1">
        <v>300</v>
      </c>
      <c r="Z996" s="1">
        <v>300</v>
      </c>
      <c r="AA996" s="1">
        <v>300</v>
      </c>
      <c r="AB996" s="1">
        <v>300</v>
      </c>
      <c r="AC996" s="1">
        <v>300</v>
      </c>
      <c r="AD996" s="1">
        <v>300</v>
      </c>
      <c r="AE996" s="1">
        <v>300</v>
      </c>
      <c r="AF996" s="1">
        <v>300</v>
      </c>
      <c r="AG996" s="1">
        <v>300</v>
      </c>
      <c r="AH996" s="1">
        <v>300</v>
      </c>
      <c r="AI996" s="1">
        <v>300</v>
      </c>
      <c r="AJ996" s="1">
        <v>300</v>
      </c>
      <c r="AK996" s="1">
        <v>300</v>
      </c>
      <c r="AL996" s="1">
        <v>300</v>
      </c>
      <c r="AM996" s="1">
        <v>300</v>
      </c>
      <c r="AN996" s="1">
        <v>300</v>
      </c>
      <c r="AO996" s="1">
        <v>300</v>
      </c>
      <c r="AP996" s="1">
        <v>300</v>
      </c>
      <c r="AQ996" s="1">
        <v>300</v>
      </c>
      <c r="AR996" s="1">
        <v>300</v>
      </c>
      <c r="AS996" s="1">
        <v>300</v>
      </c>
      <c r="AT996" s="1">
        <v>300</v>
      </c>
      <c r="AU996" s="1">
        <v>300</v>
      </c>
      <c r="AV996" s="1">
        <v>300</v>
      </c>
      <c r="AW996" s="1">
        <v>300</v>
      </c>
      <c r="AX996" s="1">
        <v>300</v>
      </c>
      <c r="AY996" s="1">
        <v>300</v>
      </c>
      <c r="AZ996" s="1">
        <v>330</v>
      </c>
      <c r="BA996" s="1">
        <v>330</v>
      </c>
      <c r="BB996" s="1">
        <v>330</v>
      </c>
      <c r="BC996" s="1">
        <v>330</v>
      </c>
      <c r="BD996" s="1">
        <v>330</v>
      </c>
      <c r="BE996" s="1">
        <v>330</v>
      </c>
      <c r="BF996" s="1">
        <v>330</v>
      </c>
      <c r="BG996" s="1">
        <v>330</v>
      </c>
      <c r="BH996" s="1">
        <v>330</v>
      </c>
      <c r="BI996" s="1">
        <v>330</v>
      </c>
      <c r="BJ996" s="1">
        <v>330</v>
      </c>
      <c r="BK996" s="1">
        <v>330</v>
      </c>
      <c r="BL996" s="1">
        <v>330</v>
      </c>
      <c r="BM996" s="1">
        <v>330</v>
      </c>
      <c r="BN996" s="1">
        <v>330</v>
      </c>
      <c r="BO996" s="1">
        <v>330</v>
      </c>
      <c r="BP996" s="1">
        <v>330</v>
      </c>
      <c r="BQ996" s="1">
        <v>330</v>
      </c>
      <c r="BR996" s="1">
        <v>330</v>
      </c>
      <c r="BS996" s="1">
        <v>330</v>
      </c>
      <c r="BT996" s="1">
        <v>330</v>
      </c>
      <c r="BU996" s="1">
        <v>330</v>
      </c>
      <c r="BV996" s="1">
        <v>330</v>
      </c>
      <c r="BW996" s="1">
        <v>330</v>
      </c>
      <c r="BX996" s="1">
        <v>330</v>
      </c>
      <c r="BY996" s="1">
        <v>330</v>
      </c>
      <c r="BZ996" s="1">
        <v>330</v>
      </c>
      <c r="CA996" s="1">
        <v>330</v>
      </c>
      <c r="CB996" s="1">
        <v>330</v>
      </c>
      <c r="CC996" s="1">
        <v>330</v>
      </c>
      <c r="CD996" s="1">
        <v>330</v>
      </c>
      <c r="CE996" s="1">
        <v>330</v>
      </c>
      <c r="CF996" s="1">
        <v>330</v>
      </c>
    </row>
    <row r="997" spans="18:84" x14ac:dyDescent="0.25">
      <c r="R997" s="1">
        <v>275</v>
      </c>
      <c r="S997" s="1">
        <v>275</v>
      </c>
      <c r="T997" s="1">
        <v>275</v>
      </c>
      <c r="U997" s="1">
        <v>280</v>
      </c>
      <c r="V997" s="1">
        <v>280</v>
      </c>
      <c r="W997" s="1">
        <v>282.44</v>
      </c>
      <c r="X997" s="1">
        <v>283</v>
      </c>
      <c r="Y997" s="1">
        <v>285</v>
      </c>
      <c r="Z997" s="1">
        <v>290</v>
      </c>
      <c r="AA997" s="1">
        <v>294.33999999999997</v>
      </c>
      <c r="AB997" s="1">
        <v>294.33999999999997</v>
      </c>
      <c r="AC997" s="1">
        <v>294.33999999999997</v>
      </c>
      <c r="AD997" s="1">
        <v>294.33999999999997</v>
      </c>
      <c r="AE997" s="1">
        <v>294.33999999999997</v>
      </c>
      <c r="AF997" s="1">
        <v>294.35000000000002</v>
      </c>
      <c r="AG997" s="1">
        <v>294.35000000000002</v>
      </c>
      <c r="AH997" s="1">
        <v>295</v>
      </c>
      <c r="AI997" s="1">
        <v>300</v>
      </c>
      <c r="AJ997" s="1">
        <v>300</v>
      </c>
      <c r="AK997" s="1">
        <v>300</v>
      </c>
      <c r="AL997" s="1">
        <v>300</v>
      </c>
      <c r="AM997" s="1">
        <v>300</v>
      </c>
      <c r="AN997" s="1">
        <v>300</v>
      </c>
      <c r="AO997" s="1">
        <v>300</v>
      </c>
      <c r="AP997" s="1">
        <v>304.16000000000003</v>
      </c>
      <c r="AQ997" s="1">
        <v>304.16000000000003</v>
      </c>
      <c r="AR997" s="1">
        <v>305</v>
      </c>
      <c r="AS997" s="1">
        <v>305</v>
      </c>
      <c r="AT997" s="1">
        <v>305</v>
      </c>
      <c r="AU997" s="1">
        <v>315</v>
      </c>
      <c r="AV997" s="1">
        <v>316.07</v>
      </c>
      <c r="AW997" s="1">
        <v>316.07</v>
      </c>
      <c r="AX997" s="1">
        <v>316.07</v>
      </c>
      <c r="AY997" s="1">
        <v>316.07</v>
      </c>
      <c r="AZ997" s="1">
        <v>316.07</v>
      </c>
      <c r="BA997" s="1">
        <v>325</v>
      </c>
      <c r="BB997" s="1">
        <v>325</v>
      </c>
      <c r="BC997" s="1">
        <v>325</v>
      </c>
      <c r="BD997" s="1">
        <v>325</v>
      </c>
      <c r="BE997" s="1">
        <v>325</v>
      </c>
      <c r="BF997" s="1">
        <v>325.89</v>
      </c>
      <c r="BG997" s="1">
        <v>325.89</v>
      </c>
      <c r="BH997" s="1">
        <v>333</v>
      </c>
      <c r="BI997" s="1">
        <v>333</v>
      </c>
      <c r="BJ997" s="1">
        <v>337.79</v>
      </c>
      <c r="BK997" s="1">
        <v>350</v>
      </c>
      <c r="BL997" s="1">
        <v>350</v>
      </c>
      <c r="BM997" s="1">
        <v>359.52</v>
      </c>
      <c r="BN997" s="1">
        <v>359.52</v>
      </c>
      <c r="BO997" s="1">
        <v>359.52</v>
      </c>
      <c r="BP997" s="1">
        <v>359.52</v>
      </c>
      <c r="BQ997" s="1">
        <v>359.52</v>
      </c>
      <c r="BR997" s="1">
        <v>359.52</v>
      </c>
      <c r="BS997" s="1">
        <v>359.52</v>
      </c>
      <c r="BT997" s="1">
        <v>359.52</v>
      </c>
      <c r="BU997" s="1">
        <v>359.52</v>
      </c>
      <c r="BV997" s="1">
        <v>359.52</v>
      </c>
      <c r="BW997" s="1">
        <v>359.52</v>
      </c>
      <c r="BX997" s="1">
        <v>359.52</v>
      </c>
      <c r="BY997" s="1">
        <v>365</v>
      </c>
      <c r="BZ997" s="1">
        <v>367.52</v>
      </c>
      <c r="CA997" s="1">
        <v>375</v>
      </c>
      <c r="CB997" s="1">
        <v>402.97</v>
      </c>
      <c r="CC997" s="1">
        <v>402.97</v>
      </c>
      <c r="CD997" s="1">
        <v>434.52</v>
      </c>
      <c r="CE997" s="1">
        <v>468.15</v>
      </c>
      <c r="CF997" s="1">
        <v>468.15</v>
      </c>
    </row>
    <row r="998" spans="18:84" x14ac:dyDescent="0.25">
      <c r="R998" s="1">
        <v>350</v>
      </c>
      <c r="S998" s="1">
        <v>350</v>
      </c>
      <c r="T998" s="1">
        <v>350</v>
      </c>
      <c r="U998" s="1">
        <v>350</v>
      </c>
      <c r="V998" s="1">
        <v>350</v>
      </c>
      <c r="W998" s="1">
        <v>350</v>
      </c>
      <c r="X998" s="1">
        <v>350</v>
      </c>
      <c r="Y998" s="1">
        <v>350</v>
      </c>
      <c r="Z998" s="1">
        <v>350</v>
      </c>
      <c r="AA998" s="1">
        <v>350</v>
      </c>
      <c r="AB998" s="1">
        <v>350</v>
      </c>
      <c r="AC998" s="1">
        <v>350</v>
      </c>
      <c r="AD998" s="1">
        <v>350</v>
      </c>
      <c r="AE998" s="1">
        <v>350</v>
      </c>
      <c r="AF998" s="1">
        <v>350</v>
      </c>
      <c r="AG998" s="1">
        <v>350</v>
      </c>
      <c r="AH998" s="1">
        <v>350</v>
      </c>
      <c r="AI998" s="1">
        <v>350</v>
      </c>
      <c r="AJ998" s="1">
        <v>360</v>
      </c>
      <c r="AK998" s="1">
        <v>360</v>
      </c>
      <c r="AL998" s="1">
        <v>360</v>
      </c>
      <c r="AM998" s="1">
        <v>365</v>
      </c>
      <c r="AN998" s="1">
        <v>375</v>
      </c>
      <c r="AO998" s="1">
        <v>375</v>
      </c>
      <c r="AP998" s="1">
        <v>375</v>
      </c>
      <c r="AQ998" s="1">
        <v>375</v>
      </c>
      <c r="AR998" s="1">
        <v>375</v>
      </c>
      <c r="AS998" s="1">
        <v>375</v>
      </c>
      <c r="AT998" s="1">
        <v>375</v>
      </c>
      <c r="AU998" s="1">
        <v>375</v>
      </c>
      <c r="AV998" s="1">
        <v>375</v>
      </c>
      <c r="AW998" s="1">
        <v>375</v>
      </c>
      <c r="AX998" s="1">
        <v>375</v>
      </c>
      <c r="AY998" s="1">
        <v>375</v>
      </c>
      <c r="AZ998" s="1">
        <v>375</v>
      </c>
      <c r="BA998" s="1">
        <v>375</v>
      </c>
      <c r="BB998" s="1">
        <v>380</v>
      </c>
      <c r="BC998" s="1">
        <v>380</v>
      </c>
      <c r="BD998" s="1">
        <v>380</v>
      </c>
      <c r="BE998" s="1">
        <v>380</v>
      </c>
      <c r="BF998" s="1">
        <v>385</v>
      </c>
      <c r="BG998" s="1">
        <v>390</v>
      </c>
      <c r="BH998" s="1">
        <v>395</v>
      </c>
      <c r="BI998" s="1">
        <v>395</v>
      </c>
      <c r="BJ998" s="1">
        <v>395</v>
      </c>
      <c r="BK998" s="1">
        <v>395</v>
      </c>
      <c r="BL998" s="1">
        <v>395</v>
      </c>
      <c r="BM998" s="1">
        <v>395</v>
      </c>
      <c r="BN998" s="1">
        <v>395</v>
      </c>
      <c r="BO998" s="1">
        <v>400</v>
      </c>
      <c r="BP998" s="1">
        <v>400</v>
      </c>
      <c r="BQ998" s="1">
        <v>400</v>
      </c>
      <c r="BR998" s="1">
        <v>400</v>
      </c>
      <c r="BS998" s="1">
        <v>400</v>
      </c>
      <c r="BT998" s="1">
        <v>400</v>
      </c>
      <c r="BU998" s="1">
        <v>412</v>
      </c>
      <c r="BV998" s="1">
        <v>425</v>
      </c>
      <c r="BW998" s="1">
        <v>425</v>
      </c>
      <c r="BX998" s="1">
        <v>425</v>
      </c>
      <c r="BY998" s="1">
        <v>425</v>
      </c>
      <c r="BZ998" s="1">
        <v>430</v>
      </c>
      <c r="CA998" s="1">
        <v>440</v>
      </c>
      <c r="CB998" s="1">
        <v>450</v>
      </c>
      <c r="CC998" s="1">
        <v>450</v>
      </c>
      <c r="CD998" s="1">
        <v>450</v>
      </c>
      <c r="CE998" s="1">
        <v>475</v>
      </c>
      <c r="CF998" s="1">
        <v>550</v>
      </c>
    </row>
    <row r="999" spans="18:84" x14ac:dyDescent="0.25">
      <c r="R999" s="1">
        <v>425</v>
      </c>
      <c r="S999" s="1">
        <v>425</v>
      </c>
      <c r="T999" s="1">
        <v>425</v>
      </c>
      <c r="U999" s="1">
        <v>425</v>
      </c>
      <c r="V999" s="1">
        <v>425</v>
      </c>
      <c r="W999" s="1">
        <v>425</v>
      </c>
      <c r="X999" s="1">
        <v>425</v>
      </c>
      <c r="Y999" s="1">
        <v>425</v>
      </c>
      <c r="Z999" s="1">
        <v>430</v>
      </c>
      <c r="AA999" s="1">
        <v>435</v>
      </c>
      <c r="AB999" s="1">
        <v>450</v>
      </c>
      <c r="AC999" s="1">
        <v>450</v>
      </c>
      <c r="AD999" s="1">
        <v>450</v>
      </c>
      <c r="AE999" s="1">
        <v>450</v>
      </c>
      <c r="AF999" s="1">
        <v>450</v>
      </c>
      <c r="AG999" s="1">
        <v>450</v>
      </c>
      <c r="AH999" s="1">
        <v>450</v>
      </c>
      <c r="AI999" s="1">
        <v>450</v>
      </c>
      <c r="AJ999" s="1">
        <v>450</v>
      </c>
      <c r="AK999" s="1">
        <v>450</v>
      </c>
      <c r="AL999" s="1">
        <v>450</v>
      </c>
      <c r="AM999" s="1">
        <v>450</v>
      </c>
      <c r="AN999" s="1">
        <v>450</v>
      </c>
      <c r="AO999" s="1">
        <v>450</v>
      </c>
      <c r="AP999" s="1">
        <v>450</v>
      </c>
      <c r="AQ999" s="1">
        <v>450</v>
      </c>
      <c r="AR999" s="1">
        <v>450</v>
      </c>
      <c r="AS999" s="1">
        <v>450</v>
      </c>
      <c r="AT999" s="1">
        <v>460</v>
      </c>
      <c r="AU999" s="1">
        <v>470</v>
      </c>
      <c r="AV999" s="1">
        <v>475</v>
      </c>
      <c r="AW999" s="1">
        <v>475</v>
      </c>
      <c r="AX999" s="1">
        <v>475</v>
      </c>
      <c r="AY999" s="1">
        <v>475</v>
      </c>
      <c r="AZ999" s="1">
        <v>475</v>
      </c>
      <c r="BA999" s="1">
        <v>475</v>
      </c>
      <c r="BB999" s="1">
        <v>475</v>
      </c>
      <c r="BC999" s="1">
        <v>480</v>
      </c>
      <c r="BD999" s="1">
        <v>490</v>
      </c>
      <c r="BE999" s="1">
        <v>495</v>
      </c>
      <c r="BF999" s="1">
        <v>495</v>
      </c>
      <c r="BG999" s="1">
        <v>500</v>
      </c>
      <c r="BH999" s="1">
        <v>500</v>
      </c>
      <c r="BI999" s="1">
        <v>500</v>
      </c>
      <c r="BJ999" s="1">
        <v>500</v>
      </c>
      <c r="BK999" s="1">
        <v>500</v>
      </c>
      <c r="BL999" s="1">
        <v>500</v>
      </c>
      <c r="BM999" s="1">
        <v>525</v>
      </c>
      <c r="BN999" s="1">
        <v>525</v>
      </c>
      <c r="BO999" s="1">
        <v>525</v>
      </c>
      <c r="BP999" s="1">
        <v>525</v>
      </c>
      <c r="BQ999" s="1">
        <v>525</v>
      </c>
      <c r="BR999" s="1">
        <v>540</v>
      </c>
      <c r="BS999" s="1">
        <v>550</v>
      </c>
      <c r="BT999" s="1">
        <v>550</v>
      </c>
      <c r="BU999" s="1">
        <v>550</v>
      </c>
      <c r="BV999" s="1">
        <v>550</v>
      </c>
      <c r="BW999" s="1">
        <v>550</v>
      </c>
      <c r="BX999" s="1">
        <v>565</v>
      </c>
      <c r="BY999" s="1">
        <v>575</v>
      </c>
      <c r="BZ999" s="1">
        <v>575</v>
      </c>
      <c r="CA999" s="1">
        <v>595</v>
      </c>
      <c r="CB999" s="1">
        <v>595</v>
      </c>
      <c r="CC999" s="1">
        <v>625</v>
      </c>
      <c r="CD999" s="1">
        <v>650</v>
      </c>
      <c r="CE999" s="1">
        <v>670</v>
      </c>
      <c r="CF999" s="1">
        <v>695</v>
      </c>
    </row>
    <row r="1000" spans="18:84" x14ac:dyDescent="0.25">
      <c r="R1000" s="1">
        <v>500</v>
      </c>
      <c r="S1000" s="1">
        <v>500</v>
      </c>
      <c r="T1000" s="1">
        <v>500</v>
      </c>
      <c r="U1000" s="1">
        <v>500</v>
      </c>
      <c r="V1000" s="1">
        <v>500</v>
      </c>
      <c r="W1000" s="1">
        <v>500</v>
      </c>
      <c r="X1000" s="1">
        <v>500</v>
      </c>
      <c r="Y1000" s="1">
        <v>500</v>
      </c>
      <c r="Z1000" s="1">
        <v>500</v>
      </c>
      <c r="AA1000" s="1">
        <v>520</v>
      </c>
      <c r="AB1000" s="1">
        <v>525</v>
      </c>
      <c r="AC1000" s="1">
        <v>525</v>
      </c>
      <c r="AD1000" s="1">
        <v>525</v>
      </c>
      <c r="AE1000" s="1">
        <v>525</v>
      </c>
      <c r="AF1000" s="1">
        <v>525</v>
      </c>
      <c r="AG1000" s="1">
        <v>525</v>
      </c>
      <c r="AH1000" s="1">
        <v>525</v>
      </c>
      <c r="AI1000" s="1">
        <v>525</v>
      </c>
      <c r="AJ1000" s="1">
        <v>530</v>
      </c>
      <c r="AK1000" s="1">
        <v>550</v>
      </c>
      <c r="AL1000" s="1">
        <v>550</v>
      </c>
      <c r="AM1000" s="1">
        <v>550</v>
      </c>
      <c r="AN1000" s="1">
        <v>550</v>
      </c>
      <c r="AO1000" s="1">
        <v>550</v>
      </c>
      <c r="AP1000" s="1">
        <v>550</v>
      </c>
      <c r="AQ1000" s="1">
        <v>550</v>
      </c>
      <c r="AR1000" s="1">
        <v>555</v>
      </c>
      <c r="AS1000" s="1">
        <v>575</v>
      </c>
      <c r="AT1000" s="1">
        <v>575</v>
      </c>
      <c r="AU1000" s="1">
        <v>575</v>
      </c>
      <c r="AV1000" s="1">
        <v>580</v>
      </c>
      <c r="AW1000" s="1">
        <v>595</v>
      </c>
      <c r="AX1000" s="1">
        <v>595</v>
      </c>
      <c r="AY1000" s="1">
        <v>595</v>
      </c>
      <c r="AZ1000" s="1">
        <v>600</v>
      </c>
      <c r="BA1000" s="1">
        <v>600</v>
      </c>
      <c r="BB1000" s="1">
        <v>600</v>
      </c>
      <c r="BC1000" s="1">
        <v>617.5</v>
      </c>
      <c r="BD1000" s="1">
        <v>625</v>
      </c>
      <c r="BE1000" s="1">
        <v>625</v>
      </c>
      <c r="BF1000" s="1">
        <v>625</v>
      </c>
      <c r="BG1000" s="1">
        <v>625</v>
      </c>
      <c r="BH1000" s="1">
        <v>642.5</v>
      </c>
      <c r="BI1000" s="1">
        <v>650</v>
      </c>
      <c r="BJ1000" s="1">
        <v>650</v>
      </c>
      <c r="BK1000" s="1">
        <v>650</v>
      </c>
      <c r="BL1000" s="1">
        <v>650</v>
      </c>
      <c r="BM1000" s="1">
        <v>650</v>
      </c>
      <c r="BN1000" s="1">
        <v>650</v>
      </c>
      <c r="BO1000" s="1">
        <v>675</v>
      </c>
      <c r="BP1000" s="1">
        <v>680</v>
      </c>
      <c r="BQ1000" s="1">
        <v>695</v>
      </c>
      <c r="BR1000" s="1">
        <v>695</v>
      </c>
      <c r="BS1000" s="1">
        <v>700</v>
      </c>
      <c r="BT1000" s="1">
        <v>700</v>
      </c>
      <c r="BU1000" s="1">
        <v>700</v>
      </c>
      <c r="BV1000" s="1">
        <v>725</v>
      </c>
      <c r="BW1000" s="1">
        <v>745</v>
      </c>
      <c r="BX1000" s="1">
        <v>750</v>
      </c>
      <c r="BY1000" s="1">
        <v>750</v>
      </c>
      <c r="BZ1000" s="1">
        <v>750</v>
      </c>
      <c r="CA1000" s="1">
        <v>750</v>
      </c>
      <c r="CB1000" s="1">
        <v>795</v>
      </c>
      <c r="CC1000" s="1">
        <v>800</v>
      </c>
      <c r="CD1000" s="1">
        <v>850</v>
      </c>
      <c r="CE1000" s="1">
        <v>895</v>
      </c>
      <c r="CF1000" s="1">
        <v>1100</v>
      </c>
    </row>
    <row r="1001" spans="18:84" x14ac:dyDescent="0.25">
      <c r="R1001" s="1">
        <v>725</v>
      </c>
      <c r="S1001" s="1">
        <v>750</v>
      </c>
      <c r="T1001" s="1">
        <v>750</v>
      </c>
      <c r="U1001" s="1">
        <v>750</v>
      </c>
      <c r="V1001" s="1">
        <v>750</v>
      </c>
      <c r="W1001" s="1">
        <v>750</v>
      </c>
      <c r="X1001" s="1">
        <v>750</v>
      </c>
      <c r="Y1001" s="1">
        <v>775</v>
      </c>
      <c r="Z1001" s="1">
        <v>795</v>
      </c>
      <c r="AA1001" s="1">
        <v>795</v>
      </c>
      <c r="AB1001" s="1">
        <v>795</v>
      </c>
      <c r="AC1001" s="1">
        <v>795</v>
      </c>
      <c r="AD1001" s="1">
        <v>800</v>
      </c>
      <c r="AE1001" s="1">
        <v>800</v>
      </c>
      <c r="AF1001" s="1">
        <v>800</v>
      </c>
      <c r="AG1001" s="1">
        <v>810</v>
      </c>
      <c r="AH1001" s="1">
        <v>825</v>
      </c>
      <c r="AI1001" s="1">
        <v>850</v>
      </c>
      <c r="AJ1001" s="1">
        <v>850</v>
      </c>
      <c r="AK1001" s="1">
        <v>850</v>
      </c>
      <c r="AL1001" s="1">
        <v>850</v>
      </c>
      <c r="AM1001" s="1">
        <v>850</v>
      </c>
      <c r="AN1001" s="1">
        <v>850</v>
      </c>
      <c r="AO1001" s="1">
        <v>850</v>
      </c>
      <c r="AP1001" s="1">
        <v>850</v>
      </c>
      <c r="AQ1001" s="1">
        <v>850</v>
      </c>
      <c r="AR1001" s="1">
        <v>850</v>
      </c>
      <c r="AS1001" s="1">
        <v>850</v>
      </c>
      <c r="AT1001" s="1">
        <v>850</v>
      </c>
      <c r="AU1001" s="1">
        <v>875</v>
      </c>
      <c r="AV1001" s="1">
        <v>875</v>
      </c>
      <c r="AW1001" s="1">
        <v>895</v>
      </c>
      <c r="AX1001" s="1">
        <v>895</v>
      </c>
      <c r="AY1001" s="1">
        <v>900</v>
      </c>
      <c r="AZ1001" s="1">
        <v>950</v>
      </c>
      <c r="BA1001" s="1">
        <v>950</v>
      </c>
      <c r="BB1001" s="1">
        <v>950</v>
      </c>
      <c r="BC1001" s="1">
        <v>950</v>
      </c>
      <c r="BD1001" s="1">
        <v>950</v>
      </c>
      <c r="BE1001" s="1">
        <v>950</v>
      </c>
      <c r="BF1001" s="1">
        <v>975</v>
      </c>
      <c r="BG1001" s="1">
        <v>995</v>
      </c>
      <c r="BH1001" s="1">
        <v>995</v>
      </c>
      <c r="BI1001" s="1">
        <v>995</v>
      </c>
      <c r="BJ1001" s="1">
        <v>995</v>
      </c>
      <c r="BK1001" s="1">
        <v>995</v>
      </c>
      <c r="BL1001" s="1">
        <v>1000</v>
      </c>
      <c r="BM1001" s="1">
        <v>1000</v>
      </c>
      <c r="BN1001" s="1">
        <v>1050</v>
      </c>
      <c r="BO1001" s="1">
        <v>1050</v>
      </c>
      <c r="BP1001" s="1">
        <v>1100</v>
      </c>
      <c r="BQ1001" s="1">
        <v>1100</v>
      </c>
      <c r="BR1001" s="1">
        <v>1175</v>
      </c>
      <c r="BS1001" s="1">
        <v>1200</v>
      </c>
      <c r="BT1001" s="1">
        <v>1200</v>
      </c>
      <c r="BU1001" s="1">
        <v>1200</v>
      </c>
      <c r="BV1001" s="1">
        <v>1200</v>
      </c>
      <c r="BW1001" s="1">
        <v>1200</v>
      </c>
      <c r="BX1001" s="1">
        <v>1250</v>
      </c>
      <c r="BY1001" s="1">
        <v>1250</v>
      </c>
      <c r="BZ1001" s="1">
        <v>1275</v>
      </c>
      <c r="CA1001" s="1">
        <v>1295</v>
      </c>
      <c r="CB1001" s="1">
        <v>1295</v>
      </c>
      <c r="CC1001" s="1">
        <v>1395</v>
      </c>
      <c r="CD1001" s="1">
        <v>1450</v>
      </c>
      <c r="CE1001" s="1">
        <v>1750</v>
      </c>
      <c r="CF1001" s="1">
        <v>1800</v>
      </c>
    </row>
    <row r="1002" spans="18:84" x14ac:dyDescent="0.25">
      <c r="R1002" s="1">
        <v>850</v>
      </c>
      <c r="S1002" s="1">
        <v>850</v>
      </c>
      <c r="T1002" s="1">
        <v>850</v>
      </c>
      <c r="U1002" s="1">
        <v>895</v>
      </c>
      <c r="V1002" s="1">
        <v>895</v>
      </c>
      <c r="W1002" s="1">
        <v>895</v>
      </c>
      <c r="X1002" s="1">
        <v>895</v>
      </c>
      <c r="Y1002" s="1">
        <v>895</v>
      </c>
      <c r="Z1002" s="1">
        <v>895</v>
      </c>
      <c r="AA1002" s="1">
        <v>900</v>
      </c>
      <c r="AB1002" s="1">
        <v>900</v>
      </c>
      <c r="AC1002" s="1">
        <v>900</v>
      </c>
      <c r="AD1002" s="1">
        <v>900</v>
      </c>
      <c r="AE1002" s="1">
        <v>900</v>
      </c>
      <c r="AF1002" s="1">
        <v>900</v>
      </c>
      <c r="AG1002" s="1">
        <v>900</v>
      </c>
      <c r="AH1002" s="1">
        <v>925</v>
      </c>
      <c r="AI1002" s="1">
        <v>925</v>
      </c>
      <c r="AJ1002" s="1">
        <v>925</v>
      </c>
      <c r="AK1002" s="1">
        <v>950</v>
      </c>
      <c r="AL1002" s="1">
        <v>950</v>
      </c>
      <c r="AM1002" s="1">
        <v>950</v>
      </c>
      <c r="AN1002" s="1">
        <v>995</v>
      </c>
      <c r="AO1002" s="1">
        <v>995</v>
      </c>
      <c r="AP1002" s="1">
        <v>995</v>
      </c>
      <c r="AQ1002" s="1">
        <v>995</v>
      </c>
      <c r="AR1002" s="1">
        <v>1050</v>
      </c>
      <c r="AS1002" s="1">
        <v>1050</v>
      </c>
      <c r="AT1002" s="1">
        <v>1050</v>
      </c>
      <c r="AU1002" s="1">
        <v>1175</v>
      </c>
      <c r="AV1002" s="1">
        <v>1175</v>
      </c>
      <c r="AW1002" s="1">
        <v>1175</v>
      </c>
      <c r="AX1002" s="1">
        <v>1200</v>
      </c>
      <c r="AY1002" s="1">
        <v>1200</v>
      </c>
      <c r="AZ1002" s="1">
        <v>1200</v>
      </c>
      <c r="BA1002" s="1">
        <v>1200</v>
      </c>
      <c r="BB1002" s="1">
        <v>1200</v>
      </c>
      <c r="BC1002" s="1">
        <v>1200</v>
      </c>
      <c r="BD1002" s="1">
        <v>1200</v>
      </c>
      <c r="BE1002" s="1">
        <v>1200</v>
      </c>
      <c r="BF1002" s="1">
        <v>1200</v>
      </c>
      <c r="BG1002" s="1">
        <v>1200</v>
      </c>
      <c r="BH1002" s="1">
        <v>1200</v>
      </c>
      <c r="BI1002" s="1">
        <v>1200</v>
      </c>
      <c r="BJ1002" s="1">
        <v>1200</v>
      </c>
      <c r="BK1002" s="1">
        <v>1200</v>
      </c>
      <c r="BL1002" s="1">
        <v>1200</v>
      </c>
      <c r="BM1002" s="1">
        <v>1200</v>
      </c>
      <c r="BN1002" s="1">
        <v>1250</v>
      </c>
      <c r="BO1002" s="1">
        <v>1250</v>
      </c>
      <c r="BP1002" s="1">
        <v>1250</v>
      </c>
      <c r="BQ1002" s="1">
        <v>1295</v>
      </c>
      <c r="BR1002" s="1">
        <v>1295</v>
      </c>
      <c r="BS1002" s="1">
        <v>1295</v>
      </c>
      <c r="BT1002" s="1">
        <v>1295</v>
      </c>
      <c r="BU1002" s="1">
        <v>1303.57</v>
      </c>
      <c r="BV1002" s="1">
        <v>1303.57</v>
      </c>
      <c r="BW1002" s="1">
        <v>1303.57</v>
      </c>
      <c r="BX1002" s="1">
        <v>1350</v>
      </c>
      <c r="BY1002" s="1">
        <v>1350</v>
      </c>
      <c r="BZ1002" s="1">
        <v>1350</v>
      </c>
      <c r="CA1002" s="1">
        <v>1400</v>
      </c>
      <c r="CB1002" s="1">
        <v>1400</v>
      </c>
      <c r="CC1002" s="1">
        <v>1400</v>
      </c>
      <c r="CD1002" s="1">
        <v>1500</v>
      </c>
      <c r="CE1002" s="1">
        <v>1500</v>
      </c>
      <c r="CF1002" s="1">
        <v>1500</v>
      </c>
    </row>
    <row r="1003" spans="18:84" x14ac:dyDescent="0.25">
      <c r="R1003" s="1">
        <v>325</v>
      </c>
      <c r="S1003" s="1">
        <v>325</v>
      </c>
      <c r="T1003" s="1">
        <v>325</v>
      </c>
      <c r="U1003" s="1">
        <v>325</v>
      </c>
      <c r="V1003" s="1">
        <v>325</v>
      </c>
      <c r="W1003" s="1">
        <v>325</v>
      </c>
      <c r="X1003" s="1">
        <v>325</v>
      </c>
      <c r="Y1003" s="1">
        <v>325</v>
      </c>
      <c r="Z1003" s="1">
        <v>325</v>
      </c>
      <c r="AA1003" s="1">
        <v>325</v>
      </c>
      <c r="AB1003" s="1">
        <v>325</v>
      </c>
      <c r="AC1003" s="1">
        <v>325</v>
      </c>
      <c r="AD1003" s="1">
        <v>325</v>
      </c>
      <c r="AE1003" s="1">
        <v>325</v>
      </c>
      <c r="AF1003" s="1">
        <v>325</v>
      </c>
      <c r="AG1003" s="1">
        <v>325</v>
      </c>
      <c r="AH1003" s="1">
        <v>325</v>
      </c>
      <c r="AI1003" s="1">
        <v>347.5</v>
      </c>
      <c r="AJ1003" s="1">
        <v>370</v>
      </c>
      <c r="AK1003" s="1">
        <v>370</v>
      </c>
      <c r="AL1003" s="1">
        <v>370</v>
      </c>
      <c r="AM1003" s="1">
        <v>370</v>
      </c>
      <c r="AN1003" s="1">
        <v>370</v>
      </c>
      <c r="AO1003" s="1">
        <v>370</v>
      </c>
      <c r="AP1003" s="1">
        <v>370</v>
      </c>
      <c r="AQ1003" s="1">
        <v>370</v>
      </c>
      <c r="AR1003" s="1">
        <v>370</v>
      </c>
      <c r="AS1003" s="1">
        <v>370</v>
      </c>
      <c r="AT1003" s="1">
        <v>370</v>
      </c>
      <c r="AU1003" s="1">
        <v>370</v>
      </c>
      <c r="AV1003" s="1">
        <v>370</v>
      </c>
      <c r="AW1003" s="1">
        <v>370</v>
      </c>
      <c r="AX1003" s="1">
        <v>370</v>
      </c>
      <c r="AY1003" s="1">
        <v>370</v>
      </c>
      <c r="AZ1003" s="1">
        <v>370</v>
      </c>
      <c r="BA1003" s="1">
        <v>370</v>
      </c>
      <c r="BB1003" s="1">
        <v>370</v>
      </c>
      <c r="BC1003" s="1">
        <v>370</v>
      </c>
      <c r="BD1003" s="1">
        <v>370</v>
      </c>
      <c r="BE1003" s="1">
        <v>370</v>
      </c>
      <c r="BF1003" s="1">
        <v>370</v>
      </c>
      <c r="BG1003" s="1">
        <v>370</v>
      </c>
      <c r="BH1003" s="1">
        <v>370</v>
      </c>
      <c r="BI1003" s="1">
        <v>370</v>
      </c>
      <c r="BJ1003" s="1">
        <v>370</v>
      </c>
      <c r="BK1003" s="1">
        <v>370</v>
      </c>
      <c r="BL1003" s="1">
        <v>370</v>
      </c>
      <c r="BM1003" s="1">
        <v>370</v>
      </c>
      <c r="BN1003" s="1">
        <v>370</v>
      </c>
      <c r="BO1003" s="1">
        <v>370</v>
      </c>
      <c r="BP1003" s="1">
        <v>370</v>
      </c>
      <c r="BQ1003" s="1">
        <v>370</v>
      </c>
      <c r="BR1003" s="1">
        <v>370</v>
      </c>
      <c r="BS1003" s="1">
        <v>370</v>
      </c>
      <c r="BT1003" s="1">
        <v>370</v>
      </c>
      <c r="BU1003" s="1">
        <v>370</v>
      </c>
      <c r="BV1003" s="1">
        <v>370</v>
      </c>
      <c r="BW1003" s="1">
        <v>370</v>
      </c>
      <c r="BX1003" s="1">
        <v>370</v>
      </c>
      <c r="BY1003" s="1">
        <v>370</v>
      </c>
      <c r="BZ1003" s="1">
        <v>370</v>
      </c>
      <c r="CA1003" s="1">
        <v>370</v>
      </c>
      <c r="CB1003" s="1">
        <v>370</v>
      </c>
      <c r="CC1003" s="1">
        <v>370</v>
      </c>
      <c r="CD1003" s="1">
        <v>370</v>
      </c>
      <c r="CE1003" s="1">
        <v>370</v>
      </c>
      <c r="CF1003" s="1">
        <v>370</v>
      </c>
    </row>
    <row r="1004" spans="18:84" x14ac:dyDescent="0.25">
      <c r="R1004" s="1">
        <v>272.62</v>
      </c>
      <c r="S1004" s="1">
        <v>275</v>
      </c>
      <c r="T1004" s="1">
        <v>275</v>
      </c>
      <c r="U1004" s="1">
        <v>275</v>
      </c>
      <c r="V1004" s="1">
        <v>275</v>
      </c>
      <c r="W1004" s="1">
        <v>275</v>
      </c>
      <c r="X1004" s="1">
        <v>275</v>
      </c>
      <c r="Y1004" s="1">
        <v>275</v>
      </c>
      <c r="Z1004" s="1">
        <v>275</v>
      </c>
      <c r="AA1004" s="1">
        <v>275</v>
      </c>
      <c r="AB1004" s="1">
        <v>275</v>
      </c>
      <c r="AC1004" s="1">
        <v>275</v>
      </c>
      <c r="AD1004" s="1">
        <v>275</v>
      </c>
      <c r="AE1004" s="1">
        <v>275</v>
      </c>
      <c r="AF1004" s="1">
        <v>275</v>
      </c>
      <c r="AG1004" s="1">
        <v>275</v>
      </c>
      <c r="AH1004" s="1">
        <v>280.62</v>
      </c>
      <c r="AI1004" s="1">
        <v>281.81</v>
      </c>
      <c r="AJ1004" s="1">
        <v>283</v>
      </c>
      <c r="AK1004" s="1">
        <v>285</v>
      </c>
      <c r="AL1004" s="1">
        <v>285</v>
      </c>
      <c r="AM1004" s="1">
        <v>285</v>
      </c>
      <c r="AN1004" s="1">
        <v>285</v>
      </c>
      <c r="AO1004" s="1">
        <v>285</v>
      </c>
      <c r="AP1004" s="1">
        <v>285</v>
      </c>
      <c r="AQ1004" s="1">
        <v>285</v>
      </c>
      <c r="AR1004" s="1">
        <v>285</v>
      </c>
      <c r="AS1004" s="1">
        <v>289.68</v>
      </c>
      <c r="AT1004" s="1">
        <v>294.35000000000002</v>
      </c>
      <c r="AU1004" s="1">
        <v>295</v>
      </c>
      <c r="AV1004" s="1">
        <v>295</v>
      </c>
      <c r="AW1004" s="1">
        <v>295</v>
      </c>
      <c r="AX1004" s="1">
        <v>295</v>
      </c>
      <c r="AY1004" s="1">
        <v>295</v>
      </c>
      <c r="AZ1004" s="1">
        <v>295</v>
      </c>
      <c r="BA1004" s="1">
        <v>295</v>
      </c>
      <c r="BB1004" s="1">
        <v>295</v>
      </c>
      <c r="BC1004" s="1">
        <v>295</v>
      </c>
      <c r="BD1004" s="1">
        <v>295</v>
      </c>
      <c r="BE1004" s="1">
        <v>305</v>
      </c>
      <c r="BF1004" s="1">
        <v>305</v>
      </c>
      <c r="BG1004" s="1">
        <v>305</v>
      </c>
      <c r="BH1004" s="1">
        <v>305</v>
      </c>
      <c r="BI1004" s="1">
        <v>305</v>
      </c>
      <c r="BJ1004" s="1">
        <v>305</v>
      </c>
      <c r="BK1004" s="1">
        <v>305</v>
      </c>
      <c r="BL1004" s="1">
        <v>305</v>
      </c>
      <c r="BM1004" s="1">
        <v>305</v>
      </c>
      <c r="BN1004" s="1">
        <v>305</v>
      </c>
      <c r="BO1004" s="1">
        <v>305</v>
      </c>
      <c r="BP1004" s="1">
        <v>305</v>
      </c>
      <c r="BQ1004" s="1">
        <v>305</v>
      </c>
      <c r="BR1004" s="1">
        <v>305</v>
      </c>
      <c r="BS1004" s="1">
        <v>305</v>
      </c>
      <c r="BT1004" s="1">
        <v>305</v>
      </c>
      <c r="BU1004" s="1">
        <v>305</v>
      </c>
      <c r="BV1004" s="1">
        <v>315</v>
      </c>
      <c r="BW1004" s="1">
        <v>315</v>
      </c>
      <c r="BX1004" s="1">
        <v>315</v>
      </c>
      <c r="BY1004" s="1">
        <v>315</v>
      </c>
      <c r="BZ1004" s="1">
        <v>316.07</v>
      </c>
      <c r="CA1004" s="1">
        <v>316.07</v>
      </c>
      <c r="CB1004" s="1">
        <v>320.54000000000002</v>
      </c>
      <c r="CC1004" s="1">
        <v>325</v>
      </c>
      <c r="CD1004" s="1">
        <v>335</v>
      </c>
      <c r="CE1004" s="1">
        <v>335</v>
      </c>
      <c r="CF1004" s="1">
        <v>359.52</v>
      </c>
    </row>
    <row r="1005" spans="18:84" x14ac:dyDescent="0.25">
      <c r="R1005" s="1">
        <v>350</v>
      </c>
      <c r="S1005" s="1">
        <v>360</v>
      </c>
      <c r="T1005" s="1">
        <v>360</v>
      </c>
      <c r="U1005" s="1">
        <v>368.33</v>
      </c>
      <c r="V1005" s="1">
        <v>368.33</v>
      </c>
      <c r="W1005" s="1">
        <v>368.33</v>
      </c>
      <c r="X1005" s="1">
        <v>369.35</v>
      </c>
      <c r="Y1005" s="1">
        <v>370</v>
      </c>
      <c r="Z1005" s="1">
        <v>370</v>
      </c>
      <c r="AA1005" s="1">
        <v>375</v>
      </c>
      <c r="AB1005" s="1">
        <v>375</v>
      </c>
      <c r="AC1005" s="1">
        <v>375</v>
      </c>
      <c r="AD1005" s="1">
        <v>375</v>
      </c>
      <c r="AE1005" s="1">
        <v>375</v>
      </c>
      <c r="AF1005" s="1">
        <v>375</v>
      </c>
      <c r="AG1005" s="1">
        <v>375</v>
      </c>
      <c r="AH1005" s="1">
        <v>375</v>
      </c>
      <c r="AI1005" s="1">
        <v>375</v>
      </c>
      <c r="AJ1005" s="1">
        <v>375</v>
      </c>
      <c r="AK1005" s="1">
        <v>375</v>
      </c>
      <c r="AL1005" s="1">
        <v>375</v>
      </c>
      <c r="AM1005" s="1">
        <v>380</v>
      </c>
      <c r="AN1005" s="1">
        <v>380</v>
      </c>
      <c r="AO1005" s="1">
        <v>380</v>
      </c>
      <c r="AP1005" s="1">
        <v>389</v>
      </c>
      <c r="AQ1005" s="1">
        <v>390</v>
      </c>
      <c r="AR1005" s="1">
        <v>390</v>
      </c>
      <c r="AS1005" s="1">
        <v>390</v>
      </c>
      <c r="AT1005" s="1">
        <v>390</v>
      </c>
      <c r="AU1005" s="1">
        <v>390</v>
      </c>
      <c r="AV1005" s="1">
        <v>395</v>
      </c>
      <c r="AW1005" s="1">
        <v>395</v>
      </c>
      <c r="AX1005" s="1">
        <v>395</v>
      </c>
      <c r="AY1005" s="1">
        <v>395</v>
      </c>
      <c r="AZ1005" s="1">
        <v>395</v>
      </c>
      <c r="BA1005" s="1">
        <v>395</v>
      </c>
      <c r="BB1005" s="1">
        <v>400</v>
      </c>
      <c r="BC1005" s="1">
        <v>400</v>
      </c>
      <c r="BD1005" s="1">
        <v>400</v>
      </c>
      <c r="BE1005" s="1">
        <v>400</v>
      </c>
      <c r="BF1005" s="1">
        <v>400</v>
      </c>
      <c r="BG1005" s="1">
        <v>400</v>
      </c>
      <c r="BH1005" s="1">
        <v>400</v>
      </c>
      <c r="BI1005" s="1">
        <v>400</v>
      </c>
      <c r="BJ1005" s="1">
        <v>400</v>
      </c>
      <c r="BK1005" s="1">
        <v>400</v>
      </c>
      <c r="BL1005" s="1">
        <v>400</v>
      </c>
      <c r="BM1005" s="1">
        <v>400</v>
      </c>
      <c r="BN1005" s="1">
        <v>400</v>
      </c>
      <c r="BO1005" s="1">
        <v>400</v>
      </c>
      <c r="BP1005" s="1">
        <v>400</v>
      </c>
      <c r="BQ1005" s="1">
        <v>400</v>
      </c>
      <c r="BR1005" s="1">
        <v>400</v>
      </c>
      <c r="BS1005" s="1">
        <v>403</v>
      </c>
      <c r="BT1005" s="1">
        <v>410</v>
      </c>
      <c r="BU1005" s="1">
        <v>414</v>
      </c>
      <c r="BV1005" s="1">
        <v>415</v>
      </c>
      <c r="BW1005" s="1">
        <v>420</v>
      </c>
      <c r="BX1005" s="1">
        <v>420</v>
      </c>
      <c r="BY1005" s="1">
        <v>420</v>
      </c>
      <c r="BZ1005" s="1">
        <v>425</v>
      </c>
      <c r="CA1005" s="1">
        <v>425</v>
      </c>
      <c r="CB1005" s="1">
        <v>425</v>
      </c>
      <c r="CC1005" s="1">
        <v>425</v>
      </c>
      <c r="CD1005" s="1">
        <v>425</v>
      </c>
      <c r="CE1005" s="1">
        <v>440</v>
      </c>
      <c r="CF1005" s="1">
        <v>450</v>
      </c>
    </row>
    <row r="1006" spans="18:84" x14ac:dyDescent="0.25">
      <c r="R1006" s="1">
        <v>425</v>
      </c>
      <c r="S1006" s="1">
        <v>425</v>
      </c>
      <c r="T1006" s="1">
        <v>425</v>
      </c>
      <c r="U1006" s="1">
        <v>425</v>
      </c>
      <c r="V1006" s="1">
        <v>425</v>
      </c>
      <c r="W1006" s="1">
        <v>425</v>
      </c>
      <c r="X1006" s="1">
        <v>430</v>
      </c>
      <c r="Y1006" s="1">
        <v>430</v>
      </c>
      <c r="Z1006" s="1">
        <v>435</v>
      </c>
      <c r="AA1006" s="1">
        <v>435</v>
      </c>
      <c r="AB1006" s="1">
        <v>437</v>
      </c>
      <c r="AC1006" s="1">
        <v>440</v>
      </c>
      <c r="AD1006" s="1">
        <v>440</v>
      </c>
      <c r="AE1006" s="1">
        <v>440</v>
      </c>
      <c r="AF1006" s="1">
        <v>450</v>
      </c>
      <c r="AG1006" s="1">
        <v>450</v>
      </c>
      <c r="AH1006" s="1">
        <v>450</v>
      </c>
      <c r="AI1006" s="1">
        <v>450</v>
      </c>
      <c r="AJ1006" s="1">
        <v>450</v>
      </c>
      <c r="AK1006" s="1">
        <v>450</v>
      </c>
      <c r="AL1006" s="1">
        <v>450</v>
      </c>
      <c r="AM1006" s="1">
        <v>450</v>
      </c>
      <c r="AN1006" s="1">
        <v>450</v>
      </c>
      <c r="AO1006" s="1">
        <v>450</v>
      </c>
      <c r="AP1006" s="1">
        <v>450</v>
      </c>
      <c r="AQ1006" s="1">
        <v>450</v>
      </c>
      <c r="AR1006" s="1">
        <v>450</v>
      </c>
      <c r="AS1006" s="1">
        <v>450</v>
      </c>
      <c r="AT1006" s="1">
        <v>450</v>
      </c>
      <c r="AU1006" s="1">
        <v>450</v>
      </c>
      <c r="AV1006" s="1">
        <v>450</v>
      </c>
      <c r="AW1006" s="1">
        <v>450</v>
      </c>
      <c r="AX1006" s="1">
        <v>450</v>
      </c>
      <c r="AY1006" s="1">
        <v>450</v>
      </c>
      <c r="AZ1006" s="1">
        <v>460</v>
      </c>
      <c r="BA1006" s="1">
        <v>465</v>
      </c>
      <c r="BB1006" s="1">
        <v>470</v>
      </c>
      <c r="BC1006" s="1">
        <v>475</v>
      </c>
      <c r="BD1006" s="1">
        <v>475</v>
      </c>
      <c r="BE1006" s="1">
        <v>475</v>
      </c>
      <c r="BF1006" s="1">
        <v>475</v>
      </c>
      <c r="BG1006" s="1">
        <v>475</v>
      </c>
      <c r="BH1006" s="1">
        <v>475</v>
      </c>
      <c r="BI1006" s="1">
        <v>475</v>
      </c>
      <c r="BJ1006" s="1">
        <v>475</v>
      </c>
      <c r="BK1006" s="1">
        <v>480</v>
      </c>
      <c r="BL1006" s="1">
        <v>480</v>
      </c>
      <c r="BM1006" s="1">
        <v>485</v>
      </c>
      <c r="BN1006" s="1">
        <v>485</v>
      </c>
      <c r="BO1006" s="1">
        <v>495</v>
      </c>
      <c r="BP1006" s="1">
        <v>500</v>
      </c>
      <c r="BQ1006" s="1">
        <v>500</v>
      </c>
      <c r="BR1006" s="1">
        <v>500</v>
      </c>
      <c r="BS1006" s="1">
        <v>500</v>
      </c>
      <c r="BT1006" s="1">
        <v>500</v>
      </c>
      <c r="BU1006" s="1">
        <v>500</v>
      </c>
      <c r="BV1006" s="1">
        <v>500</v>
      </c>
      <c r="BW1006" s="1">
        <v>500</v>
      </c>
      <c r="BX1006" s="1">
        <v>500</v>
      </c>
      <c r="BY1006" s="1">
        <v>500</v>
      </c>
      <c r="BZ1006" s="1">
        <v>520</v>
      </c>
      <c r="CA1006" s="1">
        <v>525</v>
      </c>
      <c r="CB1006" s="1">
        <v>525</v>
      </c>
      <c r="CC1006" s="1">
        <v>525</v>
      </c>
      <c r="CD1006" s="1">
        <v>550</v>
      </c>
      <c r="CE1006" s="1">
        <v>550</v>
      </c>
      <c r="CF1006" s="1">
        <v>550</v>
      </c>
    </row>
    <row r="1007" spans="18:84" x14ac:dyDescent="0.25">
      <c r="R1007" s="1">
        <v>475</v>
      </c>
      <c r="S1007" s="1">
        <v>475</v>
      </c>
      <c r="T1007" s="1">
        <v>475</v>
      </c>
      <c r="U1007" s="1">
        <v>475</v>
      </c>
      <c r="V1007" s="1">
        <v>475</v>
      </c>
      <c r="W1007" s="1">
        <v>475</v>
      </c>
      <c r="X1007" s="1">
        <v>480</v>
      </c>
      <c r="Y1007" s="1">
        <v>480</v>
      </c>
      <c r="Z1007" s="1">
        <v>480</v>
      </c>
      <c r="AA1007" s="1">
        <v>485</v>
      </c>
      <c r="AB1007" s="1">
        <v>485</v>
      </c>
      <c r="AC1007" s="1">
        <v>486</v>
      </c>
      <c r="AD1007" s="1">
        <v>495</v>
      </c>
      <c r="AE1007" s="1">
        <v>495</v>
      </c>
      <c r="AF1007" s="1">
        <v>495</v>
      </c>
      <c r="AG1007" s="1">
        <v>500</v>
      </c>
      <c r="AH1007" s="1">
        <v>500</v>
      </c>
      <c r="AI1007" s="1">
        <v>500</v>
      </c>
      <c r="AJ1007" s="1">
        <v>500</v>
      </c>
      <c r="AK1007" s="1">
        <v>500</v>
      </c>
      <c r="AL1007" s="1">
        <v>500</v>
      </c>
      <c r="AM1007" s="1">
        <v>500</v>
      </c>
      <c r="AN1007" s="1">
        <v>500</v>
      </c>
      <c r="AO1007" s="1">
        <v>500</v>
      </c>
      <c r="AP1007" s="1">
        <v>500</v>
      </c>
      <c r="AQ1007" s="1">
        <v>500</v>
      </c>
      <c r="AR1007" s="1">
        <v>500</v>
      </c>
      <c r="AS1007" s="1">
        <v>500</v>
      </c>
      <c r="AT1007" s="1">
        <v>500</v>
      </c>
      <c r="AU1007" s="1">
        <v>500</v>
      </c>
      <c r="AV1007" s="1">
        <v>500</v>
      </c>
      <c r="AW1007" s="1">
        <v>500</v>
      </c>
      <c r="AX1007" s="1">
        <v>520</v>
      </c>
      <c r="AY1007" s="1">
        <v>525</v>
      </c>
      <c r="AZ1007" s="1">
        <v>525</v>
      </c>
      <c r="BA1007" s="1">
        <v>525</v>
      </c>
      <c r="BB1007" s="1">
        <v>540</v>
      </c>
      <c r="BC1007" s="1">
        <v>550</v>
      </c>
      <c r="BD1007" s="1">
        <v>550</v>
      </c>
      <c r="BE1007" s="1">
        <v>550</v>
      </c>
      <c r="BF1007" s="1">
        <v>550</v>
      </c>
      <c r="BG1007" s="1">
        <v>550</v>
      </c>
      <c r="BH1007" s="1">
        <v>550</v>
      </c>
      <c r="BI1007" s="1">
        <v>550</v>
      </c>
      <c r="BJ1007" s="1">
        <v>550</v>
      </c>
      <c r="BK1007" s="1">
        <v>550</v>
      </c>
      <c r="BL1007" s="1">
        <v>560</v>
      </c>
      <c r="BM1007" s="1">
        <v>565</v>
      </c>
      <c r="BN1007" s="1">
        <v>575</v>
      </c>
      <c r="BO1007" s="1">
        <v>575</v>
      </c>
      <c r="BP1007" s="1">
        <v>575</v>
      </c>
      <c r="BQ1007" s="1">
        <v>575</v>
      </c>
      <c r="BR1007" s="1">
        <v>580</v>
      </c>
      <c r="BS1007" s="1">
        <v>595</v>
      </c>
      <c r="BT1007" s="1">
        <v>595</v>
      </c>
      <c r="BU1007" s="1">
        <v>595</v>
      </c>
      <c r="BV1007" s="1">
        <v>600</v>
      </c>
      <c r="BW1007" s="1">
        <v>600</v>
      </c>
      <c r="BX1007" s="1">
        <v>600</v>
      </c>
      <c r="BY1007" s="1">
        <v>600</v>
      </c>
      <c r="BZ1007" s="1">
        <v>625</v>
      </c>
      <c r="CA1007" s="1">
        <v>625</v>
      </c>
      <c r="CB1007" s="1">
        <v>625</v>
      </c>
      <c r="CC1007" s="1">
        <v>650</v>
      </c>
      <c r="CD1007" s="1">
        <v>650</v>
      </c>
      <c r="CE1007" s="1">
        <v>650</v>
      </c>
      <c r="CF1007" s="1">
        <v>650</v>
      </c>
    </row>
    <row r="1008" spans="18:84" x14ac:dyDescent="0.25">
      <c r="R1008" s="1">
        <v>575</v>
      </c>
      <c r="S1008" s="1">
        <v>575</v>
      </c>
      <c r="T1008" s="1">
        <v>575</v>
      </c>
      <c r="U1008" s="1">
        <v>575</v>
      </c>
      <c r="V1008" s="1">
        <v>575</v>
      </c>
      <c r="W1008" s="1">
        <v>590</v>
      </c>
      <c r="X1008" s="1">
        <v>600</v>
      </c>
      <c r="Y1008" s="1">
        <v>600</v>
      </c>
      <c r="Z1008" s="1">
        <v>600</v>
      </c>
      <c r="AA1008" s="1">
        <v>600</v>
      </c>
      <c r="AB1008" s="1">
        <v>600</v>
      </c>
      <c r="AC1008" s="1">
        <v>600</v>
      </c>
      <c r="AD1008" s="1">
        <v>600</v>
      </c>
      <c r="AE1008" s="1">
        <v>630</v>
      </c>
      <c r="AF1008" s="1">
        <v>650</v>
      </c>
      <c r="AG1008" s="1">
        <v>650</v>
      </c>
      <c r="AH1008" s="1">
        <v>650</v>
      </c>
      <c r="AI1008" s="1">
        <v>650</v>
      </c>
      <c r="AJ1008" s="1">
        <v>650</v>
      </c>
      <c r="AK1008" s="1">
        <v>650</v>
      </c>
      <c r="AL1008" s="1">
        <v>650</v>
      </c>
      <c r="AM1008" s="1">
        <v>650</v>
      </c>
      <c r="AN1008" s="1">
        <v>650</v>
      </c>
      <c r="AO1008" s="1">
        <v>650</v>
      </c>
      <c r="AP1008" s="1">
        <v>650</v>
      </c>
      <c r="AQ1008" s="1">
        <v>650</v>
      </c>
      <c r="AR1008" s="1">
        <v>650</v>
      </c>
      <c r="AS1008" s="1">
        <v>675</v>
      </c>
      <c r="AT1008" s="1">
        <v>675</v>
      </c>
      <c r="AU1008" s="1">
        <v>675</v>
      </c>
      <c r="AV1008" s="1">
        <v>690</v>
      </c>
      <c r="AW1008" s="1">
        <v>690</v>
      </c>
      <c r="AX1008" s="1">
        <v>700</v>
      </c>
      <c r="AY1008" s="1">
        <v>700</v>
      </c>
      <c r="AZ1008" s="1">
        <v>700</v>
      </c>
      <c r="BA1008" s="1">
        <v>700</v>
      </c>
      <c r="BB1008" s="1">
        <v>700</v>
      </c>
      <c r="BC1008" s="1">
        <v>700</v>
      </c>
      <c r="BD1008" s="1">
        <v>700</v>
      </c>
      <c r="BE1008" s="1">
        <v>700</v>
      </c>
      <c r="BF1008" s="1">
        <v>750</v>
      </c>
      <c r="BG1008" s="1">
        <v>750</v>
      </c>
      <c r="BH1008" s="1">
        <v>750</v>
      </c>
      <c r="BI1008" s="1">
        <v>750</v>
      </c>
      <c r="BJ1008" s="1">
        <v>750</v>
      </c>
      <c r="BK1008" s="1">
        <v>750</v>
      </c>
      <c r="BL1008" s="1">
        <v>750</v>
      </c>
      <c r="BM1008" s="1">
        <v>750</v>
      </c>
      <c r="BN1008" s="1">
        <v>750</v>
      </c>
      <c r="BO1008" s="1">
        <v>750</v>
      </c>
      <c r="BP1008" s="1">
        <v>750</v>
      </c>
      <c r="BQ1008" s="1">
        <v>750</v>
      </c>
      <c r="BR1008" s="1">
        <v>750</v>
      </c>
      <c r="BS1008" s="1">
        <v>800</v>
      </c>
      <c r="BT1008" s="1">
        <v>800</v>
      </c>
      <c r="BU1008" s="1">
        <v>800</v>
      </c>
      <c r="BV1008" s="1">
        <v>825</v>
      </c>
      <c r="BW1008" s="1">
        <v>825</v>
      </c>
      <c r="BX1008" s="1">
        <v>825</v>
      </c>
      <c r="BY1008" s="1">
        <v>850</v>
      </c>
      <c r="BZ1008" s="1">
        <v>850</v>
      </c>
      <c r="CA1008" s="1">
        <v>850</v>
      </c>
      <c r="CB1008" s="1">
        <v>850</v>
      </c>
      <c r="CC1008" s="1">
        <v>850</v>
      </c>
      <c r="CD1008" s="1">
        <v>975</v>
      </c>
      <c r="CE1008" s="1">
        <v>975</v>
      </c>
      <c r="CF1008" s="1">
        <v>1250</v>
      </c>
    </row>
    <row r="1009" spans="18:84" x14ac:dyDescent="0.25">
      <c r="R1009" s="1">
        <v>675</v>
      </c>
      <c r="S1009" s="1">
        <v>675</v>
      </c>
      <c r="T1009" s="1">
        <v>675</v>
      </c>
      <c r="U1009" s="1">
        <v>675</v>
      </c>
      <c r="V1009" s="1">
        <v>675</v>
      </c>
      <c r="W1009" s="1">
        <v>675</v>
      </c>
      <c r="X1009" s="1">
        <v>680</v>
      </c>
      <c r="Y1009" s="1">
        <v>680</v>
      </c>
      <c r="Z1009" s="1">
        <v>680</v>
      </c>
      <c r="AA1009" s="1">
        <v>680</v>
      </c>
      <c r="AB1009" s="1">
        <v>750</v>
      </c>
      <c r="AC1009" s="1">
        <v>750</v>
      </c>
      <c r="AD1009" s="1">
        <v>750</v>
      </c>
      <c r="AE1009" s="1">
        <v>750</v>
      </c>
      <c r="AF1009" s="1">
        <v>750</v>
      </c>
      <c r="AG1009" s="1">
        <v>750</v>
      </c>
      <c r="AH1009" s="1">
        <v>750</v>
      </c>
      <c r="AI1009" s="1">
        <v>750</v>
      </c>
      <c r="AJ1009" s="1">
        <v>750</v>
      </c>
      <c r="AK1009" s="1">
        <v>750</v>
      </c>
      <c r="AL1009" s="1">
        <v>795</v>
      </c>
      <c r="AM1009" s="1">
        <v>795</v>
      </c>
      <c r="AN1009" s="1">
        <v>795</v>
      </c>
      <c r="AO1009" s="1">
        <v>795</v>
      </c>
      <c r="AP1009" s="1">
        <v>795</v>
      </c>
      <c r="AQ1009" s="1">
        <v>800</v>
      </c>
      <c r="AR1009" s="1">
        <v>800</v>
      </c>
      <c r="AS1009" s="1">
        <v>800</v>
      </c>
      <c r="AT1009" s="1">
        <v>800</v>
      </c>
      <c r="AU1009" s="1">
        <v>800</v>
      </c>
      <c r="AV1009" s="1">
        <v>800</v>
      </c>
      <c r="AW1009" s="1">
        <v>800</v>
      </c>
      <c r="AX1009" s="1">
        <v>800</v>
      </c>
      <c r="AY1009" s="1">
        <v>800</v>
      </c>
      <c r="AZ1009" s="1">
        <v>825</v>
      </c>
      <c r="BA1009" s="1">
        <v>825</v>
      </c>
      <c r="BB1009" s="1">
        <v>825</v>
      </c>
      <c r="BC1009" s="1">
        <v>825</v>
      </c>
      <c r="BD1009" s="1">
        <v>825</v>
      </c>
      <c r="BE1009" s="1">
        <v>850</v>
      </c>
      <c r="BF1009" s="1">
        <v>850</v>
      </c>
      <c r="BG1009" s="1">
        <v>850</v>
      </c>
      <c r="BH1009" s="1">
        <v>850</v>
      </c>
      <c r="BI1009" s="1">
        <v>850</v>
      </c>
      <c r="BJ1009" s="1">
        <v>900</v>
      </c>
      <c r="BK1009" s="1">
        <v>900</v>
      </c>
      <c r="BL1009" s="1">
        <v>900</v>
      </c>
      <c r="BM1009" s="1">
        <v>900</v>
      </c>
      <c r="BN1009" s="1">
        <v>900</v>
      </c>
      <c r="BO1009" s="1">
        <v>900</v>
      </c>
      <c r="BP1009" s="1">
        <v>900</v>
      </c>
      <c r="BQ1009" s="1">
        <v>900</v>
      </c>
      <c r="BR1009" s="1">
        <v>900</v>
      </c>
      <c r="BS1009" s="1">
        <v>950</v>
      </c>
      <c r="BT1009" s="1">
        <v>950</v>
      </c>
      <c r="BU1009" s="1">
        <v>950</v>
      </c>
      <c r="BV1009" s="1">
        <v>950</v>
      </c>
      <c r="BW1009" s="1">
        <v>950</v>
      </c>
      <c r="BX1009" s="1">
        <v>1000</v>
      </c>
      <c r="BY1009" s="1">
        <v>1000</v>
      </c>
      <c r="BZ1009" s="1">
        <v>1000</v>
      </c>
      <c r="CA1009" s="1">
        <v>1000</v>
      </c>
      <c r="CB1009" s="1">
        <v>1000</v>
      </c>
      <c r="CC1009" s="1">
        <v>1260</v>
      </c>
      <c r="CD1009" s="1">
        <v>1260</v>
      </c>
      <c r="CE1009" s="1">
        <v>1260</v>
      </c>
      <c r="CF1009" s="1">
        <v>1260</v>
      </c>
    </row>
    <row r="1010" spans="18:84" x14ac:dyDescent="0.25">
      <c r="R1010" s="1">
        <v>275</v>
      </c>
      <c r="S1010" s="1">
        <v>300</v>
      </c>
      <c r="T1010" s="1">
        <v>300</v>
      </c>
      <c r="U1010" s="1">
        <v>300</v>
      </c>
      <c r="V1010" s="1">
        <v>300</v>
      </c>
      <c r="W1010" s="1">
        <v>300</v>
      </c>
      <c r="X1010" s="1">
        <v>300</v>
      </c>
      <c r="Y1010" s="1">
        <v>300</v>
      </c>
      <c r="Z1010" s="1">
        <v>300</v>
      </c>
      <c r="AA1010" s="1">
        <v>300</v>
      </c>
      <c r="AB1010" s="1">
        <v>300</v>
      </c>
      <c r="AC1010" s="1">
        <v>300</v>
      </c>
      <c r="AD1010" s="1">
        <v>300</v>
      </c>
      <c r="AE1010" s="1">
        <v>300</v>
      </c>
      <c r="AF1010" s="1">
        <v>300</v>
      </c>
      <c r="AG1010" s="1">
        <v>300</v>
      </c>
      <c r="AH1010" s="1">
        <v>300</v>
      </c>
      <c r="AI1010" s="1">
        <v>300</v>
      </c>
      <c r="AJ1010" s="1">
        <v>300</v>
      </c>
      <c r="AK1010" s="1">
        <v>300</v>
      </c>
      <c r="AL1010" s="1">
        <v>300</v>
      </c>
      <c r="AM1010" s="1">
        <v>300</v>
      </c>
      <c r="AN1010" s="1">
        <v>300</v>
      </c>
      <c r="AO1010" s="1">
        <v>300</v>
      </c>
      <c r="AP1010" s="1">
        <v>300</v>
      </c>
      <c r="AQ1010" s="1">
        <v>300</v>
      </c>
      <c r="AR1010" s="1">
        <v>300</v>
      </c>
      <c r="AS1010" s="1">
        <v>300</v>
      </c>
      <c r="AT1010" s="1">
        <v>300</v>
      </c>
      <c r="AU1010" s="1">
        <v>300</v>
      </c>
      <c r="AV1010" s="1">
        <v>300</v>
      </c>
      <c r="AW1010" s="1">
        <v>300</v>
      </c>
      <c r="AX1010" s="1">
        <v>300</v>
      </c>
      <c r="AY1010" s="1">
        <v>300</v>
      </c>
      <c r="AZ1010" s="1">
        <v>325</v>
      </c>
      <c r="BA1010" s="1">
        <v>325</v>
      </c>
      <c r="BB1010" s="1">
        <v>325</v>
      </c>
      <c r="BC1010" s="1">
        <v>325</v>
      </c>
      <c r="BD1010" s="1">
        <v>325</v>
      </c>
      <c r="BE1010" s="1">
        <v>325</v>
      </c>
      <c r="BF1010" s="1">
        <v>325</v>
      </c>
      <c r="BG1010" s="1">
        <v>325</v>
      </c>
      <c r="BH1010" s="1">
        <v>325</v>
      </c>
      <c r="BI1010" s="1">
        <v>325</v>
      </c>
      <c r="BJ1010" s="1">
        <v>325</v>
      </c>
      <c r="BK1010" s="1">
        <v>325</v>
      </c>
      <c r="BL1010" s="1">
        <v>325</v>
      </c>
      <c r="BM1010" s="1">
        <v>325</v>
      </c>
      <c r="BN1010" s="1">
        <v>325</v>
      </c>
      <c r="BO1010" s="1">
        <v>325</v>
      </c>
      <c r="BP1010" s="1">
        <v>325</v>
      </c>
      <c r="BQ1010" s="1">
        <v>325</v>
      </c>
      <c r="BR1010" s="1">
        <v>325</v>
      </c>
      <c r="BS1010" s="1">
        <v>325</v>
      </c>
      <c r="BT1010" s="1">
        <v>325</v>
      </c>
      <c r="BU1010" s="1">
        <v>325</v>
      </c>
      <c r="BV1010" s="1">
        <v>325</v>
      </c>
      <c r="BW1010" s="1">
        <v>325</v>
      </c>
      <c r="BX1010" s="1">
        <v>325</v>
      </c>
      <c r="BY1010" s="1">
        <v>325</v>
      </c>
      <c r="BZ1010" s="1">
        <v>325</v>
      </c>
      <c r="CA1010" s="1">
        <v>325</v>
      </c>
      <c r="CB1010" s="1">
        <v>325</v>
      </c>
      <c r="CC1010" s="1">
        <v>325</v>
      </c>
      <c r="CD1010" s="1">
        <v>325</v>
      </c>
      <c r="CE1010" s="1">
        <v>325</v>
      </c>
      <c r="CF1010" s="1">
        <v>325</v>
      </c>
    </row>
    <row r="1011" spans="18:84" x14ac:dyDescent="0.25">
      <c r="R1011" s="1">
        <v>270</v>
      </c>
      <c r="S1011" s="1">
        <v>275</v>
      </c>
      <c r="T1011" s="1">
        <v>275</v>
      </c>
      <c r="U1011" s="1">
        <v>275</v>
      </c>
      <c r="V1011" s="1">
        <v>275</v>
      </c>
      <c r="W1011" s="1">
        <v>275</v>
      </c>
      <c r="X1011" s="1">
        <v>280</v>
      </c>
      <c r="Y1011" s="1">
        <v>280</v>
      </c>
      <c r="Z1011" s="1">
        <v>280</v>
      </c>
      <c r="AA1011" s="1">
        <v>280</v>
      </c>
      <c r="AB1011" s="1">
        <v>280</v>
      </c>
      <c r="AC1011" s="1">
        <v>280</v>
      </c>
      <c r="AD1011" s="1">
        <v>285</v>
      </c>
      <c r="AE1011" s="1">
        <v>285</v>
      </c>
      <c r="AF1011" s="1">
        <v>285</v>
      </c>
      <c r="AG1011" s="1">
        <v>289</v>
      </c>
      <c r="AH1011" s="1">
        <v>290</v>
      </c>
      <c r="AI1011" s="1">
        <v>290</v>
      </c>
      <c r="AJ1011" s="1">
        <v>291.07</v>
      </c>
      <c r="AK1011" s="1">
        <v>300</v>
      </c>
      <c r="AL1011" s="1">
        <v>300</v>
      </c>
      <c r="AM1011" s="1">
        <v>300</v>
      </c>
      <c r="AN1011" s="1">
        <v>300</v>
      </c>
      <c r="AO1011" s="1">
        <v>300</v>
      </c>
      <c r="AP1011" s="1">
        <v>300</v>
      </c>
      <c r="AQ1011" s="1">
        <v>300</v>
      </c>
      <c r="AR1011" s="1">
        <v>300</v>
      </c>
      <c r="AS1011" s="1">
        <v>300</v>
      </c>
      <c r="AT1011" s="1">
        <v>300</v>
      </c>
      <c r="AU1011" s="1">
        <v>300</v>
      </c>
      <c r="AV1011" s="1">
        <v>300</v>
      </c>
      <c r="AW1011" s="1">
        <v>300</v>
      </c>
      <c r="AX1011" s="1">
        <v>300</v>
      </c>
      <c r="AY1011" s="1">
        <v>300</v>
      </c>
      <c r="AZ1011" s="1">
        <v>300</v>
      </c>
      <c r="BA1011" s="1">
        <v>300</v>
      </c>
      <c r="BB1011" s="1">
        <v>300</v>
      </c>
      <c r="BC1011" s="1">
        <v>310</v>
      </c>
      <c r="BD1011" s="1">
        <v>310</v>
      </c>
      <c r="BE1011" s="1">
        <v>312</v>
      </c>
      <c r="BF1011" s="1">
        <v>317</v>
      </c>
      <c r="BG1011" s="1">
        <v>320</v>
      </c>
      <c r="BH1011" s="1">
        <v>320</v>
      </c>
      <c r="BI1011" s="1">
        <v>320</v>
      </c>
      <c r="BJ1011" s="1">
        <v>320</v>
      </c>
      <c r="BK1011" s="1">
        <v>325</v>
      </c>
      <c r="BL1011" s="1">
        <v>325</v>
      </c>
      <c r="BM1011" s="1">
        <v>325</v>
      </c>
      <c r="BN1011" s="1">
        <v>325</v>
      </c>
      <c r="BO1011" s="1">
        <v>325</v>
      </c>
      <c r="BP1011" s="1">
        <v>325</v>
      </c>
      <c r="BQ1011" s="1">
        <v>330</v>
      </c>
      <c r="BR1011" s="1">
        <v>330</v>
      </c>
      <c r="BS1011" s="1">
        <v>334.52</v>
      </c>
      <c r="BT1011" s="1">
        <v>340</v>
      </c>
      <c r="BU1011" s="1">
        <v>347.62</v>
      </c>
      <c r="BV1011" s="1">
        <v>347.62</v>
      </c>
      <c r="BW1011" s="1">
        <v>350</v>
      </c>
      <c r="BX1011" s="1">
        <v>350</v>
      </c>
      <c r="BY1011" s="1">
        <v>350</v>
      </c>
      <c r="BZ1011" s="1">
        <v>350</v>
      </c>
      <c r="CA1011" s="1">
        <v>350</v>
      </c>
      <c r="CB1011" s="1">
        <v>370</v>
      </c>
      <c r="CC1011" s="1">
        <v>380</v>
      </c>
      <c r="CD1011" s="1">
        <v>400</v>
      </c>
      <c r="CE1011" s="1">
        <v>400</v>
      </c>
      <c r="CF1011" s="1">
        <v>400</v>
      </c>
    </row>
    <row r="1012" spans="18:84" x14ac:dyDescent="0.25">
      <c r="R1012" s="1">
        <v>350</v>
      </c>
      <c r="S1012" s="1">
        <v>350</v>
      </c>
      <c r="T1012" s="1">
        <v>350</v>
      </c>
      <c r="U1012" s="1">
        <v>350</v>
      </c>
      <c r="V1012" s="1">
        <v>350</v>
      </c>
      <c r="W1012" s="1">
        <v>350</v>
      </c>
      <c r="X1012" s="1">
        <v>360</v>
      </c>
      <c r="Y1012" s="1">
        <v>360</v>
      </c>
      <c r="Z1012" s="1">
        <v>360</v>
      </c>
      <c r="AA1012" s="1">
        <v>360</v>
      </c>
      <c r="AB1012" s="1">
        <v>360</v>
      </c>
      <c r="AC1012" s="1">
        <v>360</v>
      </c>
      <c r="AD1012" s="1">
        <v>365</v>
      </c>
      <c r="AE1012" s="1">
        <v>365</v>
      </c>
      <c r="AF1012" s="1">
        <v>370</v>
      </c>
      <c r="AG1012" s="1">
        <v>370</v>
      </c>
      <c r="AH1012" s="1">
        <v>375</v>
      </c>
      <c r="AI1012" s="1">
        <v>375</v>
      </c>
      <c r="AJ1012" s="1">
        <v>375</v>
      </c>
      <c r="AK1012" s="1">
        <v>375</v>
      </c>
      <c r="AL1012" s="1">
        <v>375</v>
      </c>
      <c r="AM1012" s="1">
        <v>375</v>
      </c>
      <c r="AN1012" s="1">
        <v>375</v>
      </c>
      <c r="AO1012" s="1">
        <v>380</v>
      </c>
      <c r="AP1012" s="1">
        <v>380</v>
      </c>
      <c r="AQ1012" s="1">
        <v>380</v>
      </c>
      <c r="AR1012" s="1">
        <v>380</v>
      </c>
      <c r="AS1012" s="1">
        <v>380</v>
      </c>
      <c r="AT1012" s="1">
        <v>385</v>
      </c>
      <c r="AU1012" s="1">
        <v>385</v>
      </c>
      <c r="AV1012" s="1">
        <v>390</v>
      </c>
      <c r="AW1012" s="1">
        <v>390</v>
      </c>
      <c r="AX1012" s="1">
        <v>395</v>
      </c>
      <c r="AY1012" s="1">
        <v>395</v>
      </c>
      <c r="AZ1012" s="1">
        <v>400</v>
      </c>
      <c r="BA1012" s="1">
        <v>400</v>
      </c>
      <c r="BB1012" s="1">
        <v>400</v>
      </c>
      <c r="BC1012" s="1">
        <v>400</v>
      </c>
      <c r="BD1012" s="1">
        <v>400</v>
      </c>
      <c r="BE1012" s="1">
        <v>400</v>
      </c>
      <c r="BF1012" s="1">
        <v>400</v>
      </c>
      <c r="BG1012" s="1">
        <v>400</v>
      </c>
      <c r="BH1012" s="1">
        <v>400</v>
      </c>
      <c r="BI1012" s="1">
        <v>400</v>
      </c>
      <c r="BJ1012" s="1">
        <v>400</v>
      </c>
      <c r="BK1012" s="1">
        <v>400</v>
      </c>
      <c r="BL1012" s="1">
        <v>410</v>
      </c>
      <c r="BM1012" s="1">
        <v>415</v>
      </c>
      <c r="BN1012" s="1">
        <v>420</v>
      </c>
      <c r="BO1012" s="1">
        <v>425</v>
      </c>
      <c r="BP1012" s="1">
        <v>425</v>
      </c>
      <c r="BQ1012" s="1">
        <v>425</v>
      </c>
      <c r="BR1012" s="1">
        <v>425</v>
      </c>
      <c r="BS1012" s="1">
        <v>434.52</v>
      </c>
      <c r="BT1012" s="1">
        <v>445</v>
      </c>
      <c r="BU1012" s="1">
        <v>450</v>
      </c>
      <c r="BV1012" s="1">
        <v>450</v>
      </c>
      <c r="BW1012" s="1">
        <v>450</v>
      </c>
      <c r="BX1012" s="1">
        <v>450</v>
      </c>
      <c r="BY1012" s="1">
        <v>450</v>
      </c>
      <c r="BZ1012" s="1">
        <v>465</v>
      </c>
      <c r="CA1012" s="1">
        <v>475</v>
      </c>
      <c r="CB1012" s="1">
        <v>485</v>
      </c>
      <c r="CC1012" s="1">
        <v>500</v>
      </c>
      <c r="CD1012" s="1">
        <v>500</v>
      </c>
      <c r="CE1012" s="1">
        <v>525</v>
      </c>
      <c r="CF1012" s="1">
        <v>600</v>
      </c>
    </row>
    <row r="1013" spans="18:84" x14ac:dyDescent="0.25">
      <c r="R1013" s="1">
        <v>475</v>
      </c>
      <c r="S1013" s="1">
        <v>475</v>
      </c>
      <c r="T1013" s="1">
        <v>480</v>
      </c>
      <c r="U1013" s="1">
        <v>480</v>
      </c>
      <c r="V1013" s="1">
        <v>490</v>
      </c>
      <c r="W1013" s="1">
        <v>495</v>
      </c>
      <c r="X1013" s="1">
        <v>495</v>
      </c>
      <c r="Y1013" s="1">
        <v>495</v>
      </c>
      <c r="Z1013" s="1">
        <v>495</v>
      </c>
      <c r="AA1013" s="1">
        <v>500</v>
      </c>
      <c r="AB1013" s="1">
        <v>500</v>
      </c>
      <c r="AC1013" s="1">
        <v>500</v>
      </c>
      <c r="AD1013" s="1">
        <v>500</v>
      </c>
      <c r="AE1013" s="1">
        <v>500</v>
      </c>
      <c r="AF1013" s="1">
        <v>500</v>
      </c>
      <c r="AG1013" s="1">
        <v>500</v>
      </c>
      <c r="AH1013" s="1">
        <v>500</v>
      </c>
      <c r="AI1013" s="1">
        <v>517.5</v>
      </c>
      <c r="AJ1013" s="1">
        <v>525</v>
      </c>
      <c r="AK1013" s="1">
        <v>525</v>
      </c>
      <c r="AL1013" s="1">
        <v>525</v>
      </c>
      <c r="AM1013" s="1">
        <v>525</v>
      </c>
      <c r="AN1013" s="1">
        <v>530</v>
      </c>
      <c r="AO1013" s="1">
        <v>540</v>
      </c>
      <c r="AP1013" s="1">
        <v>545</v>
      </c>
      <c r="AQ1013" s="1">
        <v>550</v>
      </c>
      <c r="AR1013" s="1">
        <v>550</v>
      </c>
      <c r="AS1013" s="1">
        <v>550</v>
      </c>
      <c r="AT1013" s="1">
        <v>550</v>
      </c>
      <c r="AU1013" s="1">
        <v>550</v>
      </c>
      <c r="AV1013" s="1">
        <v>550</v>
      </c>
      <c r="AW1013" s="1">
        <v>550</v>
      </c>
      <c r="AX1013" s="1">
        <v>555</v>
      </c>
      <c r="AY1013" s="1">
        <v>560</v>
      </c>
      <c r="AZ1013" s="1">
        <v>575</v>
      </c>
      <c r="BA1013" s="1">
        <v>575</v>
      </c>
      <c r="BB1013" s="1">
        <v>575</v>
      </c>
      <c r="BC1013" s="1">
        <v>580</v>
      </c>
      <c r="BD1013" s="1">
        <v>590</v>
      </c>
      <c r="BE1013" s="1">
        <v>590</v>
      </c>
      <c r="BF1013" s="1">
        <v>595</v>
      </c>
      <c r="BG1013" s="1">
        <v>600</v>
      </c>
      <c r="BH1013" s="1">
        <v>600</v>
      </c>
      <c r="BI1013" s="1">
        <v>600</v>
      </c>
      <c r="BJ1013" s="1">
        <v>600</v>
      </c>
      <c r="BK1013" s="1">
        <v>600</v>
      </c>
      <c r="BL1013" s="1">
        <v>600</v>
      </c>
      <c r="BM1013" s="1">
        <v>600</v>
      </c>
      <c r="BN1013" s="1">
        <v>600</v>
      </c>
      <c r="BO1013" s="1">
        <v>600</v>
      </c>
      <c r="BP1013" s="1">
        <v>620</v>
      </c>
      <c r="BQ1013" s="1">
        <v>625</v>
      </c>
      <c r="BR1013" s="1">
        <v>630</v>
      </c>
      <c r="BS1013" s="1">
        <v>640</v>
      </c>
      <c r="BT1013" s="1">
        <v>650</v>
      </c>
      <c r="BU1013" s="1">
        <v>650</v>
      </c>
      <c r="BV1013" s="1">
        <v>650</v>
      </c>
      <c r="BW1013" s="1">
        <v>660</v>
      </c>
      <c r="BX1013" s="1">
        <v>675</v>
      </c>
      <c r="BY1013" s="1">
        <v>675</v>
      </c>
      <c r="BZ1013" s="1">
        <v>685</v>
      </c>
      <c r="CA1013" s="1">
        <v>700</v>
      </c>
      <c r="CB1013" s="1">
        <v>720</v>
      </c>
      <c r="CC1013" s="1">
        <v>725</v>
      </c>
      <c r="CD1013" s="1">
        <v>750</v>
      </c>
      <c r="CE1013" s="1">
        <v>750</v>
      </c>
      <c r="CF1013" s="1">
        <v>775</v>
      </c>
    </row>
    <row r="1014" spans="18:84" x14ac:dyDescent="0.25">
      <c r="R1014" s="1">
        <v>600</v>
      </c>
      <c r="S1014" s="1">
        <v>600</v>
      </c>
      <c r="T1014" s="1">
        <v>600</v>
      </c>
      <c r="U1014" s="1">
        <v>620</v>
      </c>
      <c r="V1014" s="1">
        <v>620</v>
      </c>
      <c r="W1014" s="1">
        <v>625</v>
      </c>
      <c r="X1014" s="1">
        <v>630</v>
      </c>
      <c r="Y1014" s="1">
        <v>650</v>
      </c>
      <c r="Z1014" s="1">
        <v>650</v>
      </c>
      <c r="AA1014" s="1">
        <v>650</v>
      </c>
      <c r="AB1014" s="1">
        <v>650</v>
      </c>
      <c r="AC1014" s="1">
        <v>650</v>
      </c>
      <c r="AD1014" s="1">
        <v>650</v>
      </c>
      <c r="AE1014" s="1">
        <v>660</v>
      </c>
      <c r="AF1014" s="1">
        <v>675</v>
      </c>
      <c r="AG1014" s="1">
        <v>675</v>
      </c>
      <c r="AH1014" s="1">
        <v>690</v>
      </c>
      <c r="AI1014" s="1">
        <v>690</v>
      </c>
      <c r="AJ1014" s="1">
        <v>695</v>
      </c>
      <c r="AK1014" s="1">
        <v>695</v>
      </c>
      <c r="AL1014" s="1">
        <v>700</v>
      </c>
      <c r="AM1014" s="1">
        <v>700</v>
      </c>
      <c r="AN1014" s="1">
        <v>700</v>
      </c>
      <c r="AO1014" s="1">
        <v>700</v>
      </c>
      <c r="AP1014" s="1">
        <v>700</v>
      </c>
      <c r="AQ1014" s="1">
        <v>700</v>
      </c>
      <c r="AR1014" s="1">
        <v>720</v>
      </c>
      <c r="AS1014" s="1">
        <v>725</v>
      </c>
      <c r="AT1014" s="1">
        <v>725</v>
      </c>
      <c r="AU1014" s="1">
        <v>750</v>
      </c>
      <c r="AV1014" s="1">
        <v>750</v>
      </c>
      <c r="AW1014" s="1">
        <v>750</v>
      </c>
      <c r="AX1014" s="1">
        <v>750</v>
      </c>
      <c r="AY1014" s="1">
        <v>750</v>
      </c>
      <c r="AZ1014" s="1">
        <v>750</v>
      </c>
      <c r="BA1014" s="1">
        <v>750</v>
      </c>
      <c r="BB1014" s="1">
        <v>750</v>
      </c>
      <c r="BC1014" s="1">
        <v>775</v>
      </c>
      <c r="BD1014" s="1">
        <v>775</v>
      </c>
      <c r="BE1014" s="1">
        <v>780</v>
      </c>
      <c r="BF1014" s="1">
        <v>780</v>
      </c>
      <c r="BG1014" s="1">
        <v>795</v>
      </c>
      <c r="BH1014" s="1">
        <v>795</v>
      </c>
      <c r="BI1014" s="1">
        <v>800</v>
      </c>
      <c r="BJ1014" s="1">
        <v>800</v>
      </c>
      <c r="BK1014" s="1">
        <v>800</v>
      </c>
      <c r="BL1014" s="1">
        <v>810</v>
      </c>
      <c r="BM1014" s="1">
        <v>825</v>
      </c>
      <c r="BN1014" s="1">
        <v>825</v>
      </c>
      <c r="BO1014" s="1">
        <v>825</v>
      </c>
      <c r="BP1014" s="1">
        <v>825</v>
      </c>
      <c r="BQ1014" s="1">
        <v>840</v>
      </c>
      <c r="BR1014" s="1">
        <v>850</v>
      </c>
      <c r="BS1014" s="1">
        <v>850</v>
      </c>
      <c r="BT1014" s="1">
        <v>855</v>
      </c>
      <c r="BU1014" s="1">
        <v>855</v>
      </c>
      <c r="BV1014" s="1">
        <v>855</v>
      </c>
      <c r="BW1014" s="1">
        <v>870</v>
      </c>
      <c r="BX1014" s="1">
        <v>875</v>
      </c>
      <c r="BY1014" s="1">
        <v>900</v>
      </c>
      <c r="BZ1014" s="1">
        <v>900</v>
      </c>
      <c r="CA1014" s="1">
        <v>900</v>
      </c>
      <c r="CB1014" s="1">
        <v>900</v>
      </c>
      <c r="CC1014" s="1">
        <v>900</v>
      </c>
      <c r="CD1014" s="1">
        <v>950</v>
      </c>
      <c r="CE1014" s="1">
        <v>975</v>
      </c>
      <c r="CF1014" s="1">
        <v>1100</v>
      </c>
    </row>
    <row r="1015" spans="18:84" x14ac:dyDescent="0.25">
      <c r="R1015" s="1">
        <v>850</v>
      </c>
      <c r="S1015" s="1">
        <v>850</v>
      </c>
      <c r="T1015" s="1">
        <v>850</v>
      </c>
      <c r="U1015" s="1">
        <v>875</v>
      </c>
      <c r="V1015" s="1">
        <v>880</v>
      </c>
      <c r="W1015" s="1">
        <v>880</v>
      </c>
      <c r="X1015" s="1">
        <v>895</v>
      </c>
      <c r="Y1015" s="1">
        <v>897.5</v>
      </c>
      <c r="Z1015" s="1">
        <v>900</v>
      </c>
      <c r="AA1015" s="1">
        <v>900</v>
      </c>
      <c r="AB1015" s="1">
        <v>900</v>
      </c>
      <c r="AC1015" s="1">
        <v>900</v>
      </c>
      <c r="AD1015" s="1">
        <v>900</v>
      </c>
      <c r="AE1015" s="1">
        <v>900</v>
      </c>
      <c r="AF1015" s="1">
        <v>920</v>
      </c>
      <c r="AG1015" s="1">
        <v>925</v>
      </c>
      <c r="AH1015" s="1">
        <v>940</v>
      </c>
      <c r="AI1015" s="1">
        <v>950</v>
      </c>
      <c r="AJ1015" s="1">
        <v>950</v>
      </c>
      <c r="AK1015" s="1">
        <v>950</v>
      </c>
      <c r="AL1015" s="1">
        <v>950</v>
      </c>
      <c r="AM1015" s="1">
        <v>960</v>
      </c>
      <c r="AN1015" s="1">
        <v>960</v>
      </c>
      <c r="AO1015" s="1">
        <v>975</v>
      </c>
      <c r="AP1015" s="1">
        <v>990</v>
      </c>
      <c r="AQ1015" s="1">
        <v>995</v>
      </c>
      <c r="AR1015" s="1">
        <v>995</v>
      </c>
      <c r="AS1015" s="1">
        <v>1000</v>
      </c>
      <c r="AT1015" s="1">
        <v>1000</v>
      </c>
      <c r="AU1015" s="1">
        <v>1000</v>
      </c>
      <c r="AV1015" s="1">
        <v>1000</v>
      </c>
      <c r="AW1015" s="1">
        <v>1000</v>
      </c>
      <c r="AX1015" s="1">
        <v>1000</v>
      </c>
      <c r="AY1015" s="1">
        <v>1050</v>
      </c>
      <c r="AZ1015" s="1">
        <v>1100</v>
      </c>
      <c r="BA1015" s="1">
        <v>1100</v>
      </c>
      <c r="BB1015" s="1">
        <v>1100</v>
      </c>
      <c r="BC1015" s="1">
        <v>1100</v>
      </c>
      <c r="BD1015" s="1">
        <v>1120</v>
      </c>
      <c r="BE1015" s="1">
        <v>1140</v>
      </c>
      <c r="BF1015" s="1">
        <v>1140</v>
      </c>
      <c r="BG1015" s="1">
        <v>1140</v>
      </c>
      <c r="BH1015" s="1">
        <v>1140</v>
      </c>
      <c r="BI1015" s="1">
        <v>1140</v>
      </c>
      <c r="BJ1015" s="1">
        <v>1140</v>
      </c>
      <c r="BK1015" s="1">
        <v>1180</v>
      </c>
      <c r="BL1015" s="1">
        <v>1195</v>
      </c>
      <c r="BM1015" s="1">
        <v>1197.5</v>
      </c>
      <c r="BN1015" s="1">
        <v>1200</v>
      </c>
      <c r="BO1015" s="1">
        <v>1200</v>
      </c>
      <c r="BP1015" s="1">
        <v>1200</v>
      </c>
      <c r="BQ1015" s="1">
        <v>1200</v>
      </c>
      <c r="BR1015" s="1">
        <v>1200</v>
      </c>
      <c r="BS1015" s="1">
        <v>1200</v>
      </c>
      <c r="BT1015" s="1">
        <v>1200</v>
      </c>
      <c r="BU1015" s="1">
        <v>1200</v>
      </c>
      <c r="BV1015" s="1">
        <v>1200</v>
      </c>
      <c r="BW1015" s="1">
        <v>1250</v>
      </c>
      <c r="BX1015" s="1">
        <v>1250</v>
      </c>
      <c r="BY1015" s="1">
        <v>1260</v>
      </c>
      <c r="BZ1015" s="1">
        <v>1300</v>
      </c>
      <c r="CA1015" s="1">
        <v>1300</v>
      </c>
      <c r="CB1015" s="1">
        <v>1300</v>
      </c>
      <c r="CC1015" s="1">
        <v>1300</v>
      </c>
      <c r="CD1015" s="1">
        <v>1300</v>
      </c>
      <c r="CE1015" s="1">
        <v>1300</v>
      </c>
      <c r="CF1015" s="1">
        <v>1320</v>
      </c>
    </row>
    <row r="1016" spans="18:84" x14ac:dyDescent="0.25">
      <c r="R1016" s="1">
        <v>800</v>
      </c>
      <c r="S1016" s="1">
        <v>800</v>
      </c>
      <c r="T1016" s="1">
        <v>800</v>
      </c>
      <c r="U1016" s="1">
        <v>950</v>
      </c>
      <c r="V1016" s="1">
        <v>950</v>
      </c>
      <c r="W1016" s="1">
        <v>950</v>
      </c>
      <c r="X1016" s="1">
        <v>950</v>
      </c>
      <c r="Y1016" s="1">
        <v>950</v>
      </c>
      <c r="Z1016" s="1">
        <v>950</v>
      </c>
      <c r="AA1016" s="1">
        <v>950</v>
      </c>
      <c r="AB1016" s="1">
        <v>1100</v>
      </c>
      <c r="AC1016" s="1">
        <v>1100</v>
      </c>
      <c r="AD1016" s="1">
        <v>1100</v>
      </c>
      <c r="AE1016" s="1">
        <v>1100</v>
      </c>
      <c r="AF1016" s="1">
        <v>1100</v>
      </c>
      <c r="AG1016" s="1">
        <v>1100</v>
      </c>
      <c r="AH1016" s="1">
        <v>1100</v>
      </c>
      <c r="AI1016" s="1">
        <v>1112.5</v>
      </c>
      <c r="AJ1016" s="1">
        <v>1125</v>
      </c>
      <c r="AK1016" s="1">
        <v>1125</v>
      </c>
      <c r="AL1016" s="1">
        <v>1125</v>
      </c>
      <c r="AM1016" s="1">
        <v>1125</v>
      </c>
      <c r="AN1016" s="1">
        <v>1125</v>
      </c>
      <c r="AO1016" s="1">
        <v>1125</v>
      </c>
      <c r="AP1016" s="1">
        <v>1125</v>
      </c>
      <c r="AQ1016" s="1">
        <v>1425</v>
      </c>
      <c r="AR1016" s="1">
        <v>1425</v>
      </c>
      <c r="AS1016" s="1">
        <v>1425</v>
      </c>
      <c r="AT1016" s="1">
        <v>1425</v>
      </c>
      <c r="AU1016" s="1">
        <v>1425</v>
      </c>
      <c r="AV1016" s="1">
        <v>1425</v>
      </c>
      <c r="AW1016" s="1">
        <v>1425</v>
      </c>
      <c r="AX1016" s="1">
        <v>1425</v>
      </c>
      <c r="AY1016" s="1">
        <v>1425</v>
      </c>
      <c r="AZ1016" s="1">
        <v>1425</v>
      </c>
      <c r="BA1016" s="1">
        <v>1425</v>
      </c>
      <c r="BB1016" s="1">
        <v>1425</v>
      </c>
      <c r="BC1016" s="1">
        <v>1425</v>
      </c>
      <c r="BD1016" s="1">
        <v>1425</v>
      </c>
      <c r="BE1016" s="1">
        <v>1425</v>
      </c>
      <c r="BF1016" s="1">
        <v>1425</v>
      </c>
      <c r="BG1016" s="1">
        <v>1425</v>
      </c>
      <c r="BH1016" s="1">
        <v>1425</v>
      </c>
      <c r="BI1016" s="1">
        <v>1425</v>
      </c>
      <c r="BJ1016" s="1">
        <v>1425</v>
      </c>
      <c r="BK1016" s="1">
        <v>1425</v>
      </c>
      <c r="BL1016" s="1">
        <v>1500</v>
      </c>
      <c r="BM1016" s="1">
        <v>1500</v>
      </c>
      <c r="BN1016" s="1">
        <v>1500</v>
      </c>
      <c r="BO1016" s="1">
        <v>1500</v>
      </c>
      <c r="BP1016" s="1">
        <v>1500</v>
      </c>
      <c r="BQ1016" s="1">
        <v>1500</v>
      </c>
      <c r="BR1016" s="1">
        <v>1500</v>
      </c>
      <c r="BS1016" s="1">
        <v>1500</v>
      </c>
      <c r="BT1016" s="1">
        <v>1500</v>
      </c>
      <c r="BU1016" s="1">
        <v>1500</v>
      </c>
      <c r="BV1016" s="1">
        <v>1500</v>
      </c>
      <c r="BW1016" s="1">
        <v>1500</v>
      </c>
      <c r="BX1016" s="1">
        <v>1500</v>
      </c>
      <c r="BY1016" s="1">
        <v>1500</v>
      </c>
      <c r="BZ1016" s="1">
        <v>1625</v>
      </c>
      <c r="CA1016" s="1">
        <v>1625</v>
      </c>
      <c r="CB1016" s="1">
        <v>1625</v>
      </c>
      <c r="CC1016" s="1">
        <v>1625</v>
      </c>
      <c r="CD1016" s="1">
        <v>1625</v>
      </c>
      <c r="CE1016" s="1">
        <v>1625</v>
      </c>
      <c r="CF1016" s="1">
        <v>1625</v>
      </c>
    </row>
    <row r="1017" spans="18:84" x14ac:dyDescent="0.25">
      <c r="R1017" s="1">
        <v>290</v>
      </c>
      <c r="S1017" s="1">
        <v>290</v>
      </c>
      <c r="T1017" s="1">
        <v>300</v>
      </c>
      <c r="U1017" s="1">
        <v>300</v>
      </c>
      <c r="V1017" s="1">
        <v>300</v>
      </c>
      <c r="W1017" s="1">
        <v>300</v>
      </c>
      <c r="X1017" s="1">
        <v>300</v>
      </c>
      <c r="Y1017" s="1">
        <v>300</v>
      </c>
      <c r="Z1017" s="1">
        <v>300</v>
      </c>
      <c r="AA1017" s="1">
        <v>300</v>
      </c>
      <c r="AB1017" s="1">
        <v>300</v>
      </c>
      <c r="AC1017" s="1">
        <v>300</v>
      </c>
      <c r="AD1017" s="1">
        <v>300</v>
      </c>
      <c r="AE1017" s="1">
        <v>300</v>
      </c>
      <c r="AF1017" s="1">
        <v>300</v>
      </c>
      <c r="AG1017" s="1">
        <v>300</v>
      </c>
      <c r="AH1017" s="1">
        <v>300</v>
      </c>
      <c r="AI1017" s="1">
        <v>300</v>
      </c>
      <c r="AJ1017" s="1">
        <v>300</v>
      </c>
      <c r="AK1017" s="1">
        <v>300</v>
      </c>
      <c r="AL1017" s="1">
        <v>300</v>
      </c>
      <c r="AM1017" s="1">
        <v>300</v>
      </c>
      <c r="AN1017" s="1">
        <v>300</v>
      </c>
      <c r="AO1017" s="1">
        <v>300</v>
      </c>
      <c r="AP1017" s="1">
        <v>300</v>
      </c>
      <c r="AQ1017" s="1">
        <v>300</v>
      </c>
      <c r="AR1017" s="1">
        <v>300</v>
      </c>
      <c r="AS1017" s="1">
        <v>320</v>
      </c>
      <c r="AT1017" s="1">
        <v>320</v>
      </c>
      <c r="AU1017" s="1">
        <v>320</v>
      </c>
      <c r="AV1017" s="1">
        <v>325</v>
      </c>
      <c r="AW1017" s="1">
        <v>325</v>
      </c>
      <c r="AX1017" s="1">
        <v>325</v>
      </c>
      <c r="AY1017" s="1">
        <v>325</v>
      </c>
      <c r="AZ1017" s="1">
        <v>325</v>
      </c>
      <c r="BA1017" s="1">
        <v>325</v>
      </c>
      <c r="BB1017" s="1">
        <v>325</v>
      </c>
      <c r="BC1017" s="1">
        <v>325</v>
      </c>
      <c r="BD1017" s="1">
        <v>325</v>
      </c>
      <c r="BE1017" s="1">
        <v>340</v>
      </c>
      <c r="BF1017" s="1">
        <v>340</v>
      </c>
      <c r="BG1017" s="1">
        <v>340</v>
      </c>
      <c r="BH1017" s="1">
        <v>340</v>
      </c>
      <c r="BI1017" s="1">
        <v>340</v>
      </c>
      <c r="BJ1017" s="1">
        <v>340</v>
      </c>
      <c r="BK1017" s="1">
        <v>340</v>
      </c>
      <c r="BL1017" s="1">
        <v>340</v>
      </c>
      <c r="BM1017" s="1">
        <v>340</v>
      </c>
      <c r="BN1017" s="1">
        <v>340</v>
      </c>
      <c r="BO1017" s="1">
        <v>340</v>
      </c>
      <c r="BP1017" s="1">
        <v>340</v>
      </c>
      <c r="BQ1017" s="1">
        <v>340</v>
      </c>
      <c r="BR1017" s="1">
        <v>340</v>
      </c>
      <c r="BS1017" s="1">
        <v>340</v>
      </c>
      <c r="BT1017" s="1">
        <v>340</v>
      </c>
      <c r="BU1017" s="1">
        <v>350</v>
      </c>
      <c r="BV1017" s="1">
        <v>350</v>
      </c>
      <c r="BW1017" s="1">
        <v>350</v>
      </c>
      <c r="BX1017" s="1">
        <v>350</v>
      </c>
      <c r="BY1017" s="1">
        <v>350</v>
      </c>
      <c r="BZ1017" s="1">
        <v>350</v>
      </c>
      <c r="CA1017" s="1">
        <v>375</v>
      </c>
      <c r="CB1017" s="1">
        <v>375</v>
      </c>
      <c r="CC1017" s="1">
        <v>375</v>
      </c>
      <c r="CD1017" s="1">
        <v>434.52</v>
      </c>
      <c r="CE1017" s="1">
        <v>434.52</v>
      </c>
      <c r="CF1017" s="1">
        <v>434.52</v>
      </c>
    </row>
    <row r="1018" spans="18:84" x14ac:dyDescent="0.25">
      <c r="R1018" s="1">
        <v>300</v>
      </c>
      <c r="S1018" s="1">
        <v>300</v>
      </c>
      <c r="T1018" s="1">
        <v>300</v>
      </c>
      <c r="U1018" s="1">
        <v>300</v>
      </c>
      <c r="V1018" s="1">
        <v>300</v>
      </c>
      <c r="W1018" s="1">
        <v>305</v>
      </c>
      <c r="X1018" s="1">
        <v>305</v>
      </c>
      <c r="Y1018" s="1">
        <v>305</v>
      </c>
      <c r="Z1018" s="1">
        <v>316.07</v>
      </c>
      <c r="AA1018" s="1">
        <v>316.07</v>
      </c>
      <c r="AB1018" s="1">
        <v>316.07</v>
      </c>
      <c r="AC1018" s="1">
        <v>316.07</v>
      </c>
      <c r="AD1018" s="1">
        <v>316.07</v>
      </c>
      <c r="AE1018" s="1">
        <v>316.07</v>
      </c>
      <c r="AF1018" s="1">
        <v>319.07</v>
      </c>
      <c r="AG1018" s="1">
        <v>319.07</v>
      </c>
      <c r="AH1018" s="1">
        <v>319.07</v>
      </c>
      <c r="AI1018" s="1">
        <v>319.54000000000002</v>
      </c>
      <c r="AJ1018" s="1">
        <v>320</v>
      </c>
      <c r="AK1018" s="1">
        <v>320</v>
      </c>
      <c r="AL1018" s="1">
        <v>320</v>
      </c>
      <c r="AM1018" s="1">
        <v>320</v>
      </c>
      <c r="AN1018" s="1">
        <v>320</v>
      </c>
      <c r="AO1018" s="1">
        <v>320</v>
      </c>
      <c r="AP1018" s="1">
        <v>320</v>
      </c>
      <c r="AQ1018" s="1">
        <v>320</v>
      </c>
      <c r="AR1018" s="1">
        <v>320</v>
      </c>
      <c r="AS1018" s="1">
        <v>325</v>
      </c>
      <c r="AT1018" s="1">
        <v>325</v>
      </c>
      <c r="AU1018" s="1">
        <v>325</v>
      </c>
      <c r="AV1018" s="1">
        <v>325</v>
      </c>
      <c r="AW1018" s="1">
        <v>325</v>
      </c>
      <c r="AX1018" s="1">
        <v>325</v>
      </c>
      <c r="AY1018" s="1">
        <v>325</v>
      </c>
      <c r="AZ1018" s="1">
        <v>325</v>
      </c>
      <c r="BA1018" s="1">
        <v>325</v>
      </c>
      <c r="BB1018" s="1">
        <v>325</v>
      </c>
      <c r="BC1018" s="1">
        <v>325</v>
      </c>
      <c r="BD1018" s="1">
        <v>325</v>
      </c>
      <c r="BE1018" s="1">
        <v>325</v>
      </c>
      <c r="BF1018" s="1">
        <v>325</v>
      </c>
      <c r="BG1018" s="1">
        <v>325</v>
      </c>
      <c r="BH1018" s="1">
        <v>325</v>
      </c>
      <c r="BI1018" s="1">
        <v>325</v>
      </c>
      <c r="BJ1018" s="1">
        <v>325</v>
      </c>
      <c r="BK1018" s="1">
        <v>325</v>
      </c>
      <c r="BL1018" s="1">
        <v>345</v>
      </c>
      <c r="BM1018" s="1">
        <v>345</v>
      </c>
      <c r="BN1018" s="1">
        <v>345</v>
      </c>
      <c r="BO1018" s="1">
        <v>375</v>
      </c>
      <c r="BP1018" s="1">
        <v>375</v>
      </c>
      <c r="BQ1018" s="1">
        <v>375</v>
      </c>
      <c r="BR1018" s="1">
        <v>400</v>
      </c>
      <c r="BS1018" s="1">
        <v>400</v>
      </c>
      <c r="BT1018" s="1">
        <v>400</v>
      </c>
      <c r="BU1018" s="1">
        <v>400</v>
      </c>
      <c r="BV1018" s="1">
        <v>400</v>
      </c>
      <c r="BW1018" s="1">
        <v>400</v>
      </c>
      <c r="BX1018" s="1">
        <v>425</v>
      </c>
      <c r="BY1018" s="1">
        <v>425</v>
      </c>
      <c r="BZ1018" s="1">
        <v>425</v>
      </c>
      <c r="CA1018" s="1">
        <v>446.42</v>
      </c>
      <c r="CB1018" s="1">
        <v>446.42</v>
      </c>
      <c r="CC1018" s="1">
        <v>446.42</v>
      </c>
      <c r="CD1018" s="1">
        <v>446.42</v>
      </c>
      <c r="CE1018" s="1">
        <v>446.42</v>
      </c>
      <c r="CF1018" s="1">
        <v>446.42</v>
      </c>
    </row>
    <row r="1019" spans="18:84" x14ac:dyDescent="0.25">
      <c r="R1019" s="1">
        <v>425</v>
      </c>
      <c r="S1019" s="1">
        <v>425</v>
      </c>
      <c r="T1019" s="1">
        <v>425</v>
      </c>
      <c r="U1019" s="1">
        <v>425</v>
      </c>
      <c r="V1019" s="1">
        <v>425</v>
      </c>
      <c r="W1019" s="1">
        <v>425</v>
      </c>
      <c r="X1019" s="1">
        <v>425</v>
      </c>
      <c r="Y1019" s="1">
        <v>425</v>
      </c>
      <c r="Z1019" s="1">
        <v>425</v>
      </c>
      <c r="AA1019" s="1">
        <v>425</v>
      </c>
      <c r="AB1019" s="1">
        <v>425</v>
      </c>
      <c r="AC1019" s="1">
        <v>425</v>
      </c>
      <c r="AD1019" s="1">
        <v>425</v>
      </c>
      <c r="AE1019" s="1">
        <v>435</v>
      </c>
      <c r="AF1019" s="1">
        <v>435</v>
      </c>
      <c r="AG1019" s="1">
        <v>445</v>
      </c>
      <c r="AH1019" s="1">
        <v>450</v>
      </c>
      <c r="AI1019" s="1">
        <v>450</v>
      </c>
      <c r="AJ1019" s="1">
        <v>450</v>
      </c>
      <c r="AK1019" s="1">
        <v>450</v>
      </c>
      <c r="AL1019" s="1">
        <v>450</v>
      </c>
      <c r="AM1019" s="1">
        <v>450</v>
      </c>
      <c r="AN1019" s="1">
        <v>450</v>
      </c>
      <c r="AO1019" s="1">
        <v>450</v>
      </c>
      <c r="AP1019" s="1">
        <v>450</v>
      </c>
      <c r="AQ1019" s="1">
        <v>450</v>
      </c>
      <c r="AR1019" s="1">
        <v>450</v>
      </c>
      <c r="AS1019" s="1">
        <v>450</v>
      </c>
      <c r="AT1019" s="1">
        <v>450</v>
      </c>
      <c r="AU1019" s="1">
        <v>450</v>
      </c>
      <c r="AV1019" s="1">
        <v>450</v>
      </c>
      <c r="AW1019" s="1">
        <v>450</v>
      </c>
      <c r="AX1019" s="1">
        <v>450</v>
      </c>
      <c r="AY1019" s="1">
        <v>450</v>
      </c>
      <c r="AZ1019" s="1">
        <v>450</v>
      </c>
      <c r="BA1019" s="1">
        <v>455</v>
      </c>
      <c r="BB1019" s="1">
        <v>475</v>
      </c>
      <c r="BC1019" s="1">
        <v>475</v>
      </c>
      <c r="BD1019" s="1">
        <v>475</v>
      </c>
      <c r="BE1019" s="1">
        <v>475</v>
      </c>
      <c r="BF1019" s="1">
        <v>475</v>
      </c>
      <c r="BG1019" s="1">
        <v>480</v>
      </c>
      <c r="BH1019" s="1">
        <v>495</v>
      </c>
      <c r="BI1019" s="1">
        <v>495</v>
      </c>
      <c r="BJ1019" s="1">
        <v>495</v>
      </c>
      <c r="BK1019" s="1">
        <v>495</v>
      </c>
      <c r="BL1019" s="1">
        <v>500</v>
      </c>
      <c r="BM1019" s="1">
        <v>500</v>
      </c>
      <c r="BN1019" s="1">
        <v>500</v>
      </c>
      <c r="BO1019" s="1">
        <v>500</v>
      </c>
      <c r="BP1019" s="1">
        <v>500</v>
      </c>
      <c r="BQ1019" s="1">
        <v>525</v>
      </c>
      <c r="BR1019" s="1">
        <v>525</v>
      </c>
      <c r="BS1019" s="1">
        <v>525</v>
      </c>
      <c r="BT1019" s="1">
        <v>525</v>
      </c>
      <c r="BU1019" s="1">
        <v>550</v>
      </c>
      <c r="BV1019" s="1">
        <v>550</v>
      </c>
      <c r="BW1019" s="1">
        <v>550</v>
      </c>
      <c r="BX1019" s="1">
        <v>550</v>
      </c>
      <c r="BY1019" s="1">
        <v>550</v>
      </c>
      <c r="BZ1019" s="1">
        <v>575</v>
      </c>
      <c r="CA1019" s="1">
        <v>595</v>
      </c>
      <c r="CB1019" s="1">
        <v>595</v>
      </c>
      <c r="CC1019" s="1">
        <v>625</v>
      </c>
      <c r="CD1019" s="1">
        <v>650</v>
      </c>
      <c r="CE1019" s="1">
        <v>700</v>
      </c>
      <c r="CF1019" s="1">
        <v>820</v>
      </c>
    </row>
    <row r="1020" spans="18:84" x14ac:dyDescent="0.25">
      <c r="R1020" s="1">
        <v>525</v>
      </c>
      <c r="S1020" s="1">
        <v>545</v>
      </c>
      <c r="T1020" s="1">
        <v>550</v>
      </c>
      <c r="U1020" s="1">
        <v>550</v>
      </c>
      <c r="V1020" s="1">
        <v>550</v>
      </c>
      <c r="W1020" s="1">
        <v>550</v>
      </c>
      <c r="X1020" s="1">
        <v>550</v>
      </c>
      <c r="Y1020" s="1">
        <v>550</v>
      </c>
      <c r="Z1020" s="1">
        <v>550</v>
      </c>
      <c r="AA1020" s="1">
        <v>550</v>
      </c>
      <c r="AB1020" s="1">
        <v>550</v>
      </c>
      <c r="AC1020" s="1">
        <v>550</v>
      </c>
      <c r="AD1020" s="1">
        <v>550</v>
      </c>
      <c r="AE1020" s="1">
        <v>575</v>
      </c>
      <c r="AF1020" s="1">
        <v>575</v>
      </c>
      <c r="AG1020" s="1">
        <v>575</v>
      </c>
      <c r="AH1020" s="1">
        <v>575</v>
      </c>
      <c r="AI1020" s="1">
        <v>575</v>
      </c>
      <c r="AJ1020" s="1">
        <v>590</v>
      </c>
      <c r="AK1020" s="1">
        <v>595</v>
      </c>
      <c r="AL1020" s="1">
        <v>595</v>
      </c>
      <c r="AM1020" s="1">
        <v>595</v>
      </c>
      <c r="AN1020" s="1">
        <v>595</v>
      </c>
      <c r="AO1020" s="1">
        <v>595</v>
      </c>
      <c r="AP1020" s="1">
        <v>595</v>
      </c>
      <c r="AQ1020" s="1">
        <v>595</v>
      </c>
      <c r="AR1020" s="1">
        <v>600</v>
      </c>
      <c r="AS1020" s="1">
        <v>610</v>
      </c>
      <c r="AT1020" s="1">
        <v>615</v>
      </c>
      <c r="AU1020" s="1">
        <v>625</v>
      </c>
      <c r="AV1020" s="1">
        <v>625</v>
      </c>
      <c r="AW1020" s="1">
        <v>625</v>
      </c>
      <c r="AX1020" s="1">
        <v>625</v>
      </c>
      <c r="AY1020" s="1">
        <v>625</v>
      </c>
      <c r="AZ1020" s="1">
        <v>640</v>
      </c>
      <c r="BA1020" s="1">
        <v>650</v>
      </c>
      <c r="BB1020" s="1">
        <v>650</v>
      </c>
      <c r="BC1020" s="1">
        <v>650</v>
      </c>
      <c r="BD1020" s="1">
        <v>650</v>
      </c>
      <c r="BE1020" s="1">
        <v>650</v>
      </c>
      <c r="BF1020" s="1">
        <v>650</v>
      </c>
      <c r="BG1020" s="1">
        <v>660</v>
      </c>
      <c r="BH1020" s="1">
        <v>675</v>
      </c>
      <c r="BI1020" s="1">
        <v>685</v>
      </c>
      <c r="BJ1020" s="1">
        <v>695</v>
      </c>
      <c r="BK1020" s="1">
        <v>695</v>
      </c>
      <c r="BL1020" s="1">
        <v>695</v>
      </c>
      <c r="BM1020" s="1">
        <v>695</v>
      </c>
      <c r="BN1020" s="1">
        <v>700</v>
      </c>
      <c r="BO1020" s="1">
        <v>700</v>
      </c>
      <c r="BP1020" s="1">
        <v>700</v>
      </c>
      <c r="BQ1020" s="1">
        <v>725</v>
      </c>
      <c r="BR1020" s="1">
        <v>725</v>
      </c>
      <c r="BS1020" s="1">
        <v>750</v>
      </c>
      <c r="BT1020" s="1">
        <v>750</v>
      </c>
      <c r="BU1020" s="1">
        <v>750</v>
      </c>
      <c r="BV1020" s="1">
        <v>770</v>
      </c>
      <c r="BW1020" s="1">
        <v>795</v>
      </c>
      <c r="BX1020" s="1">
        <v>795</v>
      </c>
      <c r="BY1020" s="1">
        <v>795</v>
      </c>
      <c r="BZ1020" s="1">
        <v>800</v>
      </c>
      <c r="CA1020" s="1">
        <v>850</v>
      </c>
      <c r="CB1020" s="1">
        <v>895</v>
      </c>
      <c r="CC1020" s="1">
        <v>895</v>
      </c>
      <c r="CD1020" s="1">
        <v>900</v>
      </c>
      <c r="CE1020" s="1">
        <v>995</v>
      </c>
      <c r="CF1020" s="1">
        <v>1100</v>
      </c>
    </row>
    <row r="1021" spans="18:84" x14ac:dyDescent="0.25">
      <c r="R1021" s="1">
        <v>725</v>
      </c>
      <c r="S1021" s="1">
        <v>725</v>
      </c>
      <c r="T1021" s="1">
        <v>725</v>
      </c>
      <c r="U1021" s="1">
        <v>750</v>
      </c>
      <c r="V1021" s="1">
        <v>750</v>
      </c>
      <c r="W1021" s="1">
        <v>750</v>
      </c>
      <c r="X1021" s="1">
        <v>750</v>
      </c>
      <c r="Y1021" s="1">
        <v>770</v>
      </c>
      <c r="Z1021" s="1">
        <v>775</v>
      </c>
      <c r="AA1021" s="1">
        <v>775</v>
      </c>
      <c r="AB1021" s="1">
        <v>795</v>
      </c>
      <c r="AC1021" s="1">
        <v>795</v>
      </c>
      <c r="AD1021" s="1">
        <v>795</v>
      </c>
      <c r="AE1021" s="1">
        <v>795</v>
      </c>
      <c r="AF1021" s="1">
        <v>795</v>
      </c>
      <c r="AG1021" s="1">
        <v>795</v>
      </c>
      <c r="AH1021" s="1">
        <v>795</v>
      </c>
      <c r="AI1021" s="1">
        <v>797.5</v>
      </c>
      <c r="AJ1021" s="1">
        <v>800</v>
      </c>
      <c r="AK1021" s="1">
        <v>800</v>
      </c>
      <c r="AL1021" s="1">
        <v>800</v>
      </c>
      <c r="AM1021" s="1">
        <v>800</v>
      </c>
      <c r="AN1021" s="1">
        <v>800</v>
      </c>
      <c r="AO1021" s="1">
        <v>800</v>
      </c>
      <c r="AP1021" s="1">
        <v>800</v>
      </c>
      <c r="AQ1021" s="1">
        <v>825</v>
      </c>
      <c r="AR1021" s="1">
        <v>850</v>
      </c>
      <c r="AS1021" s="1">
        <v>850</v>
      </c>
      <c r="AT1021" s="1">
        <v>850</v>
      </c>
      <c r="AU1021" s="1">
        <v>850</v>
      </c>
      <c r="AV1021" s="1">
        <v>875</v>
      </c>
      <c r="AW1021" s="1">
        <v>875</v>
      </c>
      <c r="AX1021" s="1">
        <v>875</v>
      </c>
      <c r="AY1021" s="1">
        <v>890</v>
      </c>
      <c r="AZ1021" s="1">
        <v>895</v>
      </c>
      <c r="BA1021" s="1">
        <v>895</v>
      </c>
      <c r="BB1021" s="1">
        <v>895</v>
      </c>
      <c r="BC1021" s="1">
        <v>900</v>
      </c>
      <c r="BD1021" s="1">
        <v>900</v>
      </c>
      <c r="BE1021" s="1">
        <v>900</v>
      </c>
      <c r="BF1021" s="1">
        <v>900</v>
      </c>
      <c r="BG1021" s="1">
        <v>900</v>
      </c>
      <c r="BH1021" s="1">
        <v>900</v>
      </c>
      <c r="BI1021" s="1">
        <v>900</v>
      </c>
      <c r="BJ1021" s="1">
        <v>925</v>
      </c>
      <c r="BK1021" s="1">
        <v>950</v>
      </c>
      <c r="BL1021" s="1">
        <v>950</v>
      </c>
      <c r="BM1021" s="1">
        <v>950</v>
      </c>
      <c r="BN1021" s="1">
        <v>950</v>
      </c>
      <c r="BO1021" s="1">
        <v>950</v>
      </c>
      <c r="BP1021" s="1">
        <v>950</v>
      </c>
      <c r="BQ1021" s="1">
        <v>975</v>
      </c>
      <c r="BR1021" s="1">
        <v>995</v>
      </c>
      <c r="BS1021" s="1">
        <v>995</v>
      </c>
      <c r="BT1021" s="1">
        <v>995</v>
      </c>
      <c r="BU1021" s="1">
        <v>1050</v>
      </c>
      <c r="BV1021" s="1">
        <v>1050</v>
      </c>
      <c r="BW1021" s="1">
        <v>1100</v>
      </c>
      <c r="BX1021" s="1">
        <v>1100</v>
      </c>
      <c r="BY1021" s="1">
        <v>1100</v>
      </c>
      <c r="BZ1021" s="1">
        <v>1150</v>
      </c>
      <c r="CA1021" s="1">
        <v>1150</v>
      </c>
      <c r="CB1021" s="1">
        <v>1150</v>
      </c>
      <c r="CC1021" s="1">
        <v>1200</v>
      </c>
      <c r="CD1021" s="1">
        <v>1250</v>
      </c>
      <c r="CE1021" s="1">
        <v>1495</v>
      </c>
      <c r="CF1021" s="1">
        <v>1500</v>
      </c>
    </row>
    <row r="1022" spans="18:84" x14ac:dyDescent="0.25">
      <c r="R1022" s="1">
        <v>1100</v>
      </c>
      <c r="S1022" s="1">
        <v>1100</v>
      </c>
      <c r="T1022" s="1">
        <v>1100</v>
      </c>
      <c r="U1022" s="1">
        <v>1100</v>
      </c>
      <c r="V1022" s="1">
        <v>1100</v>
      </c>
      <c r="W1022" s="1">
        <v>1100</v>
      </c>
      <c r="X1022" s="1">
        <v>1100</v>
      </c>
      <c r="Y1022" s="1">
        <v>1195</v>
      </c>
      <c r="Z1022" s="1">
        <v>1195</v>
      </c>
      <c r="AA1022" s="1">
        <v>1200</v>
      </c>
      <c r="AB1022" s="1">
        <v>1200</v>
      </c>
      <c r="AC1022" s="1">
        <v>1200</v>
      </c>
      <c r="AD1022" s="1">
        <v>1200</v>
      </c>
      <c r="AE1022" s="1">
        <v>1200</v>
      </c>
      <c r="AF1022" s="1">
        <v>1200</v>
      </c>
      <c r="AG1022" s="1">
        <v>1200</v>
      </c>
      <c r="AH1022" s="1">
        <v>1200</v>
      </c>
      <c r="AI1022" s="1">
        <v>1200</v>
      </c>
      <c r="AJ1022" s="1">
        <v>1200</v>
      </c>
      <c r="AK1022" s="1">
        <v>1200</v>
      </c>
      <c r="AL1022" s="1">
        <v>1250</v>
      </c>
      <c r="AM1022" s="1">
        <v>1250</v>
      </c>
      <c r="AN1022" s="1">
        <v>1250</v>
      </c>
      <c r="AO1022" s="1">
        <v>1250</v>
      </c>
      <c r="AP1022" s="1">
        <v>1300</v>
      </c>
      <c r="AQ1022" s="1">
        <v>1300</v>
      </c>
      <c r="AR1022" s="1">
        <v>1300</v>
      </c>
      <c r="AS1022" s="1">
        <v>1300</v>
      </c>
      <c r="AT1022" s="1">
        <v>1350</v>
      </c>
      <c r="AU1022" s="1">
        <v>1350</v>
      </c>
      <c r="AV1022" s="1">
        <v>1350</v>
      </c>
      <c r="AW1022" s="1">
        <v>1400</v>
      </c>
      <c r="AX1022" s="1">
        <v>1400</v>
      </c>
      <c r="AY1022" s="1">
        <v>1400</v>
      </c>
      <c r="AZ1022" s="1">
        <v>1400</v>
      </c>
      <c r="BA1022" s="1">
        <v>1495</v>
      </c>
      <c r="BB1022" s="1">
        <v>1495</v>
      </c>
      <c r="BC1022" s="1">
        <v>1500</v>
      </c>
      <c r="BD1022" s="1">
        <v>1500</v>
      </c>
      <c r="BE1022" s="1">
        <v>1500</v>
      </c>
      <c r="BF1022" s="1">
        <v>1500</v>
      </c>
      <c r="BG1022" s="1">
        <v>1500</v>
      </c>
      <c r="BH1022" s="1">
        <v>1500</v>
      </c>
      <c r="BI1022" s="1">
        <v>1500</v>
      </c>
      <c r="BJ1022" s="1">
        <v>1500</v>
      </c>
      <c r="BK1022" s="1">
        <v>1500</v>
      </c>
      <c r="BL1022" s="1">
        <v>1500</v>
      </c>
      <c r="BM1022" s="1">
        <v>1500</v>
      </c>
      <c r="BN1022" s="1">
        <v>1500</v>
      </c>
      <c r="BO1022" s="1">
        <v>1500</v>
      </c>
      <c r="BP1022" s="1">
        <v>1550</v>
      </c>
      <c r="BQ1022" s="1">
        <v>1550</v>
      </c>
      <c r="BR1022" s="1">
        <v>1600</v>
      </c>
      <c r="BS1022" s="1">
        <v>1600</v>
      </c>
      <c r="BT1022" s="1">
        <v>1650</v>
      </c>
      <c r="BU1022" s="1">
        <v>1650</v>
      </c>
      <c r="BV1022" s="1">
        <v>1650</v>
      </c>
      <c r="BW1022" s="1">
        <v>1700</v>
      </c>
      <c r="BX1022" s="1">
        <v>1700</v>
      </c>
      <c r="BY1022" s="1">
        <v>1800</v>
      </c>
      <c r="BZ1022" s="1">
        <v>1800</v>
      </c>
      <c r="CA1022" s="1">
        <v>1950</v>
      </c>
      <c r="CB1022" s="1">
        <v>1950</v>
      </c>
      <c r="CC1022" s="1">
        <v>2200</v>
      </c>
      <c r="CD1022" s="1">
        <v>2200</v>
      </c>
      <c r="CE1022" s="1">
        <v>2250</v>
      </c>
      <c r="CF1022" s="1">
        <v>2250</v>
      </c>
    </row>
    <row r="1023" spans="18:84" x14ac:dyDescent="0.25">
      <c r="R1023" s="1">
        <v>1600</v>
      </c>
      <c r="S1023" s="1">
        <v>1600</v>
      </c>
      <c r="T1023" s="1">
        <v>1600</v>
      </c>
      <c r="U1023" s="1">
        <v>1600</v>
      </c>
      <c r="V1023" s="1">
        <v>1600</v>
      </c>
      <c r="W1023" s="1">
        <v>1600</v>
      </c>
      <c r="X1023" s="1">
        <v>1600</v>
      </c>
      <c r="Y1023" s="1">
        <v>1600</v>
      </c>
      <c r="Z1023" s="1">
        <v>1600</v>
      </c>
      <c r="AA1023" s="1">
        <v>1600</v>
      </c>
      <c r="AB1023" s="1">
        <v>1600</v>
      </c>
      <c r="AC1023" s="1">
        <v>1600</v>
      </c>
      <c r="AD1023" s="1">
        <v>1600</v>
      </c>
      <c r="AE1023" s="1">
        <v>1600</v>
      </c>
      <c r="AF1023" s="1">
        <v>1600</v>
      </c>
      <c r="AG1023" s="1">
        <v>1600</v>
      </c>
      <c r="AH1023" s="1">
        <v>1600</v>
      </c>
      <c r="AI1023" s="1">
        <v>1697.5</v>
      </c>
      <c r="AJ1023" s="1">
        <v>1795</v>
      </c>
      <c r="AK1023" s="1">
        <v>1795</v>
      </c>
      <c r="AL1023" s="1">
        <v>1795</v>
      </c>
      <c r="AM1023" s="1">
        <v>1795</v>
      </c>
      <c r="AN1023" s="1">
        <v>1795</v>
      </c>
      <c r="AO1023" s="1">
        <v>1795</v>
      </c>
      <c r="AP1023" s="1">
        <v>1795</v>
      </c>
      <c r="AQ1023" s="1">
        <v>1795</v>
      </c>
      <c r="AR1023" s="1">
        <v>1795</v>
      </c>
      <c r="AS1023" s="1">
        <v>1795</v>
      </c>
      <c r="AT1023" s="1">
        <v>1795</v>
      </c>
      <c r="AU1023" s="1">
        <v>1795</v>
      </c>
      <c r="AV1023" s="1">
        <v>1795</v>
      </c>
      <c r="AW1023" s="1">
        <v>1795</v>
      </c>
      <c r="AX1023" s="1">
        <v>1795</v>
      </c>
      <c r="AY1023" s="1">
        <v>1795</v>
      </c>
      <c r="AZ1023" s="1">
        <v>1950</v>
      </c>
      <c r="BA1023" s="1">
        <v>1950</v>
      </c>
      <c r="BB1023" s="1">
        <v>1950</v>
      </c>
      <c r="BC1023" s="1">
        <v>1950</v>
      </c>
      <c r="BD1023" s="1">
        <v>1950</v>
      </c>
      <c r="BE1023" s="1">
        <v>1950</v>
      </c>
      <c r="BF1023" s="1">
        <v>1950</v>
      </c>
      <c r="BG1023" s="1">
        <v>1950</v>
      </c>
      <c r="BH1023" s="1">
        <v>1950</v>
      </c>
      <c r="BI1023" s="1">
        <v>1950</v>
      </c>
      <c r="BJ1023" s="1">
        <v>1950</v>
      </c>
      <c r="BK1023" s="1">
        <v>1950</v>
      </c>
      <c r="BL1023" s="1">
        <v>1950</v>
      </c>
      <c r="BM1023" s="1">
        <v>1950</v>
      </c>
      <c r="BN1023" s="1">
        <v>1950</v>
      </c>
      <c r="BO1023" s="1">
        <v>1950</v>
      </c>
      <c r="BP1023" s="1">
        <v>1950</v>
      </c>
      <c r="BQ1023" s="1">
        <v>1950</v>
      </c>
      <c r="BR1023" s="1">
        <v>1950</v>
      </c>
      <c r="BS1023" s="1">
        <v>1950</v>
      </c>
      <c r="BT1023" s="1">
        <v>1950</v>
      </c>
      <c r="BU1023" s="1">
        <v>1950</v>
      </c>
      <c r="BV1023" s="1">
        <v>1950</v>
      </c>
      <c r="BW1023" s="1">
        <v>1950</v>
      </c>
      <c r="BX1023" s="1">
        <v>1950</v>
      </c>
      <c r="BY1023" s="1">
        <v>1950</v>
      </c>
      <c r="BZ1023" s="1">
        <v>1950</v>
      </c>
      <c r="CA1023" s="1">
        <v>1950</v>
      </c>
      <c r="CB1023" s="1">
        <v>1950</v>
      </c>
      <c r="CC1023" s="1">
        <v>1950</v>
      </c>
      <c r="CD1023" s="1">
        <v>1950</v>
      </c>
      <c r="CE1023" s="1">
        <v>1950</v>
      </c>
      <c r="CF1023" s="1">
        <v>1950</v>
      </c>
    </row>
    <row r="1024" spans="18:84" x14ac:dyDescent="0.25">
      <c r="R1024" s="1">
        <v>425</v>
      </c>
      <c r="S1024" s="1">
        <v>425</v>
      </c>
      <c r="T1024" s="1">
        <v>425</v>
      </c>
      <c r="U1024" s="1">
        <v>425</v>
      </c>
      <c r="V1024" s="1">
        <v>425</v>
      </c>
      <c r="W1024" s="1">
        <v>425</v>
      </c>
      <c r="X1024" s="1">
        <v>425</v>
      </c>
      <c r="Y1024" s="1">
        <v>425</v>
      </c>
      <c r="Z1024" s="1">
        <v>425</v>
      </c>
      <c r="AA1024" s="1">
        <v>425</v>
      </c>
      <c r="AB1024" s="1">
        <v>425</v>
      </c>
      <c r="AC1024" s="1">
        <v>425</v>
      </c>
      <c r="AD1024" s="1">
        <v>425</v>
      </c>
      <c r="AE1024" s="1">
        <v>425</v>
      </c>
      <c r="AF1024" s="1">
        <v>425</v>
      </c>
      <c r="AG1024" s="1">
        <v>425</v>
      </c>
      <c r="AH1024" s="1">
        <v>425</v>
      </c>
      <c r="AI1024" s="1">
        <v>512.5</v>
      </c>
      <c r="AJ1024" s="1">
        <v>600</v>
      </c>
      <c r="AK1024" s="1">
        <v>600</v>
      </c>
      <c r="AL1024" s="1">
        <v>600</v>
      </c>
      <c r="AM1024" s="1">
        <v>600</v>
      </c>
      <c r="AN1024" s="1">
        <v>600</v>
      </c>
      <c r="AO1024" s="1">
        <v>600</v>
      </c>
      <c r="AP1024" s="1">
        <v>600</v>
      </c>
      <c r="AQ1024" s="1">
        <v>600</v>
      </c>
      <c r="AR1024" s="1">
        <v>600</v>
      </c>
      <c r="AS1024" s="1">
        <v>600</v>
      </c>
      <c r="AT1024" s="1">
        <v>600</v>
      </c>
      <c r="AU1024" s="1">
        <v>600</v>
      </c>
      <c r="AV1024" s="1">
        <v>600</v>
      </c>
      <c r="AW1024" s="1">
        <v>600</v>
      </c>
      <c r="AX1024" s="1">
        <v>600</v>
      </c>
      <c r="AY1024" s="1">
        <v>600</v>
      </c>
      <c r="AZ1024" s="1">
        <v>600</v>
      </c>
      <c r="BA1024" s="1">
        <v>600</v>
      </c>
      <c r="BB1024" s="1">
        <v>600</v>
      </c>
      <c r="BC1024" s="1">
        <v>600</v>
      </c>
      <c r="BD1024" s="1">
        <v>600</v>
      </c>
      <c r="BE1024" s="1">
        <v>600</v>
      </c>
      <c r="BF1024" s="1">
        <v>600</v>
      </c>
      <c r="BG1024" s="1">
        <v>600</v>
      </c>
      <c r="BH1024" s="1">
        <v>600</v>
      </c>
      <c r="BI1024" s="1">
        <v>600</v>
      </c>
      <c r="BJ1024" s="1">
        <v>600</v>
      </c>
      <c r="BK1024" s="1">
        <v>600</v>
      </c>
      <c r="BL1024" s="1">
        <v>600</v>
      </c>
      <c r="BM1024" s="1">
        <v>600</v>
      </c>
      <c r="BN1024" s="1">
        <v>600</v>
      </c>
      <c r="BO1024" s="1">
        <v>600</v>
      </c>
      <c r="BP1024" s="1">
        <v>600</v>
      </c>
      <c r="BQ1024" s="1">
        <v>600</v>
      </c>
      <c r="BR1024" s="1">
        <v>600</v>
      </c>
      <c r="BS1024" s="1">
        <v>600</v>
      </c>
      <c r="BT1024" s="1">
        <v>600</v>
      </c>
      <c r="BU1024" s="1">
        <v>600</v>
      </c>
      <c r="BV1024" s="1">
        <v>600</v>
      </c>
      <c r="BW1024" s="1">
        <v>600</v>
      </c>
      <c r="BX1024" s="1">
        <v>600</v>
      </c>
      <c r="BY1024" s="1">
        <v>600</v>
      </c>
      <c r="BZ1024" s="1">
        <v>600</v>
      </c>
      <c r="CA1024" s="1">
        <v>600</v>
      </c>
      <c r="CB1024" s="1">
        <v>600</v>
      </c>
      <c r="CC1024" s="1">
        <v>600</v>
      </c>
      <c r="CD1024" s="1">
        <v>600</v>
      </c>
      <c r="CE1024" s="1">
        <v>600</v>
      </c>
      <c r="CF1024" s="1">
        <v>600</v>
      </c>
    </row>
    <row r="1025" spans="18:84" x14ac:dyDescent="0.25">
      <c r="R1025" s="1">
        <v>285</v>
      </c>
      <c r="S1025" s="1">
        <v>285</v>
      </c>
      <c r="T1025" s="1">
        <v>294.33999999999997</v>
      </c>
      <c r="U1025" s="1">
        <v>297.61</v>
      </c>
      <c r="V1025" s="1">
        <v>300</v>
      </c>
      <c r="W1025" s="1">
        <v>300</v>
      </c>
      <c r="X1025" s="1">
        <v>300</v>
      </c>
      <c r="Y1025" s="1">
        <v>305</v>
      </c>
      <c r="Z1025" s="1">
        <v>305</v>
      </c>
      <c r="AA1025" s="1">
        <v>305</v>
      </c>
      <c r="AB1025" s="1">
        <v>305</v>
      </c>
      <c r="AC1025" s="1">
        <v>305</v>
      </c>
      <c r="AD1025" s="1">
        <v>305</v>
      </c>
      <c r="AE1025" s="1">
        <v>305</v>
      </c>
      <c r="AF1025" s="1">
        <v>315</v>
      </c>
      <c r="AG1025" s="1">
        <v>316.07</v>
      </c>
      <c r="AH1025" s="1">
        <v>316.07</v>
      </c>
      <c r="AI1025" s="1">
        <v>316.07</v>
      </c>
      <c r="AJ1025" s="1">
        <v>316.07</v>
      </c>
      <c r="AK1025" s="1">
        <v>316.07</v>
      </c>
      <c r="AL1025" s="1">
        <v>316.07</v>
      </c>
      <c r="AM1025" s="1">
        <v>316.07</v>
      </c>
      <c r="AN1025" s="1">
        <v>316.07</v>
      </c>
      <c r="AO1025" s="1">
        <v>316.07</v>
      </c>
      <c r="AP1025" s="1">
        <v>316.07</v>
      </c>
      <c r="AQ1025" s="1">
        <v>316.07</v>
      </c>
      <c r="AR1025" s="1">
        <v>316.07</v>
      </c>
      <c r="AS1025" s="1">
        <v>319.33999999999997</v>
      </c>
      <c r="AT1025" s="1">
        <v>325</v>
      </c>
      <c r="AU1025" s="1">
        <v>325</v>
      </c>
      <c r="AV1025" s="1">
        <v>325</v>
      </c>
      <c r="AW1025" s="1">
        <v>325</v>
      </c>
      <c r="AX1025" s="1">
        <v>325</v>
      </c>
      <c r="AY1025" s="1">
        <v>325</v>
      </c>
      <c r="AZ1025" s="1">
        <v>325.89</v>
      </c>
      <c r="BA1025" s="1">
        <v>333</v>
      </c>
      <c r="BB1025" s="1">
        <v>334.52</v>
      </c>
      <c r="BC1025" s="1">
        <v>337.79</v>
      </c>
      <c r="BD1025" s="1">
        <v>345</v>
      </c>
      <c r="BE1025" s="1">
        <v>350</v>
      </c>
      <c r="BF1025" s="1">
        <v>350</v>
      </c>
      <c r="BG1025" s="1">
        <v>350</v>
      </c>
      <c r="BH1025" s="1">
        <v>355</v>
      </c>
      <c r="BI1025" s="1">
        <v>359.52</v>
      </c>
      <c r="BJ1025" s="1">
        <v>359.52</v>
      </c>
      <c r="BK1025" s="1">
        <v>359.52</v>
      </c>
      <c r="BL1025" s="1">
        <v>359.52</v>
      </c>
      <c r="BM1025" s="1">
        <v>359.52</v>
      </c>
      <c r="BN1025" s="1">
        <v>359.52</v>
      </c>
      <c r="BO1025" s="1">
        <v>359.52</v>
      </c>
      <c r="BP1025" s="1">
        <v>359.52</v>
      </c>
      <c r="BQ1025" s="1">
        <v>359.52</v>
      </c>
      <c r="BR1025" s="1">
        <v>367.52</v>
      </c>
      <c r="BS1025" s="1">
        <v>367.52</v>
      </c>
      <c r="BT1025" s="1">
        <v>375</v>
      </c>
      <c r="BU1025" s="1">
        <v>379.52</v>
      </c>
      <c r="BV1025" s="1">
        <v>405</v>
      </c>
      <c r="BW1025" s="1">
        <v>410.98</v>
      </c>
      <c r="BX1025" s="1">
        <v>410.98</v>
      </c>
      <c r="BY1025" s="1">
        <v>425</v>
      </c>
      <c r="BZ1025" s="1">
        <v>425</v>
      </c>
      <c r="CA1025" s="1">
        <v>425</v>
      </c>
      <c r="CB1025" s="1">
        <v>468.15</v>
      </c>
      <c r="CC1025" s="1">
        <v>475</v>
      </c>
      <c r="CD1025" s="1">
        <v>475</v>
      </c>
      <c r="CE1025" s="1">
        <v>490</v>
      </c>
      <c r="CF1025" s="1">
        <v>533.33000000000004</v>
      </c>
    </row>
    <row r="1026" spans="18:84" x14ac:dyDescent="0.25">
      <c r="R1026" s="1">
        <v>360</v>
      </c>
      <c r="S1026" s="1">
        <v>360</v>
      </c>
      <c r="T1026" s="1">
        <v>360</v>
      </c>
      <c r="U1026" s="1">
        <v>361.74</v>
      </c>
      <c r="V1026" s="1">
        <v>365</v>
      </c>
      <c r="W1026" s="1">
        <v>370</v>
      </c>
      <c r="X1026" s="1">
        <v>370</v>
      </c>
      <c r="Y1026" s="1">
        <v>370</v>
      </c>
      <c r="Z1026" s="1">
        <v>375</v>
      </c>
      <c r="AA1026" s="1">
        <v>375</v>
      </c>
      <c r="AB1026" s="1">
        <v>375</v>
      </c>
      <c r="AC1026" s="1">
        <v>375</v>
      </c>
      <c r="AD1026" s="1">
        <v>380</v>
      </c>
      <c r="AE1026" s="1">
        <v>380</v>
      </c>
      <c r="AF1026" s="1">
        <v>385</v>
      </c>
      <c r="AG1026" s="1">
        <v>385</v>
      </c>
      <c r="AH1026" s="1">
        <v>390</v>
      </c>
      <c r="AI1026" s="1">
        <v>395</v>
      </c>
      <c r="AJ1026" s="1">
        <v>395</v>
      </c>
      <c r="AK1026" s="1">
        <v>395</v>
      </c>
      <c r="AL1026" s="1">
        <v>395</v>
      </c>
      <c r="AM1026" s="1">
        <v>395</v>
      </c>
      <c r="AN1026" s="1">
        <v>395</v>
      </c>
      <c r="AO1026" s="1">
        <v>395</v>
      </c>
      <c r="AP1026" s="1">
        <v>395</v>
      </c>
      <c r="AQ1026" s="1">
        <v>395</v>
      </c>
      <c r="AR1026" s="1">
        <v>400</v>
      </c>
      <c r="AS1026" s="1">
        <v>400</v>
      </c>
      <c r="AT1026" s="1">
        <v>400</v>
      </c>
      <c r="AU1026" s="1">
        <v>400</v>
      </c>
      <c r="AV1026" s="1">
        <v>400</v>
      </c>
      <c r="AW1026" s="1">
        <v>400</v>
      </c>
      <c r="AX1026" s="1">
        <v>400</v>
      </c>
      <c r="AY1026" s="1">
        <v>400</v>
      </c>
      <c r="AZ1026" s="1">
        <v>400</v>
      </c>
      <c r="BA1026" s="1">
        <v>400</v>
      </c>
      <c r="BB1026" s="1">
        <v>410</v>
      </c>
      <c r="BC1026" s="1">
        <v>420</v>
      </c>
      <c r="BD1026" s="1">
        <v>420</v>
      </c>
      <c r="BE1026" s="1">
        <v>420</v>
      </c>
      <c r="BF1026" s="1">
        <v>425</v>
      </c>
      <c r="BG1026" s="1">
        <v>425</v>
      </c>
      <c r="BH1026" s="1">
        <v>425</v>
      </c>
      <c r="BI1026" s="1">
        <v>425</v>
      </c>
      <c r="BJ1026" s="1">
        <v>425</v>
      </c>
      <c r="BK1026" s="1">
        <v>425</v>
      </c>
      <c r="BL1026" s="1">
        <v>425</v>
      </c>
      <c r="BM1026" s="1">
        <v>425</v>
      </c>
      <c r="BN1026" s="1">
        <v>425</v>
      </c>
      <c r="BO1026" s="1">
        <v>430</v>
      </c>
      <c r="BP1026" s="1">
        <v>430</v>
      </c>
      <c r="BQ1026" s="1">
        <v>445</v>
      </c>
      <c r="BR1026" s="1">
        <v>450</v>
      </c>
      <c r="BS1026" s="1">
        <v>450</v>
      </c>
      <c r="BT1026" s="1">
        <v>450</v>
      </c>
      <c r="BU1026" s="1">
        <v>450</v>
      </c>
      <c r="BV1026" s="1">
        <v>450</v>
      </c>
      <c r="BW1026" s="1">
        <v>450</v>
      </c>
      <c r="BX1026" s="1">
        <v>450</v>
      </c>
      <c r="BY1026" s="1">
        <v>460</v>
      </c>
      <c r="BZ1026" s="1">
        <v>475</v>
      </c>
      <c r="CA1026" s="1">
        <v>495</v>
      </c>
      <c r="CB1026" s="1">
        <v>525</v>
      </c>
      <c r="CC1026" s="1">
        <v>550</v>
      </c>
      <c r="CD1026" s="1">
        <v>550</v>
      </c>
      <c r="CE1026" s="1">
        <v>650</v>
      </c>
      <c r="CF1026" s="1">
        <v>750</v>
      </c>
    </row>
    <row r="1027" spans="18:84" x14ac:dyDescent="0.25">
      <c r="R1027" s="1">
        <v>450</v>
      </c>
      <c r="S1027" s="1">
        <v>450</v>
      </c>
      <c r="T1027" s="1">
        <v>450</v>
      </c>
      <c r="U1027" s="1">
        <v>450</v>
      </c>
      <c r="V1027" s="1">
        <v>450</v>
      </c>
      <c r="W1027" s="1">
        <v>450</v>
      </c>
      <c r="X1027" s="1">
        <v>450</v>
      </c>
      <c r="Y1027" s="1">
        <v>460</v>
      </c>
      <c r="Z1027" s="1">
        <v>465</v>
      </c>
      <c r="AA1027" s="1">
        <v>470</v>
      </c>
      <c r="AB1027" s="1">
        <v>470</v>
      </c>
      <c r="AC1027" s="1">
        <v>475</v>
      </c>
      <c r="AD1027" s="1">
        <v>475</v>
      </c>
      <c r="AE1027" s="1">
        <v>475</v>
      </c>
      <c r="AF1027" s="1">
        <v>475</v>
      </c>
      <c r="AG1027" s="1">
        <v>475</v>
      </c>
      <c r="AH1027" s="1">
        <v>475</v>
      </c>
      <c r="AI1027" s="1">
        <v>475</v>
      </c>
      <c r="AJ1027" s="1">
        <v>480</v>
      </c>
      <c r="AK1027" s="1">
        <v>480</v>
      </c>
      <c r="AL1027" s="1">
        <v>485</v>
      </c>
      <c r="AM1027" s="1">
        <v>485</v>
      </c>
      <c r="AN1027" s="1">
        <v>495</v>
      </c>
      <c r="AO1027" s="1">
        <v>495</v>
      </c>
      <c r="AP1027" s="1">
        <v>495</v>
      </c>
      <c r="AQ1027" s="1">
        <v>495</v>
      </c>
      <c r="AR1027" s="1">
        <v>495</v>
      </c>
      <c r="AS1027" s="1">
        <v>495</v>
      </c>
      <c r="AT1027" s="1">
        <v>495</v>
      </c>
      <c r="AU1027" s="1">
        <v>500</v>
      </c>
      <c r="AV1027" s="1">
        <v>500</v>
      </c>
      <c r="AW1027" s="1">
        <v>500</v>
      </c>
      <c r="AX1027" s="1">
        <v>500</v>
      </c>
      <c r="AY1027" s="1">
        <v>500</v>
      </c>
      <c r="AZ1027" s="1">
        <v>520</v>
      </c>
      <c r="BA1027" s="1">
        <v>525</v>
      </c>
      <c r="BB1027" s="1">
        <v>525</v>
      </c>
      <c r="BC1027" s="1">
        <v>525</v>
      </c>
      <c r="BD1027" s="1">
        <v>525</v>
      </c>
      <c r="BE1027" s="1">
        <v>525</v>
      </c>
      <c r="BF1027" s="1">
        <v>530</v>
      </c>
      <c r="BG1027" s="1">
        <v>540</v>
      </c>
      <c r="BH1027" s="1">
        <v>550</v>
      </c>
      <c r="BI1027" s="1">
        <v>550</v>
      </c>
      <c r="BJ1027" s="1">
        <v>550</v>
      </c>
      <c r="BK1027" s="1">
        <v>550</v>
      </c>
      <c r="BL1027" s="1">
        <v>550</v>
      </c>
      <c r="BM1027" s="1">
        <v>550</v>
      </c>
      <c r="BN1027" s="1">
        <v>550</v>
      </c>
      <c r="BO1027" s="1">
        <v>550</v>
      </c>
      <c r="BP1027" s="1">
        <v>570</v>
      </c>
      <c r="BQ1027" s="1">
        <v>575</v>
      </c>
      <c r="BR1027" s="1">
        <v>575</v>
      </c>
      <c r="BS1027" s="1">
        <v>575</v>
      </c>
      <c r="BT1027" s="1">
        <v>585</v>
      </c>
      <c r="BU1027" s="1">
        <v>595</v>
      </c>
      <c r="BV1027" s="1">
        <v>595</v>
      </c>
      <c r="BW1027" s="1">
        <v>600</v>
      </c>
      <c r="BX1027" s="1">
        <v>600</v>
      </c>
      <c r="BY1027" s="1">
        <v>625</v>
      </c>
      <c r="BZ1027" s="1">
        <v>650</v>
      </c>
      <c r="CA1027" s="1">
        <v>650</v>
      </c>
      <c r="CB1027" s="1">
        <v>670</v>
      </c>
      <c r="CC1027" s="1">
        <v>695</v>
      </c>
      <c r="CD1027" s="1">
        <v>730</v>
      </c>
      <c r="CE1027" s="1">
        <v>765</v>
      </c>
      <c r="CF1027" s="1">
        <v>875</v>
      </c>
    </row>
    <row r="1028" spans="18:84" x14ac:dyDescent="0.25">
      <c r="R1028" s="1">
        <v>525</v>
      </c>
      <c r="S1028" s="1">
        <v>525</v>
      </c>
      <c r="T1028" s="1">
        <v>525</v>
      </c>
      <c r="U1028" s="1">
        <v>525</v>
      </c>
      <c r="V1028" s="1">
        <v>540</v>
      </c>
      <c r="W1028" s="1">
        <v>545</v>
      </c>
      <c r="X1028" s="1">
        <v>550</v>
      </c>
      <c r="Y1028" s="1">
        <v>550</v>
      </c>
      <c r="Z1028" s="1">
        <v>550</v>
      </c>
      <c r="AA1028" s="1">
        <v>550</v>
      </c>
      <c r="AB1028" s="1">
        <v>550</v>
      </c>
      <c r="AC1028" s="1">
        <v>550</v>
      </c>
      <c r="AD1028" s="1">
        <v>550</v>
      </c>
      <c r="AE1028" s="1">
        <v>550</v>
      </c>
      <c r="AF1028" s="1">
        <v>550</v>
      </c>
      <c r="AG1028" s="1">
        <v>565</v>
      </c>
      <c r="AH1028" s="1">
        <v>575</v>
      </c>
      <c r="AI1028" s="1">
        <v>575</v>
      </c>
      <c r="AJ1028" s="1">
        <v>575</v>
      </c>
      <c r="AK1028" s="1">
        <v>575</v>
      </c>
      <c r="AL1028" s="1">
        <v>575</v>
      </c>
      <c r="AM1028" s="1">
        <v>580</v>
      </c>
      <c r="AN1028" s="1">
        <v>588.41</v>
      </c>
      <c r="AO1028" s="1">
        <v>595</v>
      </c>
      <c r="AP1028" s="1">
        <v>595</v>
      </c>
      <c r="AQ1028" s="1">
        <v>595</v>
      </c>
      <c r="AR1028" s="1">
        <v>600</v>
      </c>
      <c r="AS1028" s="1">
        <v>600</v>
      </c>
      <c r="AT1028" s="1">
        <v>600</v>
      </c>
      <c r="AU1028" s="1">
        <v>620</v>
      </c>
      <c r="AV1028" s="1">
        <v>625</v>
      </c>
      <c r="AW1028" s="1">
        <v>625</v>
      </c>
      <c r="AX1028" s="1">
        <v>625</v>
      </c>
      <c r="AY1028" s="1">
        <v>625</v>
      </c>
      <c r="AZ1028" s="1">
        <v>650</v>
      </c>
      <c r="BA1028" s="1">
        <v>650</v>
      </c>
      <c r="BB1028" s="1">
        <v>650</v>
      </c>
      <c r="BC1028" s="1">
        <v>650</v>
      </c>
      <c r="BD1028" s="1">
        <v>660</v>
      </c>
      <c r="BE1028" s="1">
        <v>675</v>
      </c>
      <c r="BF1028" s="1">
        <v>675</v>
      </c>
      <c r="BG1028" s="1">
        <v>675</v>
      </c>
      <c r="BH1028" s="1">
        <v>680</v>
      </c>
      <c r="BI1028" s="1">
        <v>695</v>
      </c>
      <c r="BJ1028" s="1">
        <v>695</v>
      </c>
      <c r="BK1028" s="1">
        <v>695</v>
      </c>
      <c r="BL1028" s="1">
        <v>695</v>
      </c>
      <c r="BM1028" s="1">
        <v>700</v>
      </c>
      <c r="BN1028" s="1">
        <v>700</v>
      </c>
      <c r="BO1028" s="1">
        <v>725</v>
      </c>
      <c r="BP1028" s="1">
        <v>725</v>
      </c>
      <c r="BQ1028" s="1">
        <v>725</v>
      </c>
      <c r="BR1028" s="1">
        <v>750</v>
      </c>
      <c r="BS1028" s="1">
        <v>750</v>
      </c>
      <c r="BT1028" s="1">
        <v>750</v>
      </c>
      <c r="BU1028" s="1">
        <v>750</v>
      </c>
      <c r="BV1028" s="1">
        <v>750</v>
      </c>
      <c r="BW1028" s="1">
        <v>760</v>
      </c>
      <c r="BX1028" s="1">
        <v>775</v>
      </c>
      <c r="BY1028" s="1">
        <v>785</v>
      </c>
      <c r="BZ1028" s="1">
        <v>795</v>
      </c>
      <c r="CA1028" s="1">
        <v>800</v>
      </c>
      <c r="CB1028" s="1">
        <v>825</v>
      </c>
      <c r="CC1028" s="1">
        <v>850</v>
      </c>
      <c r="CD1028" s="1">
        <v>875</v>
      </c>
      <c r="CE1028" s="1">
        <v>900</v>
      </c>
      <c r="CF1028" s="1">
        <v>995</v>
      </c>
    </row>
    <row r="1029" spans="18:84" x14ac:dyDescent="0.25">
      <c r="R1029" s="1">
        <v>795</v>
      </c>
      <c r="S1029" s="1">
        <v>795</v>
      </c>
      <c r="T1029" s="1">
        <v>800</v>
      </c>
      <c r="U1029" s="1">
        <v>800</v>
      </c>
      <c r="V1029" s="1">
        <v>800</v>
      </c>
      <c r="W1029" s="1">
        <v>825</v>
      </c>
      <c r="X1029" s="1">
        <v>825</v>
      </c>
      <c r="Y1029" s="1">
        <v>825</v>
      </c>
      <c r="Z1029" s="1">
        <v>825</v>
      </c>
      <c r="AA1029" s="1">
        <v>830</v>
      </c>
      <c r="AB1029" s="1">
        <v>845</v>
      </c>
      <c r="AC1029" s="1">
        <v>850</v>
      </c>
      <c r="AD1029" s="1">
        <v>850</v>
      </c>
      <c r="AE1029" s="1">
        <v>850</v>
      </c>
      <c r="AF1029" s="1">
        <v>850</v>
      </c>
      <c r="AG1029" s="1">
        <v>850</v>
      </c>
      <c r="AH1029" s="1">
        <v>850</v>
      </c>
      <c r="AI1029" s="1">
        <v>850</v>
      </c>
      <c r="AJ1029" s="1">
        <v>875</v>
      </c>
      <c r="AK1029" s="1">
        <v>875</v>
      </c>
      <c r="AL1029" s="1">
        <v>875</v>
      </c>
      <c r="AM1029" s="1">
        <v>875</v>
      </c>
      <c r="AN1029" s="1">
        <v>875</v>
      </c>
      <c r="AO1029" s="1">
        <v>890</v>
      </c>
      <c r="AP1029" s="1">
        <v>895</v>
      </c>
      <c r="AQ1029" s="1">
        <v>895</v>
      </c>
      <c r="AR1029" s="1">
        <v>895</v>
      </c>
      <c r="AS1029" s="1">
        <v>895</v>
      </c>
      <c r="AT1029" s="1">
        <v>900</v>
      </c>
      <c r="AU1029" s="1">
        <v>900</v>
      </c>
      <c r="AV1029" s="1">
        <v>900</v>
      </c>
      <c r="AW1029" s="1">
        <v>900</v>
      </c>
      <c r="AX1029" s="1">
        <v>900</v>
      </c>
      <c r="AY1029" s="1">
        <v>900</v>
      </c>
      <c r="AZ1029" s="1">
        <v>900</v>
      </c>
      <c r="BA1029" s="1">
        <v>925</v>
      </c>
      <c r="BB1029" s="1">
        <v>950</v>
      </c>
      <c r="BC1029" s="1">
        <v>950</v>
      </c>
      <c r="BD1029" s="1">
        <v>950</v>
      </c>
      <c r="BE1029" s="1">
        <v>950</v>
      </c>
      <c r="BF1029" s="1">
        <v>950</v>
      </c>
      <c r="BG1029" s="1">
        <v>950</v>
      </c>
      <c r="BH1029" s="1">
        <v>950</v>
      </c>
      <c r="BI1029" s="1">
        <v>950</v>
      </c>
      <c r="BJ1029" s="1">
        <v>950</v>
      </c>
      <c r="BK1029" s="1">
        <v>975</v>
      </c>
      <c r="BL1029" s="1">
        <v>995</v>
      </c>
      <c r="BM1029" s="1">
        <v>995</v>
      </c>
      <c r="BN1029" s="1">
        <v>1000</v>
      </c>
      <c r="BO1029" s="1">
        <v>1000</v>
      </c>
      <c r="BP1029" s="1">
        <v>1000</v>
      </c>
      <c r="BQ1029" s="1">
        <v>1000</v>
      </c>
      <c r="BR1029" s="1">
        <v>1025</v>
      </c>
      <c r="BS1029" s="1">
        <v>1050</v>
      </c>
      <c r="BT1029" s="1">
        <v>1100</v>
      </c>
      <c r="BU1029" s="1">
        <v>1100</v>
      </c>
      <c r="BV1029" s="1">
        <v>1100</v>
      </c>
      <c r="BW1029" s="1">
        <v>1100</v>
      </c>
      <c r="BX1029" s="1">
        <v>1200</v>
      </c>
      <c r="BY1029" s="1">
        <v>1200</v>
      </c>
      <c r="BZ1029" s="1">
        <v>1200</v>
      </c>
      <c r="CA1029" s="1">
        <v>1250</v>
      </c>
      <c r="CB1029" s="1">
        <v>1250</v>
      </c>
      <c r="CC1029" s="1">
        <v>1300</v>
      </c>
      <c r="CD1029" s="1">
        <v>1300</v>
      </c>
      <c r="CE1029" s="1">
        <v>1500</v>
      </c>
      <c r="CF1029" s="1">
        <v>2000</v>
      </c>
    </row>
    <row r="1030" spans="18:84" x14ac:dyDescent="0.25">
      <c r="R1030" s="1">
        <v>900</v>
      </c>
      <c r="S1030" s="1">
        <v>900</v>
      </c>
      <c r="T1030" s="1">
        <v>915</v>
      </c>
      <c r="U1030" s="1">
        <v>915</v>
      </c>
      <c r="V1030" s="1">
        <v>950</v>
      </c>
      <c r="W1030" s="1">
        <v>950</v>
      </c>
      <c r="X1030" s="1">
        <v>950</v>
      </c>
      <c r="Y1030" s="1">
        <v>950</v>
      </c>
      <c r="Z1030" s="1">
        <v>950</v>
      </c>
      <c r="AA1030" s="1">
        <v>950</v>
      </c>
      <c r="AB1030" s="1">
        <v>950</v>
      </c>
      <c r="AC1030" s="1">
        <v>975</v>
      </c>
      <c r="AD1030" s="1">
        <v>975</v>
      </c>
      <c r="AE1030" s="1">
        <v>975</v>
      </c>
      <c r="AF1030" s="1">
        <v>995</v>
      </c>
      <c r="AG1030" s="1">
        <v>995</v>
      </c>
      <c r="AH1030" s="1">
        <v>995</v>
      </c>
      <c r="AI1030" s="1">
        <v>995</v>
      </c>
      <c r="AJ1030" s="1">
        <v>995</v>
      </c>
      <c r="AK1030" s="1">
        <v>1000</v>
      </c>
      <c r="AL1030" s="1">
        <v>1000</v>
      </c>
      <c r="AM1030" s="1">
        <v>1100</v>
      </c>
      <c r="AN1030" s="1">
        <v>1100</v>
      </c>
      <c r="AO1030" s="1">
        <v>1100</v>
      </c>
      <c r="AP1030" s="1">
        <v>1100</v>
      </c>
      <c r="AQ1030" s="1">
        <v>1100</v>
      </c>
      <c r="AR1030" s="1">
        <v>1150</v>
      </c>
      <c r="AS1030" s="1">
        <v>1150</v>
      </c>
      <c r="AT1030" s="1">
        <v>1200</v>
      </c>
      <c r="AU1030" s="1">
        <v>1200</v>
      </c>
      <c r="AV1030" s="1">
        <v>1200</v>
      </c>
      <c r="AW1030" s="1">
        <v>1200</v>
      </c>
      <c r="AX1030" s="1">
        <v>1200</v>
      </c>
      <c r="AY1030" s="1">
        <v>1200</v>
      </c>
      <c r="AZ1030" s="1">
        <v>1200</v>
      </c>
      <c r="BA1030" s="1">
        <v>1200</v>
      </c>
      <c r="BB1030" s="1">
        <v>1300</v>
      </c>
      <c r="BC1030" s="1">
        <v>1300</v>
      </c>
      <c r="BD1030" s="1">
        <v>1300</v>
      </c>
      <c r="BE1030" s="1">
        <v>1300</v>
      </c>
      <c r="BF1030" s="1">
        <v>1300</v>
      </c>
      <c r="BG1030" s="1">
        <v>1380</v>
      </c>
      <c r="BH1030" s="1">
        <v>1380</v>
      </c>
      <c r="BI1030" s="1">
        <v>1500</v>
      </c>
      <c r="BJ1030" s="1">
        <v>1500</v>
      </c>
      <c r="BK1030" s="1">
        <v>1500</v>
      </c>
      <c r="BL1030" s="1">
        <v>1500</v>
      </c>
      <c r="BM1030" s="1">
        <v>1500</v>
      </c>
      <c r="BN1030" s="1">
        <v>1500</v>
      </c>
      <c r="BO1030" s="1">
        <v>1500</v>
      </c>
      <c r="BP1030" s="1">
        <v>1550</v>
      </c>
      <c r="BQ1030" s="1">
        <v>1550</v>
      </c>
      <c r="BR1030" s="1">
        <v>1550</v>
      </c>
      <c r="BS1030" s="1">
        <v>1600</v>
      </c>
      <c r="BT1030" s="1">
        <v>1600</v>
      </c>
      <c r="BU1030" s="1">
        <v>1850</v>
      </c>
      <c r="BV1030" s="1">
        <v>1850</v>
      </c>
      <c r="BW1030" s="1">
        <v>1850</v>
      </c>
      <c r="BX1030" s="1">
        <v>1900</v>
      </c>
      <c r="BY1030" s="1">
        <v>1900</v>
      </c>
      <c r="BZ1030" s="1">
        <v>1950</v>
      </c>
      <c r="CA1030" s="1">
        <v>1950</v>
      </c>
      <c r="CB1030" s="1">
        <v>1950</v>
      </c>
      <c r="CC1030" s="1">
        <v>2300</v>
      </c>
      <c r="CD1030" s="1">
        <v>2300</v>
      </c>
      <c r="CE1030" s="1">
        <v>2450</v>
      </c>
      <c r="CF1030" s="1">
        <v>2450</v>
      </c>
    </row>
    <row r="1031" spans="18:84" x14ac:dyDescent="0.25">
      <c r="R1031" s="1">
        <v>300</v>
      </c>
      <c r="S1031" s="1">
        <v>320</v>
      </c>
      <c r="T1031" s="1">
        <v>320</v>
      </c>
      <c r="U1031" s="1">
        <v>320</v>
      </c>
      <c r="V1031" s="1">
        <v>320</v>
      </c>
      <c r="W1031" s="1">
        <v>320</v>
      </c>
      <c r="X1031" s="1">
        <v>320</v>
      </c>
      <c r="Y1031" s="1">
        <v>320</v>
      </c>
      <c r="Z1031" s="1">
        <v>320</v>
      </c>
      <c r="AA1031" s="1">
        <v>320</v>
      </c>
      <c r="AB1031" s="1">
        <v>320</v>
      </c>
      <c r="AC1031" s="1">
        <v>320</v>
      </c>
      <c r="AD1031" s="1">
        <v>325</v>
      </c>
      <c r="AE1031" s="1">
        <v>325</v>
      </c>
      <c r="AF1031" s="1">
        <v>325</v>
      </c>
      <c r="AG1031" s="1">
        <v>325</v>
      </c>
      <c r="AH1031" s="1">
        <v>325</v>
      </c>
      <c r="AI1031" s="1">
        <v>325</v>
      </c>
      <c r="AJ1031" s="1">
        <v>325</v>
      </c>
      <c r="AK1031" s="1">
        <v>325</v>
      </c>
      <c r="AL1031" s="1">
        <v>325</v>
      </c>
      <c r="AM1031" s="1">
        <v>325</v>
      </c>
      <c r="AN1031" s="1">
        <v>325</v>
      </c>
      <c r="AO1031" s="1">
        <v>350</v>
      </c>
      <c r="AP1031" s="1">
        <v>350</v>
      </c>
      <c r="AQ1031" s="1">
        <v>350</v>
      </c>
      <c r="AR1031" s="1">
        <v>350</v>
      </c>
      <c r="AS1031" s="1">
        <v>350</v>
      </c>
      <c r="AT1031" s="1">
        <v>350</v>
      </c>
      <c r="AU1031" s="1">
        <v>350</v>
      </c>
      <c r="AV1031" s="1">
        <v>350</v>
      </c>
      <c r="AW1031" s="1">
        <v>350</v>
      </c>
      <c r="AX1031" s="1">
        <v>350</v>
      </c>
      <c r="AY1031" s="1">
        <v>350</v>
      </c>
      <c r="AZ1031" s="1">
        <v>350</v>
      </c>
      <c r="BA1031" s="1">
        <v>350</v>
      </c>
      <c r="BB1031" s="1">
        <v>350</v>
      </c>
      <c r="BC1031" s="1">
        <v>350</v>
      </c>
      <c r="BD1031" s="1">
        <v>350</v>
      </c>
      <c r="BE1031" s="1">
        <v>350</v>
      </c>
      <c r="BF1031" s="1">
        <v>350</v>
      </c>
      <c r="BG1031" s="1">
        <v>350</v>
      </c>
      <c r="BH1031" s="1">
        <v>350</v>
      </c>
      <c r="BI1031" s="1">
        <v>350</v>
      </c>
      <c r="BJ1031" s="1">
        <v>350</v>
      </c>
      <c r="BK1031" s="1">
        <v>350</v>
      </c>
      <c r="BL1031" s="1">
        <v>350</v>
      </c>
      <c r="BM1031" s="1">
        <v>350</v>
      </c>
      <c r="BN1031" s="1">
        <v>350</v>
      </c>
      <c r="BO1031" s="1">
        <v>350</v>
      </c>
      <c r="BP1031" s="1">
        <v>350</v>
      </c>
      <c r="BQ1031" s="1">
        <v>350</v>
      </c>
      <c r="BR1031" s="1">
        <v>350</v>
      </c>
      <c r="BS1031" s="1">
        <v>350</v>
      </c>
      <c r="BT1031" s="1">
        <v>350</v>
      </c>
      <c r="BU1031" s="1">
        <v>350</v>
      </c>
      <c r="BV1031" s="1">
        <v>550</v>
      </c>
      <c r="BW1031" s="1">
        <v>550</v>
      </c>
      <c r="BX1031" s="1">
        <v>550</v>
      </c>
      <c r="BY1031" s="1">
        <v>550</v>
      </c>
      <c r="BZ1031" s="1">
        <v>550</v>
      </c>
      <c r="CA1031" s="1">
        <v>550</v>
      </c>
      <c r="CB1031" s="1">
        <v>550</v>
      </c>
      <c r="CC1031" s="1">
        <v>550</v>
      </c>
      <c r="CD1031" s="1">
        <v>550</v>
      </c>
      <c r="CE1031" s="1">
        <v>550</v>
      </c>
      <c r="CF1031" s="1">
        <v>550</v>
      </c>
    </row>
    <row r="1032" spans="18:84" x14ac:dyDescent="0.25">
      <c r="R1032" s="1">
        <v>275</v>
      </c>
      <c r="S1032" s="1">
        <v>275</v>
      </c>
      <c r="T1032" s="1">
        <v>275</v>
      </c>
      <c r="U1032" s="1">
        <v>275</v>
      </c>
      <c r="V1032" s="1">
        <v>275</v>
      </c>
      <c r="W1032" s="1">
        <v>285</v>
      </c>
      <c r="X1032" s="1">
        <v>290</v>
      </c>
      <c r="Y1032" s="1">
        <v>290</v>
      </c>
      <c r="Z1032" s="1">
        <v>290</v>
      </c>
      <c r="AA1032" s="1">
        <v>290</v>
      </c>
      <c r="AB1032" s="1">
        <v>294.35000000000002</v>
      </c>
      <c r="AC1032" s="1">
        <v>294.35000000000002</v>
      </c>
      <c r="AD1032" s="1">
        <v>294.35000000000002</v>
      </c>
      <c r="AE1032" s="1">
        <v>300</v>
      </c>
      <c r="AF1032" s="1">
        <v>300</v>
      </c>
      <c r="AG1032" s="1">
        <v>300</v>
      </c>
      <c r="AH1032" s="1">
        <v>300</v>
      </c>
      <c r="AI1032" s="1">
        <v>300</v>
      </c>
      <c r="AJ1032" s="1">
        <v>300</v>
      </c>
      <c r="AK1032" s="1">
        <v>300</v>
      </c>
      <c r="AL1032" s="1">
        <v>300</v>
      </c>
      <c r="AM1032" s="1">
        <v>300</v>
      </c>
      <c r="AN1032" s="1">
        <v>313</v>
      </c>
      <c r="AO1032" s="1">
        <v>315</v>
      </c>
      <c r="AP1032" s="1">
        <v>315</v>
      </c>
      <c r="AQ1032" s="1">
        <v>315</v>
      </c>
      <c r="AR1032" s="1">
        <v>316.07</v>
      </c>
      <c r="AS1032" s="1">
        <v>316.07</v>
      </c>
      <c r="AT1032" s="1">
        <v>316.07</v>
      </c>
      <c r="AU1032" s="1">
        <v>320</v>
      </c>
      <c r="AV1032" s="1">
        <v>324.07</v>
      </c>
      <c r="AW1032" s="1">
        <v>325</v>
      </c>
      <c r="AX1032" s="1">
        <v>325</v>
      </c>
      <c r="AY1032" s="1">
        <v>325</v>
      </c>
      <c r="AZ1032" s="1">
        <v>325</v>
      </c>
      <c r="BA1032" s="1">
        <v>325</v>
      </c>
      <c r="BB1032" s="1">
        <v>325</v>
      </c>
      <c r="BC1032" s="1">
        <v>325</v>
      </c>
      <c r="BD1032" s="1">
        <v>325</v>
      </c>
      <c r="BE1032" s="1">
        <v>333</v>
      </c>
      <c r="BF1032" s="1">
        <v>333</v>
      </c>
      <c r="BG1032" s="1">
        <v>334.52</v>
      </c>
      <c r="BH1032" s="1">
        <v>350</v>
      </c>
      <c r="BI1032" s="1">
        <v>359.52</v>
      </c>
      <c r="BJ1032" s="1">
        <v>359.52</v>
      </c>
      <c r="BK1032" s="1">
        <v>359.52</v>
      </c>
      <c r="BL1032" s="1">
        <v>359.52</v>
      </c>
      <c r="BM1032" s="1">
        <v>359.52</v>
      </c>
      <c r="BN1032" s="1">
        <v>359.52</v>
      </c>
      <c r="BO1032" s="1">
        <v>359.52</v>
      </c>
      <c r="BP1032" s="1">
        <v>359.52</v>
      </c>
      <c r="BQ1032" s="1">
        <v>359.52</v>
      </c>
      <c r="BR1032" s="1">
        <v>359.52</v>
      </c>
      <c r="BS1032" s="1">
        <v>359.52</v>
      </c>
      <c r="BT1032" s="1">
        <v>359.52</v>
      </c>
      <c r="BU1032" s="1">
        <v>359.52</v>
      </c>
      <c r="BV1032" s="1">
        <v>375</v>
      </c>
      <c r="BW1032" s="1">
        <v>375</v>
      </c>
      <c r="BX1032" s="1">
        <v>390</v>
      </c>
      <c r="BY1032" s="1">
        <v>402.98</v>
      </c>
      <c r="BZ1032" s="1">
        <v>410.98</v>
      </c>
      <c r="CA1032" s="1">
        <v>443.15</v>
      </c>
      <c r="CB1032" s="1">
        <v>446.43</v>
      </c>
      <c r="CC1032" s="1">
        <v>446.43</v>
      </c>
      <c r="CD1032" s="1">
        <v>446.43</v>
      </c>
      <c r="CE1032" s="1">
        <v>489.88</v>
      </c>
      <c r="CF1032" s="1">
        <v>489.88</v>
      </c>
    </row>
    <row r="1033" spans="18:84" x14ac:dyDescent="0.25">
      <c r="R1033" s="1">
        <v>375</v>
      </c>
      <c r="S1033" s="1">
        <v>375</v>
      </c>
      <c r="T1033" s="1">
        <v>375</v>
      </c>
      <c r="U1033" s="1">
        <v>375</v>
      </c>
      <c r="V1033" s="1">
        <v>375</v>
      </c>
      <c r="W1033" s="1">
        <v>375</v>
      </c>
      <c r="X1033" s="1">
        <v>375</v>
      </c>
      <c r="Y1033" s="1">
        <v>375</v>
      </c>
      <c r="Z1033" s="1">
        <v>375</v>
      </c>
      <c r="AA1033" s="1">
        <v>375</v>
      </c>
      <c r="AB1033" s="1">
        <v>375</v>
      </c>
      <c r="AC1033" s="1">
        <v>375</v>
      </c>
      <c r="AD1033" s="1">
        <v>375</v>
      </c>
      <c r="AE1033" s="1">
        <v>375</v>
      </c>
      <c r="AF1033" s="1">
        <v>375</v>
      </c>
      <c r="AG1033" s="1">
        <v>375</v>
      </c>
      <c r="AH1033" s="1">
        <v>375</v>
      </c>
      <c r="AI1033" s="1">
        <v>380</v>
      </c>
      <c r="AJ1033" s="1">
        <v>385</v>
      </c>
      <c r="AK1033" s="1">
        <v>395</v>
      </c>
      <c r="AL1033" s="1">
        <v>395</v>
      </c>
      <c r="AM1033" s="1">
        <v>395</v>
      </c>
      <c r="AN1033" s="1">
        <v>395</v>
      </c>
      <c r="AO1033" s="1">
        <v>395</v>
      </c>
      <c r="AP1033" s="1">
        <v>395</v>
      </c>
      <c r="AQ1033" s="1">
        <v>399.5</v>
      </c>
      <c r="AR1033" s="1">
        <v>400</v>
      </c>
      <c r="AS1033" s="1">
        <v>400</v>
      </c>
      <c r="AT1033" s="1">
        <v>400</v>
      </c>
      <c r="AU1033" s="1">
        <v>400</v>
      </c>
      <c r="AV1033" s="1">
        <v>400</v>
      </c>
      <c r="AW1033" s="1">
        <v>400</v>
      </c>
      <c r="AX1033" s="1">
        <v>412.5</v>
      </c>
      <c r="AY1033" s="1">
        <v>415</v>
      </c>
      <c r="AZ1033" s="1">
        <v>420</v>
      </c>
      <c r="BA1033" s="1">
        <v>420</v>
      </c>
      <c r="BB1033" s="1">
        <v>422.5</v>
      </c>
      <c r="BC1033" s="1">
        <v>425</v>
      </c>
      <c r="BD1033" s="1">
        <v>425</v>
      </c>
      <c r="BE1033" s="1">
        <v>425</v>
      </c>
      <c r="BF1033" s="1">
        <v>425</v>
      </c>
      <c r="BG1033" s="1">
        <v>425</v>
      </c>
      <c r="BH1033" s="1">
        <v>425</v>
      </c>
      <c r="BI1033" s="1">
        <v>425</v>
      </c>
      <c r="BJ1033" s="1">
        <v>425</v>
      </c>
      <c r="BK1033" s="1">
        <v>425</v>
      </c>
      <c r="BL1033" s="1">
        <v>425</v>
      </c>
      <c r="BM1033" s="1">
        <v>425.42</v>
      </c>
      <c r="BN1033" s="1">
        <v>435</v>
      </c>
      <c r="BO1033" s="1">
        <v>445</v>
      </c>
      <c r="BP1033" s="1">
        <v>450</v>
      </c>
      <c r="BQ1033" s="1">
        <v>450</v>
      </c>
      <c r="BR1033" s="1">
        <v>450</v>
      </c>
      <c r="BS1033" s="1">
        <v>450</v>
      </c>
      <c r="BT1033" s="1">
        <v>450</v>
      </c>
      <c r="BU1033" s="1">
        <v>450</v>
      </c>
      <c r="BV1033" s="1">
        <v>450</v>
      </c>
      <c r="BW1033" s="1">
        <v>462.5</v>
      </c>
      <c r="BX1033" s="1">
        <v>475</v>
      </c>
      <c r="BY1033" s="1">
        <v>475</v>
      </c>
      <c r="BZ1033" s="1">
        <v>490</v>
      </c>
      <c r="CA1033" s="1">
        <v>495</v>
      </c>
      <c r="CB1033" s="1">
        <v>495</v>
      </c>
      <c r="CC1033" s="1">
        <v>500</v>
      </c>
      <c r="CD1033" s="1">
        <v>525</v>
      </c>
      <c r="CE1033" s="1">
        <v>550</v>
      </c>
      <c r="CF1033" s="1">
        <v>597.5</v>
      </c>
    </row>
    <row r="1034" spans="18:84" x14ac:dyDescent="0.25">
      <c r="R1034" s="1">
        <v>450</v>
      </c>
      <c r="S1034" s="1">
        <v>450</v>
      </c>
      <c r="T1034" s="1">
        <v>450</v>
      </c>
      <c r="U1034" s="1">
        <v>450</v>
      </c>
      <c r="V1034" s="1">
        <v>450</v>
      </c>
      <c r="W1034" s="1">
        <v>450</v>
      </c>
      <c r="X1034" s="1">
        <v>465</v>
      </c>
      <c r="Y1034" s="1">
        <v>475</v>
      </c>
      <c r="Z1034" s="1">
        <v>475</v>
      </c>
      <c r="AA1034" s="1">
        <v>475</v>
      </c>
      <c r="AB1034" s="1">
        <v>475</v>
      </c>
      <c r="AC1034" s="1">
        <v>475</v>
      </c>
      <c r="AD1034" s="1">
        <v>475</v>
      </c>
      <c r="AE1034" s="1">
        <v>475</v>
      </c>
      <c r="AF1034" s="1">
        <v>485</v>
      </c>
      <c r="AG1034" s="1">
        <v>495</v>
      </c>
      <c r="AH1034" s="1">
        <v>495</v>
      </c>
      <c r="AI1034" s="1">
        <v>495</v>
      </c>
      <c r="AJ1034" s="1">
        <v>495</v>
      </c>
      <c r="AK1034" s="1">
        <v>495</v>
      </c>
      <c r="AL1034" s="1">
        <v>495</v>
      </c>
      <c r="AM1034" s="1">
        <v>500</v>
      </c>
      <c r="AN1034" s="1">
        <v>500</v>
      </c>
      <c r="AO1034" s="1">
        <v>500</v>
      </c>
      <c r="AP1034" s="1">
        <v>500</v>
      </c>
      <c r="AQ1034" s="1">
        <v>500</v>
      </c>
      <c r="AR1034" s="1">
        <v>525</v>
      </c>
      <c r="AS1034" s="1">
        <v>525</v>
      </c>
      <c r="AT1034" s="1">
        <v>525</v>
      </c>
      <c r="AU1034" s="1">
        <v>525</v>
      </c>
      <c r="AV1034" s="1">
        <v>525</v>
      </c>
      <c r="AW1034" s="1">
        <v>525</v>
      </c>
      <c r="AX1034" s="1">
        <v>540</v>
      </c>
      <c r="AY1034" s="1">
        <v>550</v>
      </c>
      <c r="AZ1034" s="1">
        <v>550</v>
      </c>
      <c r="BA1034" s="1">
        <v>550</v>
      </c>
      <c r="BB1034" s="1">
        <v>550</v>
      </c>
      <c r="BC1034" s="1">
        <v>550</v>
      </c>
      <c r="BD1034" s="1">
        <v>550</v>
      </c>
      <c r="BE1034" s="1">
        <v>550</v>
      </c>
      <c r="BF1034" s="1">
        <v>550</v>
      </c>
      <c r="BG1034" s="1">
        <v>550</v>
      </c>
      <c r="BH1034" s="1">
        <v>550</v>
      </c>
      <c r="BI1034" s="1">
        <v>565</v>
      </c>
      <c r="BJ1034" s="1">
        <v>575</v>
      </c>
      <c r="BK1034" s="1">
        <v>575</v>
      </c>
      <c r="BL1034" s="1">
        <v>575</v>
      </c>
      <c r="BM1034" s="1">
        <v>575</v>
      </c>
      <c r="BN1034" s="1">
        <v>580</v>
      </c>
      <c r="BO1034" s="1">
        <v>595</v>
      </c>
      <c r="BP1034" s="1">
        <v>595</v>
      </c>
      <c r="BQ1034" s="1">
        <v>595</v>
      </c>
      <c r="BR1034" s="1">
        <v>595</v>
      </c>
      <c r="BS1034" s="1">
        <v>595</v>
      </c>
      <c r="BT1034" s="1">
        <v>600</v>
      </c>
      <c r="BU1034" s="1">
        <v>600</v>
      </c>
      <c r="BV1034" s="1">
        <v>600</v>
      </c>
      <c r="BW1034" s="1">
        <v>615</v>
      </c>
      <c r="BX1034" s="1">
        <v>625</v>
      </c>
      <c r="BY1034" s="1">
        <v>625</v>
      </c>
      <c r="BZ1034" s="1">
        <v>650</v>
      </c>
      <c r="CA1034" s="1">
        <v>650</v>
      </c>
      <c r="CB1034" s="1">
        <v>695</v>
      </c>
      <c r="CC1034" s="1">
        <v>700</v>
      </c>
      <c r="CD1034" s="1">
        <v>750</v>
      </c>
      <c r="CE1034" s="1">
        <v>800</v>
      </c>
      <c r="CF1034" s="1">
        <v>895</v>
      </c>
    </row>
    <row r="1035" spans="18:84" x14ac:dyDescent="0.25">
      <c r="R1035" s="1">
        <v>550</v>
      </c>
      <c r="S1035" s="1">
        <v>550</v>
      </c>
      <c r="T1035" s="1">
        <v>550</v>
      </c>
      <c r="U1035" s="1">
        <v>550</v>
      </c>
      <c r="V1035" s="1">
        <v>550</v>
      </c>
      <c r="W1035" s="1">
        <v>550</v>
      </c>
      <c r="X1035" s="1">
        <v>575</v>
      </c>
      <c r="Y1035" s="1">
        <v>575</v>
      </c>
      <c r="Z1035" s="1">
        <v>575</v>
      </c>
      <c r="AA1035" s="1">
        <v>580</v>
      </c>
      <c r="AB1035" s="1">
        <v>595</v>
      </c>
      <c r="AC1035" s="1">
        <v>595</v>
      </c>
      <c r="AD1035" s="1">
        <v>595</v>
      </c>
      <c r="AE1035" s="1">
        <v>595</v>
      </c>
      <c r="AF1035" s="1">
        <v>595</v>
      </c>
      <c r="AG1035" s="1">
        <v>595</v>
      </c>
      <c r="AH1035" s="1">
        <v>595</v>
      </c>
      <c r="AI1035" s="1">
        <v>600</v>
      </c>
      <c r="AJ1035" s="1">
        <v>600</v>
      </c>
      <c r="AK1035" s="1">
        <v>600</v>
      </c>
      <c r="AL1035" s="1">
        <v>600</v>
      </c>
      <c r="AM1035" s="1">
        <v>625</v>
      </c>
      <c r="AN1035" s="1">
        <v>625</v>
      </c>
      <c r="AO1035" s="1">
        <v>645</v>
      </c>
      <c r="AP1035" s="1">
        <v>650</v>
      </c>
      <c r="AQ1035" s="1">
        <v>650</v>
      </c>
      <c r="AR1035" s="1">
        <v>650</v>
      </c>
      <c r="AS1035" s="1">
        <v>650</v>
      </c>
      <c r="AT1035" s="1">
        <v>650</v>
      </c>
      <c r="AU1035" s="1">
        <v>650</v>
      </c>
      <c r="AV1035" s="1">
        <v>650</v>
      </c>
      <c r="AW1035" s="1">
        <v>650</v>
      </c>
      <c r="AX1035" s="1">
        <v>675</v>
      </c>
      <c r="AY1035" s="1">
        <v>675</v>
      </c>
      <c r="AZ1035" s="1">
        <v>675</v>
      </c>
      <c r="BA1035" s="1">
        <v>675</v>
      </c>
      <c r="BB1035" s="1">
        <v>695</v>
      </c>
      <c r="BC1035" s="1">
        <v>695</v>
      </c>
      <c r="BD1035" s="1">
        <v>695</v>
      </c>
      <c r="BE1035" s="1">
        <v>695</v>
      </c>
      <c r="BF1035" s="1">
        <v>695</v>
      </c>
      <c r="BG1035" s="1">
        <v>695</v>
      </c>
      <c r="BH1035" s="1">
        <v>695</v>
      </c>
      <c r="BI1035" s="1">
        <v>700</v>
      </c>
      <c r="BJ1035" s="1">
        <v>700</v>
      </c>
      <c r="BK1035" s="1">
        <v>725</v>
      </c>
      <c r="BL1035" s="1">
        <v>725</v>
      </c>
      <c r="BM1035" s="1">
        <v>725</v>
      </c>
      <c r="BN1035" s="1">
        <v>750</v>
      </c>
      <c r="BO1035" s="1">
        <v>750</v>
      </c>
      <c r="BP1035" s="1">
        <v>750</v>
      </c>
      <c r="BQ1035" s="1">
        <v>750</v>
      </c>
      <c r="BR1035" s="1">
        <v>795</v>
      </c>
      <c r="BS1035" s="1">
        <v>795</v>
      </c>
      <c r="BT1035" s="1">
        <v>800</v>
      </c>
      <c r="BU1035" s="1">
        <v>800</v>
      </c>
      <c r="BV1035" s="1">
        <v>850</v>
      </c>
      <c r="BW1035" s="1">
        <v>850</v>
      </c>
      <c r="BX1035" s="1">
        <v>850</v>
      </c>
      <c r="BY1035" s="1">
        <v>860</v>
      </c>
      <c r="BZ1035" s="1">
        <v>900</v>
      </c>
      <c r="CA1035" s="1">
        <v>900</v>
      </c>
      <c r="CB1035" s="1">
        <v>950</v>
      </c>
      <c r="CC1035" s="1">
        <v>995</v>
      </c>
      <c r="CD1035" s="1">
        <v>1000</v>
      </c>
      <c r="CE1035" s="1">
        <v>1200</v>
      </c>
      <c r="CF1035" s="1">
        <v>1200</v>
      </c>
    </row>
    <row r="1036" spans="18:84" x14ac:dyDescent="0.25">
      <c r="R1036" s="1">
        <v>825</v>
      </c>
      <c r="S1036" s="1">
        <v>825</v>
      </c>
      <c r="T1036" s="1">
        <v>825</v>
      </c>
      <c r="U1036" s="1">
        <v>825</v>
      </c>
      <c r="V1036" s="1">
        <v>825</v>
      </c>
      <c r="W1036" s="1">
        <v>850</v>
      </c>
      <c r="X1036" s="1">
        <v>850</v>
      </c>
      <c r="Y1036" s="1">
        <v>850</v>
      </c>
      <c r="Z1036" s="1">
        <v>850</v>
      </c>
      <c r="AA1036" s="1">
        <v>850</v>
      </c>
      <c r="AB1036" s="1">
        <v>850</v>
      </c>
      <c r="AC1036" s="1">
        <v>850</v>
      </c>
      <c r="AD1036" s="1">
        <v>850</v>
      </c>
      <c r="AE1036" s="1">
        <v>850</v>
      </c>
      <c r="AF1036" s="1">
        <v>850</v>
      </c>
      <c r="AG1036" s="1">
        <v>850</v>
      </c>
      <c r="AH1036" s="1">
        <v>850</v>
      </c>
      <c r="AI1036" s="1">
        <v>850</v>
      </c>
      <c r="AJ1036" s="1">
        <v>875</v>
      </c>
      <c r="AK1036" s="1">
        <v>875</v>
      </c>
      <c r="AL1036" s="1">
        <v>875</v>
      </c>
      <c r="AM1036" s="1">
        <v>875</v>
      </c>
      <c r="AN1036" s="1">
        <v>875</v>
      </c>
      <c r="AO1036" s="1">
        <v>895</v>
      </c>
      <c r="AP1036" s="1">
        <v>895</v>
      </c>
      <c r="AQ1036" s="1">
        <v>895</v>
      </c>
      <c r="AR1036" s="1">
        <v>895</v>
      </c>
      <c r="AS1036" s="1">
        <v>900</v>
      </c>
      <c r="AT1036" s="1">
        <v>950</v>
      </c>
      <c r="AU1036" s="1">
        <v>950</v>
      </c>
      <c r="AV1036" s="1">
        <v>950</v>
      </c>
      <c r="AW1036" s="1">
        <v>950</v>
      </c>
      <c r="AX1036" s="1">
        <v>950</v>
      </c>
      <c r="AY1036" s="1">
        <v>950</v>
      </c>
      <c r="AZ1036" s="1">
        <v>950</v>
      </c>
      <c r="BA1036" s="1">
        <v>950</v>
      </c>
      <c r="BB1036" s="1">
        <v>950</v>
      </c>
      <c r="BC1036" s="1">
        <v>960</v>
      </c>
      <c r="BD1036" s="1">
        <v>960</v>
      </c>
      <c r="BE1036" s="1">
        <v>995</v>
      </c>
      <c r="BF1036" s="1">
        <v>995</v>
      </c>
      <c r="BG1036" s="1">
        <v>995</v>
      </c>
      <c r="BH1036" s="1">
        <v>1000</v>
      </c>
      <c r="BI1036" s="1">
        <v>1000</v>
      </c>
      <c r="BJ1036" s="1">
        <v>1000</v>
      </c>
      <c r="BK1036" s="1">
        <v>1095</v>
      </c>
      <c r="BL1036" s="1">
        <v>1100</v>
      </c>
      <c r="BM1036" s="1">
        <v>1100</v>
      </c>
      <c r="BN1036" s="1">
        <v>1100</v>
      </c>
      <c r="BO1036" s="1">
        <v>1100</v>
      </c>
      <c r="BP1036" s="1">
        <v>1100</v>
      </c>
      <c r="BQ1036" s="1">
        <v>1100</v>
      </c>
      <c r="BR1036" s="1">
        <v>1150</v>
      </c>
      <c r="BS1036" s="1">
        <v>1200</v>
      </c>
      <c r="BT1036" s="1">
        <v>1200</v>
      </c>
      <c r="BU1036" s="1">
        <v>1200</v>
      </c>
      <c r="BV1036" s="1">
        <v>1200</v>
      </c>
      <c r="BW1036" s="1">
        <v>1240</v>
      </c>
      <c r="BX1036" s="1">
        <v>1250</v>
      </c>
      <c r="BY1036" s="1">
        <v>1250</v>
      </c>
      <c r="BZ1036" s="1">
        <v>1295</v>
      </c>
      <c r="CA1036" s="1">
        <v>1300</v>
      </c>
      <c r="CB1036" s="1">
        <v>1300</v>
      </c>
      <c r="CC1036" s="1">
        <v>1300</v>
      </c>
      <c r="CD1036" s="1">
        <v>1350</v>
      </c>
      <c r="CE1036" s="1">
        <v>1695</v>
      </c>
      <c r="CF1036" s="1">
        <v>1700</v>
      </c>
    </row>
    <row r="1037" spans="18:84" x14ac:dyDescent="0.25">
      <c r="R1037" s="1">
        <v>1200</v>
      </c>
      <c r="S1037" s="1">
        <v>1200</v>
      </c>
      <c r="T1037" s="1">
        <v>1200</v>
      </c>
      <c r="U1037" s="1">
        <v>1200</v>
      </c>
      <c r="V1037" s="1">
        <v>1200</v>
      </c>
      <c r="W1037" s="1">
        <v>1200</v>
      </c>
      <c r="X1037" s="1">
        <v>1200</v>
      </c>
      <c r="Y1037" s="1">
        <v>1200</v>
      </c>
      <c r="Z1037" s="1">
        <v>1200</v>
      </c>
      <c r="AA1037" s="1">
        <v>1350</v>
      </c>
      <c r="AB1037" s="1">
        <v>1350</v>
      </c>
      <c r="AC1037" s="1">
        <v>1350</v>
      </c>
      <c r="AD1037" s="1">
        <v>1350</v>
      </c>
      <c r="AE1037" s="1">
        <v>1400</v>
      </c>
      <c r="AF1037" s="1">
        <v>1400</v>
      </c>
      <c r="AG1037" s="1">
        <v>1400</v>
      </c>
      <c r="AH1037" s="1">
        <v>1400</v>
      </c>
      <c r="AI1037" s="1">
        <v>1400</v>
      </c>
      <c r="AJ1037" s="1">
        <v>1400</v>
      </c>
      <c r="AK1037" s="1">
        <v>1400</v>
      </c>
      <c r="AL1037" s="1">
        <v>1400</v>
      </c>
      <c r="AM1037" s="1">
        <v>1400</v>
      </c>
      <c r="AN1037" s="1">
        <v>1500</v>
      </c>
      <c r="AO1037" s="1">
        <v>1500</v>
      </c>
      <c r="AP1037" s="1">
        <v>1500</v>
      </c>
      <c r="AQ1037" s="1">
        <v>1500</v>
      </c>
      <c r="AR1037" s="1">
        <v>1500</v>
      </c>
      <c r="AS1037" s="1">
        <v>1500</v>
      </c>
      <c r="AT1037" s="1">
        <v>1500</v>
      </c>
      <c r="AU1037" s="1">
        <v>1500</v>
      </c>
      <c r="AV1037" s="1">
        <v>1500</v>
      </c>
      <c r="AW1037" s="1">
        <v>1500</v>
      </c>
      <c r="AX1037" s="1">
        <v>1500</v>
      </c>
      <c r="AY1037" s="1">
        <v>1500</v>
      </c>
      <c r="AZ1037" s="1">
        <v>1660</v>
      </c>
      <c r="BA1037" s="1">
        <v>1660</v>
      </c>
      <c r="BB1037" s="1">
        <v>1660</v>
      </c>
      <c r="BC1037" s="1">
        <v>1660</v>
      </c>
      <c r="BD1037" s="1">
        <v>1695</v>
      </c>
      <c r="BE1037" s="1">
        <v>1695</v>
      </c>
      <c r="BF1037" s="1">
        <v>1695</v>
      </c>
      <c r="BG1037" s="1">
        <v>1695</v>
      </c>
      <c r="BH1037" s="1">
        <v>1697.5</v>
      </c>
      <c r="BI1037" s="1">
        <v>1700</v>
      </c>
      <c r="BJ1037" s="1">
        <v>1700</v>
      </c>
      <c r="BK1037" s="1">
        <v>1700</v>
      </c>
      <c r="BL1037" s="1">
        <v>1700</v>
      </c>
      <c r="BM1037" s="1">
        <v>1700</v>
      </c>
      <c r="BN1037" s="1">
        <v>1700</v>
      </c>
      <c r="BO1037" s="1">
        <v>1700</v>
      </c>
      <c r="BP1037" s="1">
        <v>1700</v>
      </c>
      <c r="BQ1037" s="1">
        <v>1700</v>
      </c>
      <c r="BR1037" s="1">
        <v>1700</v>
      </c>
      <c r="BS1037" s="1">
        <v>1700</v>
      </c>
      <c r="BT1037" s="1">
        <v>1700</v>
      </c>
      <c r="BU1037" s="1">
        <v>1950</v>
      </c>
      <c r="BV1037" s="1">
        <v>1950</v>
      </c>
      <c r="BW1037" s="1">
        <v>1950</v>
      </c>
      <c r="BX1037" s="1">
        <v>1950</v>
      </c>
      <c r="BY1037" s="1">
        <v>2000</v>
      </c>
      <c r="BZ1037" s="1">
        <v>2000</v>
      </c>
      <c r="CA1037" s="1">
        <v>2000</v>
      </c>
      <c r="CB1037" s="1">
        <v>2000</v>
      </c>
      <c r="CC1037" s="1">
        <v>2200</v>
      </c>
      <c r="CD1037" s="1">
        <v>2200</v>
      </c>
      <c r="CE1037" s="1">
        <v>2200</v>
      </c>
      <c r="CF1037" s="1">
        <v>2200</v>
      </c>
    </row>
    <row r="1038" spans="18:84" x14ac:dyDescent="0.25">
      <c r="R1038" s="1">
        <v>350</v>
      </c>
      <c r="S1038" s="1">
        <v>350</v>
      </c>
      <c r="T1038" s="1">
        <v>350</v>
      </c>
      <c r="U1038" s="1">
        <v>350</v>
      </c>
      <c r="V1038" s="1">
        <v>350</v>
      </c>
      <c r="W1038" s="1">
        <v>375</v>
      </c>
      <c r="X1038" s="1">
        <v>375</v>
      </c>
      <c r="Y1038" s="1">
        <v>375</v>
      </c>
      <c r="Z1038" s="1">
        <v>375</v>
      </c>
      <c r="AA1038" s="1">
        <v>375</v>
      </c>
      <c r="AB1038" s="1">
        <v>375</v>
      </c>
      <c r="AC1038" s="1">
        <v>375</v>
      </c>
      <c r="AD1038" s="1">
        <v>375</v>
      </c>
      <c r="AE1038" s="1">
        <v>375</v>
      </c>
      <c r="AF1038" s="1">
        <v>375</v>
      </c>
      <c r="AG1038" s="1">
        <v>375</v>
      </c>
      <c r="AH1038" s="1">
        <v>375</v>
      </c>
      <c r="AI1038" s="1">
        <v>385</v>
      </c>
      <c r="AJ1038" s="1">
        <v>395</v>
      </c>
      <c r="AK1038" s="1">
        <v>395</v>
      </c>
      <c r="AL1038" s="1">
        <v>395</v>
      </c>
      <c r="AM1038" s="1">
        <v>395</v>
      </c>
      <c r="AN1038" s="1">
        <v>395</v>
      </c>
      <c r="AO1038" s="1">
        <v>395</v>
      </c>
      <c r="AP1038" s="1">
        <v>395</v>
      </c>
      <c r="AQ1038" s="1">
        <v>395</v>
      </c>
      <c r="AR1038" s="1">
        <v>395</v>
      </c>
      <c r="AS1038" s="1">
        <v>395</v>
      </c>
      <c r="AT1038" s="1">
        <v>395</v>
      </c>
      <c r="AU1038" s="1">
        <v>395</v>
      </c>
      <c r="AV1038" s="1">
        <v>395</v>
      </c>
      <c r="AW1038" s="1">
        <v>395</v>
      </c>
      <c r="AX1038" s="1">
        <v>395</v>
      </c>
      <c r="AY1038" s="1">
        <v>395</v>
      </c>
      <c r="AZ1038" s="1">
        <v>395</v>
      </c>
      <c r="BA1038" s="1">
        <v>395</v>
      </c>
      <c r="BB1038" s="1">
        <v>395</v>
      </c>
      <c r="BC1038" s="1">
        <v>395</v>
      </c>
      <c r="BD1038" s="1">
        <v>395</v>
      </c>
      <c r="BE1038" s="1">
        <v>395</v>
      </c>
      <c r="BF1038" s="1">
        <v>395</v>
      </c>
      <c r="BG1038" s="1">
        <v>395</v>
      </c>
      <c r="BH1038" s="1">
        <v>397.5</v>
      </c>
      <c r="BI1038" s="1">
        <v>400</v>
      </c>
      <c r="BJ1038" s="1">
        <v>400</v>
      </c>
      <c r="BK1038" s="1">
        <v>400</v>
      </c>
      <c r="BL1038" s="1">
        <v>400</v>
      </c>
      <c r="BM1038" s="1">
        <v>400</v>
      </c>
      <c r="BN1038" s="1">
        <v>400</v>
      </c>
      <c r="BO1038" s="1">
        <v>400</v>
      </c>
      <c r="BP1038" s="1">
        <v>400</v>
      </c>
      <c r="BQ1038" s="1">
        <v>400</v>
      </c>
      <c r="BR1038" s="1">
        <v>400</v>
      </c>
      <c r="BS1038" s="1">
        <v>400</v>
      </c>
      <c r="BT1038" s="1">
        <v>400</v>
      </c>
      <c r="BU1038" s="1">
        <v>450</v>
      </c>
      <c r="BV1038" s="1">
        <v>450</v>
      </c>
      <c r="BW1038" s="1">
        <v>450</v>
      </c>
      <c r="BX1038" s="1">
        <v>450</v>
      </c>
      <c r="BY1038" s="1">
        <v>450</v>
      </c>
      <c r="BZ1038" s="1">
        <v>450</v>
      </c>
      <c r="CA1038" s="1">
        <v>450</v>
      </c>
      <c r="CB1038" s="1">
        <v>450</v>
      </c>
      <c r="CC1038" s="1">
        <v>450</v>
      </c>
      <c r="CD1038" s="1">
        <v>450</v>
      </c>
      <c r="CE1038" s="1">
        <v>450</v>
      </c>
      <c r="CF1038" s="1">
        <v>450</v>
      </c>
    </row>
    <row r="1039" spans="18:84" x14ac:dyDescent="0.25">
      <c r="R1039" s="1">
        <v>300</v>
      </c>
      <c r="S1039" s="1">
        <v>304.17</v>
      </c>
      <c r="T1039" s="1">
        <v>310</v>
      </c>
      <c r="U1039" s="1">
        <v>310</v>
      </c>
      <c r="V1039" s="1">
        <v>316.07</v>
      </c>
      <c r="W1039" s="1">
        <v>316.07</v>
      </c>
      <c r="X1039" s="1">
        <v>320</v>
      </c>
      <c r="Y1039" s="1">
        <v>320</v>
      </c>
      <c r="Z1039" s="1">
        <v>325</v>
      </c>
      <c r="AA1039" s="1">
        <v>325</v>
      </c>
      <c r="AB1039" s="1">
        <v>325</v>
      </c>
      <c r="AC1039" s="1">
        <v>325</v>
      </c>
      <c r="AD1039" s="1">
        <v>325</v>
      </c>
      <c r="AE1039" s="1">
        <v>325</v>
      </c>
      <c r="AF1039" s="1">
        <v>325</v>
      </c>
      <c r="AG1039" s="1">
        <v>330</v>
      </c>
      <c r="AH1039" s="1">
        <v>330</v>
      </c>
      <c r="AI1039" s="1">
        <v>335</v>
      </c>
      <c r="AJ1039" s="1">
        <v>340</v>
      </c>
      <c r="AK1039" s="1">
        <v>340</v>
      </c>
      <c r="AL1039" s="1">
        <v>345</v>
      </c>
      <c r="AM1039" s="1">
        <v>350</v>
      </c>
      <c r="AN1039" s="1">
        <v>350</v>
      </c>
      <c r="AO1039" s="1">
        <v>350</v>
      </c>
      <c r="AP1039" s="1">
        <v>359.52</v>
      </c>
      <c r="AQ1039" s="1">
        <v>360</v>
      </c>
      <c r="AR1039" s="1">
        <v>360</v>
      </c>
      <c r="AS1039" s="1">
        <v>369.35</v>
      </c>
      <c r="AT1039" s="1">
        <v>370</v>
      </c>
      <c r="AU1039" s="1">
        <v>375</v>
      </c>
      <c r="AV1039" s="1">
        <v>375</v>
      </c>
      <c r="AW1039" s="1">
        <v>375</v>
      </c>
      <c r="AX1039" s="1">
        <v>375</v>
      </c>
      <c r="AY1039" s="1">
        <v>375</v>
      </c>
      <c r="AZ1039" s="1">
        <v>375</v>
      </c>
      <c r="BA1039" s="1">
        <v>375</v>
      </c>
      <c r="BB1039" s="1">
        <v>380</v>
      </c>
      <c r="BC1039" s="1">
        <v>385</v>
      </c>
      <c r="BD1039" s="1">
        <v>390</v>
      </c>
      <c r="BE1039" s="1">
        <v>400</v>
      </c>
      <c r="BF1039" s="1">
        <v>400</v>
      </c>
      <c r="BG1039" s="1">
        <v>400</v>
      </c>
      <c r="BH1039" s="1">
        <v>400</v>
      </c>
      <c r="BI1039" s="1">
        <v>400</v>
      </c>
      <c r="BJ1039" s="1">
        <v>405</v>
      </c>
      <c r="BK1039" s="1">
        <v>405</v>
      </c>
      <c r="BL1039" s="1">
        <v>420</v>
      </c>
      <c r="BM1039" s="1">
        <v>422</v>
      </c>
      <c r="BN1039" s="1">
        <v>425</v>
      </c>
      <c r="BO1039" s="1">
        <v>425</v>
      </c>
      <c r="BP1039" s="1">
        <v>425</v>
      </c>
      <c r="BQ1039" s="1">
        <v>430</v>
      </c>
      <c r="BR1039" s="1">
        <v>435</v>
      </c>
      <c r="BS1039" s="1">
        <v>446.43</v>
      </c>
      <c r="BT1039" s="1">
        <v>450</v>
      </c>
      <c r="BU1039" s="1">
        <v>450</v>
      </c>
      <c r="BV1039" s="1">
        <v>460</v>
      </c>
      <c r="BW1039" s="1">
        <v>468.15</v>
      </c>
      <c r="BX1039" s="1">
        <v>475</v>
      </c>
      <c r="BY1039" s="1">
        <v>475</v>
      </c>
      <c r="BZ1039" s="1">
        <v>485.54</v>
      </c>
      <c r="CA1039" s="1">
        <v>495</v>
      </c>
      <c r="CB1039" s="1">
        <v>502</v>
      </c>
      <c r="CC1039" s="1">
        <v>525</v>
      </c>
      <c r="CD1039" s="1">
        <v>528.99</v>
      </c>
      <c r="CE1039" s="1">
        <v>533.33000000000004</v>
      </c>
      <c r="CF1039" s="1">
        <v>576.79</v>
      </c>
    </row>
    <row r="1040" spans="18:84" x14ac:dyDescent="0.25">
      <c r="R1040" s="1">
        <v>445</v>
      </c>
      <c r="S1040" s="1">
        <v>450</v>
      </c>
      <c r="T1040" s="1">
        <v>450</v>
      </c>
      <c r="U1040" s="1">
        <v>450</v>
      </c>
      <c r="V1040" s="1">
        <v>450</v>
      </c>
      <c r="W1040" s="1">
        <v>450</v>
      </c>
      <c r="X1040" s="1">
        <v>450</v>
      </c>
      <c r="Y1040" s="1">
        <v>450</v>
      </c>
      <c r="Z1040" s="1">
        <v>450</v>
      </c>
      <c r="AA1040" s="1">
        <v>450</v>
      </c>
      <c r="AB1040" s="1">
        <v>450</v>
      </c>
      <c r="AC1040" s="1">
        <v>470</v>
      </c>
      <c r="AD1040" s="1">
        <v>475</v>
      </c>
      <c r="AE1040" s="1">
        <v>475</v>
      </c>
      <c r="AF1040" s="1">
        <v>475</v>
      </c>
      <c r="AG1040" s="1">
        <v>475</v>
      </c>
      <c r="AH1040" s="1">
        <v>475</v>
      </c>
      <c r="AI1040" s="1">
        <v>480</v>
      </c>
      <c r="AJ1040" s="1">
        <v>490</v>
      </c>
      <c r="AK1040" s="1">
        <v>495</v>
      </c>
      <c r="AL1040" s="1">
        <v>495</v>
      </c>
      <c r="AM1040" s="1">
        <v>495</v>
      </c>
      <c r="AN1040" s="1">
        <v>495</v>
      </c>
      <c r="AO1040" s="1">
        <v>495</v>
      </c>
      <c r="AP1040" s="1">
        <v>495</v>
      </c>
      <c r="AQ1040" s="1">
        <v>500</v>
      </c>
      <c r="AR1040" s="1">
        <v>500</v>
      </c>
      <c r="AS1040" s="1">
        <v>500</v>
      </c>
      <c r="AT1040" s="1">
        <v>520</v>
      </c>
      <c r="AU1040" s="1">
        <v>525</v>
      </c>
      <c r="AV1040" s="1">
        <v>525</v>
      </c>
      <c r="AW1040" s="1">
        <v>525</v>
      </c>
      <c r="AX1040" s="1">
        <v>525</v>
      </c>
      <c r="AY1040" s="1">
        <v>535</v>
      </c>
      <c r="AZ1040" s="1">
        <v>550</v>
      </c>
      <c r="BA1040" s="1">
        <v>550</v>
      </c>
      <c r="BB1040" s="1">
        <v>550</v>
      </c>
      <c r="BC1040" s="1">
        <v>550</v>
      </c>
      <c r="BD1040" s="1">
        <v>550</v>
      </c>
      <c r="BE1040" s="1">
        <v>550</v>
      </c>
      <c r="BF1040" s="1">
        <v>550</v>
      </c>
      <c r="BG1040" s="1">
        <v>575</v>
      </c>
      <c r="BH1040" s="1">
        <v>575</v>
      </c>
      <c r="BI1040" s="1">
        <v>575</v>
      </c>
      <c r="BJ1040" s="1">
        <v>575</v>
      </c>
      <c r="BK1040" s="1">
        <v>595</v>
      </c>
      <c r="BL1040" s="1">
        <v>595</v>
      </c>
      <c r="BM1040" s="1">
        <v>595</v>
      </c>
      <c r="BN1040" s="1">
        <v>595</v>
      </c>
      <c r="BO1040" s="1">
        <v>600</v>
      </c>
      <c r="BP1040" s="1">
        <v>600</v>
      </c>
      <c r="BQ1040" s="1">
        <v>620</v>
      </c>
      <c r="BR1040" s="1">
        <v>625</v>
      </c>
      <c r="BS1040" s="1">
        <v>625</v>
      </c>
      <c r="BT1040" s="1">
        <v>650</v>
      </c>
      <c r="BU1040" s="1">
        <v>650</v>
      </c>
      <c r="BV1040" s="1">
        <v>650</v>
      </c>
      <c r="BW1040" s="1">
        <v>650</v>
      </c>
      <c r="BX1040" s="1">
        <v>675</v>
      </c>
      <c r="BY1040" s="1">
        <v>690</v>
      </c>
      <c r="BZ1040" s="1">
        <v>695</v>
      </c>
      <c r="CA1040" s="1">
        <v>700</v>
      </c>
      <c r="CB1040" s="1">
        <v>715</v>
      </c>
      <c r="CC1040" s="1">
        <v>750</v>
      </c>
      <c r="CD1040" s="1">
        <v>750</v>
      </c>
      <c r="CE1040" s="1">
        <v>750</v>
      </c>
      <c r="CF1040" s="1">
        <v>850</v>
      </c>
    </row>
    <row r="1041" spans="18:84" x14ac:dyDescent="0.25">
      <c r="R1041" s="1">
        <v>550</v>
      </c>
      <c r="S1041" s="1">
        <v>550</v>
      </c>
      <c r="T1041" s="1">
        <v>565</v>
      </c>
      <c r="U1041" s="1">
        <v>575</v>
      </c>
      <c r="V1041" s="1">
        <v>575</v>
      </c>
      <c r="W1041" s="1">
        <v>575</v>
      </c>
      <c r="X1041" s="1">
        <v>575</v>
      </c>
      <c r="Y1041" s="1">
        <v>595</v>
      </c>
      <c r="Z1041" s="1">
        <v>595</v>
      </c>
      <c r="AA1041" s="1">
        <v>595</v>
      </c>
      <c r="AB1041" s="1">
        <v>595</v>
      </c>
      <c r="AC1041" s="1">
        <v>595</v>
      </c>
      <c r="AD1041" s="1">
        <v>600</v>
      </c>
      <c r="AE1041" s="1">
        <v>600</v>
      </c>
      <c r="AF1041" s="1">
        <v>600</v>
      </c>
      <c r="AG1041" s="1">
        <v>600</v>
      </c>
      <c r="AH1041" s="1">
        <v>620</v>
      </c>
      <c r="AI1041" s="1">
        <v>625</v>
      </c>
      <c r="AJ1041" s="1">
        <v>625</v>
      </c>
      <c r="AK1041" s="1">
        <v>625</v>
      </c>
      <c r="AL1041" s="1">
        <v>625</v>
      </c>
      <c r="AM1041" s="1">
        <v>645</v>
      </c>
      <c r="AN1041" s="1">
        <v>650</v>
      </c>
      <c r="AO1041" s="1">
        <v>650</v>
      </c>
      <c r="AP1041" s="1">
        <v>650</v>
      </c>
      <c r="AQ1041" s="1">
        <v>650</v>
      </c>
      <c r="AR1041" s="1">
        <v>650</v>
      </c>
      <c r="AS1041" s="1">
        <v>650</v>
      </c>
      <c r="AT1041" s="1">
        <v>650</v>
      </c>
      <c r="AU1041" s="1">
        <v>675</v>
      </c>
      <c r="AV1041" s="1">
        <v>675</v>
      </c>
      <c r="AW1041" s="1">
        <v>685</v>
      </c>
      <c r="AX1041" s="1">
        <v>695</v>
      </c>
      <c r="AY1041" s="1">
        <v>695</v>
      </c>
      <c r="AZ1041" s="1">
        <v>695</v>
      </c>
      <c r="BA1041" s="1">
        <v>700</v>
      </c>
      <c r="BB1041" s="1">
        <v>700</v>
      </c>
      <c r="BC1041" s="1">
        <v>725</v>
      </c>
      <c r="BD1041" s="1">
        <v>725</v>
      </c>
      <c r="BE1041" s="1">
        <v>750</v>
      </c>
      <c r="BF1041" s="1">
        <v>750</v>
      </c>
      <c r="BG1041" s="1">
        <v>750</v>
      </c>
      <c r="BH1041" s="1">
        <v>750</v>
      </c>
      <c r="BI1041" s="1">
        <v>775</v>
      </c>
      <c r="BJ1041" s="1">
        <v>795</v>
      </c>
      <c r="BK1041" s="1">
        <v>795</v>
      </c>
      <c r="BL1041" s="1">
        <v>795</v>
      </c>
      <c r="BM1041" s="1">
        <v>800</v>
      </c>
      <c r="BN1041" s="1">
        <v>800</v>
      </c>
      <c r="BO1041" s="1">
        <v>825</v>
      </c>
      <c r="BP1041" s="1">
        <v>825</v>
      </c>
      <c r="BQ1041" s="1">
        <v>850</v>
      </c>
      <c r="BR1041" s="1">
        <v>850</v>
      </c>
      <c r="BS1041" s="1">
        <v>850</v>
      </c>
      <c r="BT1041" s="1">
        <v>875</v>
      </c>
      <c r="BU1041" s="1">
        <v>895</v>
      </c>
      <c r="BV1041" s="1">
        <v>895</v>
      </c>
      <c r="BW1041" s="1">
        <v>895</v>
      </c>
      <c r="BX1041" s="1">
        <v>900</v>
      </c>
      <c r="BY1041" s="1">
        <v>925</v>
      </c>
      <c r="BZ1041" s="1">
        <v>950</v>
      </c>
      <c r="CA1041" s="1">
        <v>975</v>
      </c>
      <c r="CB1041" s="1">
        <v>995</v>
      </c>
      <c r="CC1041" s="1">
        <v>1000</v>
      </c>
      <c r="CD1041" s="1">
        <v>1150</v>
      </c>
      <c r="CE1041" s="1">
        <v>1200</v>
      </c>
      <c r="CF1041" s="1">
        <v>1385</v>
      </c>
    </row>
    <row r="1042" spans="18:84" x14ac:dyDescent="0.25">
      <c r="R1042" s="1">
        <v>625</v>
      </c>
      <c r="S1042" s="1">
        <v>645</v>
      </c>
      <c r="T1042" s="1">
        <v>650</v>
      </c>
      <c r="U1042" s="1">
        <v>650</v>
      </c>
      <c r="V1042" s="1">
        <v>650</v>
      </c>
      <c r="W1042" s="1">
        <v>650</v>
      </c>
      <c r="X1042" s="1">
        <v>650</v>
      </c>
      <c r="Y1042" s="1">
        <v>650</v>
      </c>
      <c r="Z1042" s="1">
        <v>675</v>
      </c>
      <c r="AA1042" s="1">
        <v>675</v>
      </c>
      <c r="AB1042" s="1">
        <v>695</v>
      </c>
      <c r="AC1042" s="1">
        <v>695</v>
      </c>
      <c r="AD1042" s="1">
        <v>695</v>
      </c>
      <c r="AE1042" s="1">
        <v>695</v>
      </c>
      <c r="AF1042" s="1">
        <v>710</v>
      </c>
      <c r="AG1042" s="1">
        <v>725</v>
      </c>
      <c r="AH1042" s="1">
        <v>725</v>
      </c>
      <c r="AI1042" s="1">
        <v>750</v>
      </c>
      <c r="AJ1042" s="1">
        <v>750</v>
      </c>
      <c r="AK1042" s="1">
        <v>750</v>
      </c>
      <c r="AL1042" s="1">
        <v>750</v>
      </c>
      <c r="AM1042" s="1">
        <v>750</v>
      </c>
      <c r="AN1042" s="1">
        <v>750</v>
      </c>
      <c r="AO1042" s="1">
        <v>775</v>
      </c>
      <c r="AP1042" s="1">
        <v>795</v>
      </c>
      <c r="AQ1042" s="1">
        <v>795</v>
      </c>
      <c r="AR1042" s="1">
        <v>800</v>
      </c>
      <c r="AS1042" s="1">
        <v>825</v>
      </c>
      <c r="AT1042" s="1">
        <v>850</v>
      </c>
      <c r="AU1042" s="1">
        <v>850</v>
      </c>
      <c r="AV1042" s="1">
        <v>850</v>
      </c>
      <c r="AW1042" s="1">
        <v>850</v>
      </c>
      <c r="AX1042" s="1">
        <v>850</v>
      </c>
      <c r="AY1042" s="1">
        <v>850</v>
      </c>
      <c r="AZ1042" s="1">
        <v>875</v>
      </c>
      <c r="BA1042" s="1">
        <v>895</v>
      </c>
      <c r="BB1042" s="1">
        <v>900</v>
      </c>
      <c r="BC1042" s="1">
        <v>900</v>
      </c>
      <c r="BD1042" s="1">
        <v>900</v>
      </c>
      <c r="BE1042" s="1">
        <v>925</v>
      </c>
      <c r="BF1042" s="1">
        <v>950</v>
      </c>
      <c r="BG1042" s="1">
        <v>950</v>
      </c>
      <c r="BH1042" s="1">
        <v>975</v>
      </c>
      <c r="BI1042" s="1">
        <v>995</v>
      </c>
      <c r="BJ1042" s="1">
        <v>995</v>
      </c>
      <c r="BK1042" s="1">
        <v>1000</v>
      </c>
      <c r="BL1042" s="1">
        <v>1000</v>
      </c>
      <c r="BM1042" s="1">
        <v>1050</v>
      </c>
      <c r="BN1042" s="1">
        <v>1075</v>
      </c>
      <c r="BO1042" s="1">
        <v>1100</v>
      </c>
      <c r="BP1042" s="1">
        <v>1125</v>
      </c>
      <c r="BQ1042" s="1">
        <v>1150</v>
      </c>
      <c r="BR1042" s="1">
        <v>1170</v>
      </c>
      <c r="BS1042" s="1">
        <v>1200</v>
      </c>
      <c r="BT1042" s="1">
        <v>1200</v>
      </c>
      <c r="BU1042" s="1">
        <v>1200</v>
      </c>
      <c r="BV1042" s="1">
        <v>1200</v>
      </c>
      <c r="BW1042" s="1">
        <v>1250</v>
      </c>
      <c r="BX1042" s="1">
        <v>1275</v>
      </c>
      <c r="BY1042" s="1">
        <v>1300</v>
      </c>
      <c r="BZ1042" s="1">
        <v>1400</v>
      </c>
      <c r="CA1042" s="1">
        <v>1450</v>
      </c>
      <c r="CB1042" s="1">
        <v>1500</v>
      </c>
      <c r="CC1042" s="1">
        <v>1595</v>
      </c>
      <c r="CD1042" s="1">
        <v>1795</v>
      </c>
      <c r="CE1042" s="1">
        <v>1895</v>
      </c>
      <c r="CF1042" s="1">
        <v>2100</v>
      </c>
    </row>
    <row r="1043" spans="18:84" x14ac:dyDescent="0.25">
      <c r="R1043" s="1">
        <v>925</v>
      </c>
      <c r="S1043" s="1">
        <v>950</v>
      </c>
      <c r="T1043" s="1">
        <v>975</v>
      </c>
      <c r="U1043" s="1">
        <v>975</v>
      </c>
      <c r="V1043" s="1">
        <v>995</v>
      </c>
      <c r="W1043" s="1">
        <v>995</v>
      </c>
      <c r="X1043" s="1">
        <v>995</v>
      </c>
      <c r="Y1043" s="1">
        <v>995</v>
      </c>
      <c r="Z1043" s="1">
        <v>995</v>
      </c>
      <c r="AA1043" s="1">
        <v>995</v>
      </c>
      <c r="AB1043" s="1">
        <v>995</v>
      </c>
      <c r="AC1043" s="1">
        <v>995</v>
      </c>
      <c r="AD1043" s="1">
        <v>1000</v>
      </c>
      <c r="AE1043" s="1">
        <v>1050</v>
      </c>
      <c r="AF1043" s="1">
        <v>1050</v>
      </c>
      <c r="AG1043" s="1">
        <v>1100</v>
      </c>
      <c r="AH1043" s="1">
        <v>1100</v>
      </c>
      <c r="AI1043" s="1">
        <v>1100</v>
      </c>
      <c r="AJ1043" s="1">
        <v>1100</v>
      </c>
      <c r="AK1043" s="1">
        <v>1150</v>
      </c>
      <c r="AL1043" s="1">
        <v>1150</v>
      </c>
      <c r="AM1043" s="1">
        <v>1200</v>
      </c>
      <c r="AN1043" s="1">
        <v>1200</v>
      </c>
      <c r="AO1043" s="1">
        <v>1200</v>
      </c>
      <c r="AP1043" s="1">
        <v>1200</v>
      </c>
      <c r="AQ1043" s="1">
        <v>1200</v>
      </c>
      <c r="AR1043" s="1">
        <v>1200</v>
      </c>
      <c r="AS1043" s="1">
        <v>1250</v>
      </c>
      <c r="AT1043" s="1">
        <v>1250</v>
      </c>
      <c r="AU1043" s="1">
        <v>1295</v>
      </c>
      <c r="AV1043" s="1">
        <v>1300</v>
      </c>
      <c r="AW1043" s="1">
        <v>1300</v>
      </c>
      <c r="AX1043" s="1">
        <v>1300</v>
      </c>
      <c r="AY1043" s="1">
        <v>1350</v>
      </c>
      <c r="AZ1043" s="1">
        <v>1395</v>
      </c>
      <c r="BA1043" s="1">
        <v>1400</v>
      </c>
      <c r="BB1043" s="1">
        <v>1400</v>
      </c>
      <c r="BC1043" s="1">
        <v>1400</v>
      </c>
      <c r="BD1043" s="1">
        <v>1400</v>
      </c>
      <c r="BE1043" s="1">
        <v>1400</v>
      </c>
      <c r="BF1043" s="1">
        <v>1450</v>
      </c>
      <c r="BG1043" s="1">
        <v>1450</v>
      </c>
      <c r="BH1043" s="1">
        <v>1500</v>
      </c>
      <c r="BI1043" s="1">
        <v>1500</v>
      </c>
      <c r="BJ1043" s="1">
        <v>1500</v>
      </c>
      <c r="BK1043" s="1">
        <v>1500</v>
      </c>
      <c r="BL1043" s="1">
        <v>1500</v>
      </c>
      <c r="BM1043" s="1">
        <v>1500</v>
      </c>
      <c r="BN1043" s="1">
        <v>1540</v>
      </c>
      <c r="BO1043" s="1">
        <v>1560</v>
      </c>
      <c r="BP1043" s="1">
        <v>1560</v>
      </c>
      <c r="BQ1043" s="1">
        <v>1580</v>
      </c>
      <c r="BR1043" s="1">
        <v>1595</v>
      </c>
      <c r="BS1043" s="1">
        <v>1595</v>
      </c>
      <c r="BT1043" s="1">
        <v>1600</v>
      </c>
      <c r="BU1043" s="1">
        <v>1600</v>
      </c>
      <c r="BV1043" s="1">
        <v>1660</v>
      </c>
      <c r="BW1043" s="1">
        <v>1695</v>
      </c>
      <c r="BX1043" s="1">
        <v>1750</v>
      </c>
      <c r="BY1043" s="1">
        <v>1750</v>
      </c>
      <c r="BZ1043" s="1">
        <v>1850</v>
      </c>
      <c r="CA1043" s="1">
        <v>1900</v>
      </c>
      <c r="CB1043" s="1">
        <v>1900</v>
      </c>
      <c r="CC1043" s="1">
        <v>1950</v>
      </c>
      <c r="CD1043" s="1">
        <v>1995</v>
      </c>
      <c r="CE1043" s="1">
        <v>2000</v>
      </c>
      <c r="CF1043" s="1">
        <v>2750</v>
      </c>
    </row>
    <row r="1044" spans="18:84" x14ac:dyDescent="0.25">
      <c r="R1044" s="1">
        <v>1500</v>
      </c>
      <c r="S1044" s="1">
        <v>1500</v>
      </c>
      <c r="T1044" s="1">
        <v>1595</v>
      </c>
      <c r="U1044" s="1">
        <v>1595</v>
      </c>
      <c r="V1044" s="1">
        <v>1595</v>
      </c>
      <c r="W1044" s="1">
        <v>1650</v>
      </c>
      <c r="X1044" s="1">
        <v>1650</v>
      </c>
      <c r="Y1044" s="1">
        <v>1700</v>
      </c>
      <c r="Z1044" s="1">
        <v>1750</v>
      </c>
      <c r="AA1044" s="1">
        <v>1750</v>
      </c>
      <c r="AB1044" s="1">
        <v>1750</v>
      </c>
      <c r="AC1044" s="1">
        <v>1750</v>
      </c>
      <c r="AD1044" s="1">
        <v>1750</v>
      </c>
      <c r="AE1044" s="1">
        <v>1750</v>
      </c>
      <c r="AF1044" s="1">
        <v>1750</v>
      </c>
      <c r="AG1044" s="1">
        <v>1750</v>
      </c>
      <c r="AH1044" s="1">
        <v>1800</v>
      </c>
      <c r="AI1044" s="1">
        <v>1800</v>
      </c>
      <c r="AJ1044" s="1">
        <v>1800</v>
      </c>
      <c r="AK1044" s="1">
        <v>1800</v>
      </c>
      <c r="AL1044" s="1">
        <v>1800</v>
      </c>
      <c r="AM1044" s="1">
        <v>1800</v>
      </c>
      <c r="AN1044" s="1">
        <v>1800</v>
      </c>
      <c r="AO1044" s="1">
        <v>1800</v>
      </c>
      <c r="AP1044" s="1">
        <v>1800</v>
      </c>
      <c r="AQ1044" s="1">
        <v>1875</v>
      </c>
      <c r="AR1044" s="1">
        <v>1875</v>
      </c>
      <c r="AS1044" s="1">
        <v>1935</v>
      </c>
      <c r="AT1044" s="1">
        <v>1995</v>
      </c>
      <c r="AU1044" s="1">
        <v>1995</v>
      </c>
      <c r="AV1044" s="1">
        <v>2000</v>
      </c>
      <c r="AW1044" s="1">
        <v>2000</v>
      </c>
      <c r="AX1044" s="1">
        <v>2000</v>
      </c>
      <c r="AY1044" s="1">
        <v>2000</v>
      </c>
      <c r="AZ1044" s="1">
        <v>2000</v>
      </c>
      <c r="BA1044" s="1">
        <v>2000</v>
      </c>
      <c r="BB1044" s="1">
        <v>2000</v>
      </c>
      <c r="BC1044" s="1">
        <v>2000</v>
      </c>
      <c r="BD1044" s="1">
        <v>2000</v>
      </c>
      <c r="BE1044" s="1">
        <v>2125</v>
      </c>
      <c r="BF1044" s="1">
        <v>2125</v>
      </c>
      <c r="BG1044" s="1">
        <v>2125</v>
      </c>
      <c r="BH1044" s="1">
        <v>2200</v>
      </c>
      <c r="BI1044" s="1">
        <v>2200</v>
      </c>
      <c r="BJ1044" s="1">
        <v>2200</v>
      </c>
      <c r="BK1044" s="1">
        <v>2340</v>
      </c>
      <c r="BL1044" s="1">
        <v>2340</v>
      </c>
      <c r="BM1044" s="1">
        <v>2345</v>
      </c>
      <c r="BN1044" s="1">
        <v>2350</v>
      </c>
      <c r="BO1044" s="1">
        <v>2350</v>
      </c>
      <c r="BP1044" s="1">
        <v>2500</v>
      </c>
      <c r="BQ1044" s="1">
        <v>2500</v>
      </c>
      <c r="BR1044" s="1">
        <v>2500</v>
      </c>
      <c r="BS1044" s="1">
        <v>2750</v>
      </c>
      <c r="BT1044" s="1">
        <v>2750</v>
      </c>
      <c r="BU1044" s="1">
        <v>2750</v>
      </c>
      <c r="BV1044" s="1">
        <v>2750</v>
      </c>
      <c r="BW1044" s="1">
        <v>2750</v>
      </c>
      <c r="BX1044" s="1">
        <v>2750</v>
      </c>
      <c r="BY1044" s="1">
        <v>2750</v>
      </c>
      <c r="BZ1044" s="1">
        <v>2750</v>
      </c>
      <c r="CA1044" s="1">
        <v>2750</v>
      </c>
      <c r="CB1044" s="1">
        <v>2995</v>
      </c>
      <c r="CC1044" s="1">
        <v>2995</v>
      </c>
      <c r="CD1044" s="1">
        <v>2995</v>
      </c>
      <c r="CE1044" s="1">
        <v>3500</v>
      </c>
      <c r="CF1044" s="1">
        <v>3500</v>
      </c>
    </row>
    <row r="1045" spans="18:84" x14ac:dyDescent="0.25">
      <c r="R1045" s="1">
        <v>390</v>
      </c>
      <c r="S1045" s="1">
        <v>390</v>
      </c>
      <c r="T1045" s="1">
        <v>390</v>
      </c>
      <c r="U1045" s="1">
        <v>392.5</v>
      </c>
      <c r="V1045" s="1">
        <v>395</v>
      </c>
      <c r="W1045" s="1">
        <v>395</v>
      </c>
      <c r="X1045" s="1">
        <v>395</v>
      </c>
      <c r="Y1045" s="1">
        <v>395</v>
      </c>
      <c r="Z1045" s="1">
        <v>395</v>
      </c>
      <c r="AA1045" s="1">
        <v>395</v>
      </c>
      <c r="AB1045" s="1">
        <v>395</v>
      </c>
      <c r="AC1045" s="1">
        <v>397.5</v>
      </c>
      <c r="AD1045" s="1">
        <v>400</v>
      </c>
      <c r="AE1045" s="1">
        <v>400</v>
      </c>
      <c r="AF1045" s="1">
        <v>400</v>
      </c>
      <c r="AG1045" s="1">
        <v>400</v>
      </c>
      <c r="AH1045" s="1">
        <v>400</v>
      </c>
      <c r="AI1045" s="1">
        <v>400</v>
      </c>
      <c r="AJ1045" s="1">
        <v>400</v>
      </c>
      <c r="AK1045" s="1">
        <v>412.5</v>
      </c>
      <c r="AL1045" s="1">
        <v>425</v>
      </c>
      <c r="AM1045" s="1">
        <v>425</v>
      </c>
      <c r="AN1045" s="1">
        <v>425</v>
      </c>
      <c r="AO1045" s="1">
        <v>425</v>
      </c>
      <c r="AP1045" s="1">
        <v>425</v>
      </c>
      <c r="AQ1045" s="1">
        <v>425</v>
      </c>
      <c r="AR1045" s="1">
        <v>425</v>
      </c>
      <c r="AS1045" s="1">
        <v>437.5</v>
      </c>
      <c r="AT1045" s="1">
        <v>450</v>
      </c>
      <c r="AU1045" s="1">
        <v>450</v>
      </c>
      <c r="AV1045" s="1">
        <v>450</v>
      </c>
      <c r="AW1045" s="1">
        <v>450</v>
      </c>
      <c r="AX1045" s="1">
        <v>450</v>
      </c>
      <c r="AY1045" s="1">
        <v>450</v>
      </c>
      <c r="AZ1045" s="1">
        <v>450</v>
      </c>
      <c r="BA1045" s="1">
        <v>450</v>
      </c>
      <c r="BB1045" s="1">
        <v>450</v>
      </c>
      <c r="BC1045" s="1">
        <v>450</v>
      </c>
      <c r="BD1045" s="1">
        <v>450</v>
      </c>
      <c r="BE1045" s="1">
        <v>462.5</v>
      </c>
      <c r="BF1045" s="1">
        <v>475</v>
      </c>
      <c r="BG1045" s="1">
        <v>475</v>
      </c>
      <c r="BH1045" s="1">
        <v>475</v>
      </c>
      <c r="BI1045" s="1">
        <v>475</v>
      </c>
      <c r="BJ1045" s="1">
        <v>475</v>
      </c>
      <c r="BK1045" s="1">
        <v>475</v>
      </c>
      <c r="BL1045" s="1">
        <v>475</v>
      </c>
      <c r="BM1045" s="1">
        <v>485</v>
      </c>
      <c r="BN1045" s="1">
        <v>495</v>
      </c>
      <c r="BO1045" s="1">
        <v>495</v>
      </c>
      <c r="BP1045" s="1">
        <v>495</v>
      </c>
      <c r="BQ1045" s="1">
        <v>527.5</v>
      </c>
      <c r="BR1045" s="1">
        <v>560</v>
      </c>
      <c r="BS1045" s="1">
        <v>560</v>
      </c>
      <c r="BT1045" s="1">
        <v>560</v>
      </c>
      <c r="BU1045" s="1">
        <v>577.5</v>
      </c>
      <c r="BV1045" s="1">
        <v>595</v>
      </c>
      <c r="BW1045" s="1">
        <v>595</v>
      </c>
      <c r="BX1045" s="1">
        <v>595</v>
      </c>
      <c r="BY1045" s="1">
        <v>617.5</v>
      </c>
      <c r="BZ1045" s="1">
        <v>640</v>
      </c>
      <c r="CA1045" s="1">
        <v>640</v>
      </c>
      <c r="CB1045" s="1">
        <v>640</v>
      </c>
      <c r="CC1045" s="1">
        <v>682.5</v>
      </c>
      <c r="CD1045" s="1">
        <v>725</v>
      </c>
      <c r="CE1045" s="1">
        <v>725</v>
      </c>
      <c r="CF1045" s="1">
        <v>725</v>
      </c>
    </row>
    <row r="1046" spans="18:84" x14ac:dyDescent="0.25">
      <c r="R1046" s="1">
        <v>280</v>
      </c>
      <c r="S1046" s="1">
        <v>280</v>
      </c>
      <c r="T1046" s="1">
        <v>285</v>
      </c>
      <c r="U1046" s="1">
        <v>286.73</v>
      </c>
      <c r="V1046" s="1">
        <v>290</v>
      </c>
      <c r="W1046" s="1">
        <v>290</v>
      </c>
      <c r="X1046" s="1">
        <v>290</v>
      </c>
      <c r="Y1046" s="1">
        <v>290</v>
      </c>
      <c r="Z1046" s="1">
        <v>290</v>
      </c>
      <c r="AA1046" s="1">
        <v>291.07</v>
      </c>
      <c r="AB1046" s="1">
        <v>291.07</v>
      </c>
      <c r="AC1046" s="1">
        <v>297.62</v>
      </c>
      <c r="AD1046" s="1">
        <v>297.62</v>
      </c>
      <c r="AE1046" s="1">
        <v>300</v>
      </c>
      <c r="AF1046" s="1">
        <v>300</v>
      </c>
      <c r="AG1046" s="1">
        <v>300</v>
      </c>
      <c r="AH1046" s="1">
        <v>300</v>
      </c>
      <c r="AI1046" s="1">
        <v>300</v>
      </c>
      <c r="AJ1046" s="1">
        <v>300</v>
      </c>
      <c r="AK1046" s="1">
        <v>300</v>
      </c>
      <c r="AL1046" s="1">
        <v>300</v>
      </c>
      <c r="AM1046" s="1">
        <v>300</v>
      </c>
      <c r="AN1046" s="1">
        <v>300</v>
      </c>
      <c r="AO1046" s="1">
        <v>300</v>
      </c>
      <c r="AP1046" s="1">
        <v>300</v>
      </c>
      <c r="AQ1046" s="1">
        <v>300</v>
      </c>
      <c r="AR1046" s="1">
        <v>310</v>
      </c>
      <c r="AS1046" s="1">
        <v>312.8</v>
      </c>
      <c r="AT1046" s="1">
        <v>312.8</v>
      </c>
      <c r="AU1046" s="1">
        <v>312.8</v>
      </c>
      <c r="AV1046" s="1">
        <v>315</v>
      </c>
      <c r="AW1046" s="1">
        <v>320</v>
      </c>
      <c r="AX1046" s="1">
        <v>325</v>
      </c>
      <c r="AY1046" s="1">
        <v>325</v>
      </c>
      <c r="AZ1046" s="1">
        <v>325</v>
      </c>
      <c r="BA1046" s="1">
        <v>325.83</v>
      </c>
      <c r="BB1046" s="1">
        <v>325.89</v>
      </c>
      <c r="BC1046" s="1">
        <v>330</v>
      </c>
      <c r="BD1046" s="1">
        <v>330.18</v>
      </c>
      <c r="BE1046" s="1">
        <v>334.52</v>
      </c>
      <c r="BF1046" s="1">
        <v>334.52</v>
      </c>
      <c r="BG1046" s="1">
        <v>334.52</v>
      </c>
      <c r="BH1046" s="1">
        <v>334.52</v>
      </c>
      <c r="BI1046" s="1">
        <v>334.52</v>
      </c>
      <c r="BJ1046" s="1">
        <v>334.52</v>
      </c>
      <c r="BK1046" s="1">
        <v>334.52</v>
      </c>
      <c r="BL1046" s="1">
        <v>334.52</v>
      </c>
      <c r="BM1046" s="1">
        <v>340</v>
      </c>
      <c r="BN1046" s="1">
        <v>350</v>
      </c>
      <c r="BO1046" s="1">
        <v>350</v>
      </c>
      <c r="BP1046" s="1">
        <v>350</v>
      </c>
      <c r="BQ1046" s="1">
        <v>350</v>
      </c>
      <c r="BR1046" s="1">
        <v>350</v>
      </c>
      <c r="BS1046" s="1">
        <v>350</v>
      </c>
      <c r="BT1046" s="1">
        <v>355</v>
      </c>
      <c r="BU1046" s="1">
        <v>377.97</v>
      </c>
      <c r="BV1046" s="1">
        <v>377.98</v>
      </c>
      <c r="BW1046" s="1">
        <v>391.07</v>
      </c>
      <c r="BX1046" s="1">
        <v>400</v>
      </c>
      <c r="BY1046" s="1">
        <v>400</v>
      </c>
      <c r="BZ1046" s="1">
        <v>421.43</v>
      </c>
      <c r="CA1046" s="1">
        <v>421.43</v>
      </c>
      <c r="CB1046" s="1">
        <v>421.43</v>
      </c>
      <c r="CC1046" s="1">
        <v>464.88</v>
      </c>
      <c r="CD1046" s="1">
        <v>495</v>
      </c>
      <c r="CE1046" s="1">
        <v>660.42</v>
      </c>
      <c r="CF1046" s="1">
        <v>660.42</v>
      </c>
    </row>
    <row r="1047" spans="18:84" x14ac:dyDescent="0.25">
      <c r="R1047" s="1">
        <v>425</v>
      </c>
      <c r="S1047" s="1">
        <v>425</v>
      </c>
      <c r="T1047" s="1">
        <v>425</v>
      </c>
      <c r="U1047" s="1">
        <v>425</v>
      </c>
      <c r="V1047" s="1">
        <v>430</v>
      </c>
      <c r="W1047" s="1">
        <v>430</v>
      </c>
      <c r="X1047" s="1">
        <v>433</v>
      </c>
      <c r="Y1047" s="1">
        <v>433</v>
      </c>
      <c r="Z1047" s="1">
        <v>435</v>
      </c>
      <c r="AA1047" s="1">
        <v>445</v>
      </c>
      <c r="AB1047" s="1">
        <v>450</v>
      </c>
      <c r="AC1047" s="1">
        <v>450</v>
      </c>
      <c r="AD1047" s="1">
        <v>450</v>
      </c>
      <c r="AE1047" s="1">
        <v>450</v>
      </c>
      <c r="AF1047" s="1">
        <v>450</v>
      </c>
      <c r="AG1047" s="1">
        <v>450</v>
      </c>
      <c r="AH1047" s="1">
        <v>450</v>
      </c>
      <c r="AI1047" s="1">
        <v>450</v>
      </c>
      <c r="AJ1047" s="1">
        <v>450</v>
      </c>
      <c r="AK1047" s="1">
        <v>450</v>
      </c>
      <c r="AL1047" s="1">
        <v>450</v>
      </c>
      <c r="AM1047" s="1">
        <v>450</v>
      </c>
      <c r="AN1047" s="1">
        <v>450</v>
      </c>
      <c r="AO1047" s="1">
        <v>450</v>
      </c>
      <c r="AP1047" s="1">
        <v>450</v>
      </c>
      <c r="AQ1047" s="1">
        <v>460</v>
      </c>
      <c r="AR1047" s="1">
        <v>460</v>
      </c>
      <c r="AS1047" s="1">
        <v>460</v>
      </c>
      <c r="AT1047" s="1">
        <v>465</v>
      </c>
      <c r="AU1047" s="1">
        <v>470</v>
      </c>
      <c r="AV1047" s="1">
        <v>475</v>
      </c>
      <c r="AW1047" s="1">
        <v>475</v>
      </c>
      <c r="AX1047" s="1">
        <v>475</v>
      </c>
      <c r="AY1047" s="1">
        <v>475</v>
      </c>
      <c r="AZ1047" s="1">
        <v>475</v>
      </c>
      <c r="BA1047" s="1">
        <v>475</v>
      </c>
      <c r="BB1047" s="1">
        <v>480</v>
      </c>
      <c r="BC1047" s="1">
        <v>480</v>
      </c>
      <c r="BD1047" s="1">
        <v>480</v>
      </c>
      <c r="BE1047" s="1">
        <v>480</v>
      </c>
      <c r="BF1047" s="1">
        <v>485</v>
      </c>
      <c r="BG1047" s="1">
        <v>490</v>
      </c>
      <c r="BH1047" s="1">
        <v>495</v>
      </c>
      <c r="BI1047" s="1">
        <v>495</v>
      </c>
      <c r="BJ1047" s="1">
        <v>495</v>
      </c>
      <c r="BK1047" s="1">
        <v>495</v>
      </c>
      <c r="BL1047" s="1">
        <v>495</v>
      </c>
      <c r="BM1047" s="1">
        <v>495</v>
      </c>
      <c r="BN1047" s="1">
        <v>495</v>
      </c>
      <c r="BO1047" s="1">
        <v>495</v>
      </c>
      <c r="BP1047" s="1">
        <v>500</v>
      </c>
      <c r="BQ1047" s="1">
        <v>500</v>
      </c>
      <c r="BR1047" s="1">
        <v>500</v>
      </c>
      <c r="BS1047" s="1">
        <v>500</v>
      </c>
      <c r="BT1047" s="1">
        <v>500</v>
      </c>
      <c r="BU1047" s="1">
        <v>510</v>
      </c>
      <c r="BV1047" s="1">
        <v>520</v>
      </c>
      <c r="BW1047" s="1">
        <v>525</v>
      </c>
      <c r="BX1047" s="1">
        <v>525</v>
      </c>
      <c r="BY1047" s="1">
        <v>525</v>
      </c>
      <c r="BZ1047" s="1">
        <v>525</v>
      </c>
      <c r="CA1047" s="1">
        <v>540</v>
      </c>
      <c r="CB1047" s="1">
        <v>550</v>
      </c>
      <c r="CC1047" s="1">
        <v>550</v>
      </c>
      <c r="CD1047" s="1">
        <v>550</v>
      </c>
      <c r="CE1047" s="1">
        <v>560</v>
      </c>
      <c r="CF1047" s="1">
        <v>650</v>
      </c>
    </row>
    <row r="1048" spans="18:84" x14ac:dyDescent="0.25">
      <c r="R1048" s="1">
        <v>500</v>
      </c>
      <c r="S1048" s="1">
        <v>500</v>
      </c>
      <c r="T1048" s="1">
        <v>500</v>
      </c>
      <c r="U1048" s="1">
        <v>500</v>
      </c>
      <c r="V1048" s="1">
        <v>500</v>
      </c>
      <c r="W1048" s="1">
        <v>500</v>
      </c>
      <c r="X1048" s="1">
        <v>510</v>
      </c>
      <c r="Y1048" s="1">
        <v>520</v>
      </c>
      <c r="Z1048" s="1">
        <v>525</v>
      </c>
      <c r="AA1048" s="1">
        <v>525</v>
      </c>
      <c r="AB1048" s="1">
        <v>525</v>
      </c>
      <c r="AC1048" s="1">
        <v>525</v>
      </c>
      <c r="AD1048" s="1">
        <v>525</v>
      </c>
      <c r="AE1048" s="1">
        <v>525</v>
      </c>
      <c r="AF1048" s="1">
        <v>530</v>
      </c>
      <c r="AG1048" s="1">
        <v>530</v>
      </c>
      <c r="AH1048" s="1">
        <v>540</v>
      </c>
      <c r="AI1048" s="1">
        <v>550</v>
      </c>
      <c r="AJ1048" s="1">
        <v>550</v>
      </c>
      <c r="AK1048" s="1">
        <v>550</v>
      </c>
      <c r="AL1048" s="1">
        <v>550</v>
      </c>
      <c r="AM1048" s="1">
        <v>550</v>
      </c>
      <c r="AN1048" s="1">
        <v>550</v>
      </c>
      <c r="AO1048" s="1">
        <v>550</v>
      </c>
      <c r="AP1048" s="1">
        <v>550</v>
      </c>
      <c r="AQ1048" s="1">
        <v>550</v>
      </c>
      <c r="AR1048" s="1">
        <v>550</v>
      </c>
      <c r="AS1048" s="1">
        <v>550</v>
      </c>
      <c r="AT1048" s="1">
        <v>560</v>
      </c>
      <c r="AU1048" s="1">
        <v>565</v>
      </c>
      <c r="AV1048" s="1">
        <v>570</v>
      </c>
      <c r="AW1048" s="1">
        <v>575</v>
      </c>
      <c r="AX1048" s="1">
        <v>575</v>
      </c>
      <c r="AY1048" s="1">
        <v>575</v>
      </c>
      <c r="AZ1048" s="1">
        <v>575</v>
      </c>
      <c r="BA1048" s="1">
        <v>575</v>
      </c>
      <c r="BB1048" s="1">
        <v>580</v>
      </c>
      <c r="BC1048" s="1">
        <v>585</v>
      </c>
      <c r="BD1048" s="1">
        <v>595</v>
      </c>
      <c r="BE1048" s="1">
        <v>595</v>
      </c>
      <c r="BF1048" s="1">
        <v>595</v>
      </c>
      <c r="BG1048" s="1">
        <v>595</v>
      </c>
      <c r="BH1048" s="1">
        <v>600</v>
      </c>
      <c r="BI1048" s="1">
        <v>600</v>
      </c>
      <c r="BJ1048" s="1">
        <v>600</v>
      </c>
      <c r="BK1048" s="1">
        <v>600</v>
      </c>
      <c r="BL1048" s="1">
        <v>600</v>
      </c>
      <c r="BM1048" s="1">
        <v>600</v>
      </c>
      <c r="BN1048" s="1">
        <v>610</v>
      </c>
      <c r="BO1048" s="1">
        <v>620</v>
      </c>
      <c r="BP1048" s="1">
        <v>625</v>
      </c>
      <c r="BQ1048" s="1">
        <v>625</v>
      </c>
      <c r="BR1048" s="1">
        <v>625</v>
      </c>
      <c r="BS1048" s="1">
        <v>630</v>
      </c>
      <c r="BT1048" s="1">
        <v>650</v>
      </c>
      <c r="BU1048" s="1">
        <v>650</v>
      </c>
      <c r="BV1048" s="1">
        <v>650</v>
      </c>
      <c r="BW1048" s="1">
        <v>650</v>
      </c>
      <c r="BX1048" s="1">
        <v>650</v>
      </c>
      <c r="BY1048" s="1">
        <v>670</v>
      </c>
      <c r="BZ1048" s="1">
        <v>675</v>
      </c>
      <c r="CA1048" s="1">
        <v>675</v>
      </c>
      <c r="CB1048" s="1">
        <v>690</v>
      </c>
      <c r="CC1048" s="1">
        <v>695</v>
      </c>
      <c r="CD1048" s="1">
        <v>695</v>
      </c>
      <c r="CE1048" s="1">
        <v>725</v>
      </c>
      <c r="CF1048" s="1">
        <v>750</v>
      </c>
    </row>
    <row r="1049" spans="18:84" x14ac:dyDescent="0.25">
      <c r="R1049" s="1">
        <v>575</v>
      </c>
      <c r="S1049" s="1">
        <v>580</v>
      </c>
      <c r="T1049" s="1">
        <v>595</v>
      </c>
      <c r="U1049" s="1">
        <v>595</v>
      </c>
      <c r="V1049" s="1">
        <v>600</v>
      </c>
      <c r="W1049" s="1">
        <v>600</v>
      </c>
      <c r="X1049" s="1">
        <v>600</v>
      </c>
      <c r="Y1049" s="1">
        <v>600</v>
      </c>
      <c r="Z1049" s="1">
        <v>600</v>
      </c>
      <c r="AA1049" s="1">
        <v>600</v>
      </c>
      <c r="AB1049" s="1">
        <v>600</v>
      </c>
      <c r="AC1049" s="1">
        <v>625</v>
      </c>
      <c r="AD1049" s="1">
        <v>625</v>
      </c>
      <c r="AE1049" s="1">
        <v>625</v>
      </c>
      <c r="AF1049" s="1">
        <v>650</v>
      </c>
      <c r="AG1049" s="1">
        <v>650</v>
      </c>
      <c r="AH1049" s="1">
        <v>650</v>
      </c>
      <c r="AI1049" s="1">
        <v>650</v>
      </c>
      <c r="AJ1049" s="1">
        <v>650</v>
      </c>
      <c r="AK1049" s="1">
        <v>650</v>
      </c>
      <c r="AL1049" s="1">
        <v>650</v>
      </c>
      <c r="AM1049" s="1">
        <v>650</v>
      </c>
      <c r="AN1049" s="1">
        <v>650</v>
      </c>
      <c r="AO1049" s="1">
        <v>675</v>
      </c>
      <c r="AP1049" s="1">
        <v>675</v>
      </c>
      <c r="AQ1049" s="1">
        <v>675</v>
      </c>
      <c r="AR1049" s="1">
        <v>675</v>
      </c>
      <c r="AS1049" s="1">
        <v>680</v>
      </c>
      <c r="AT1049" s="1">
        <v>695</v>
      </c>
      <c r="AU1049" s="1">
        <v>695</v>
      </c>
      <c r="AV1049" s="1">
        <v>695</v>
      </c>
      <c r="AW1049" s="1">
        <v>695</v>
      </c>
      <c r="AX1049" s="1">
        <v>700</v>
      </c>
      <c r="AY1049" s="1">
        <v>700</v>
      </c>
      <c r="AZ1049" s="1">
        <v>700</v>
      </c>
      <c r="BA1049" s="1">
        <v>720</v>
      </c>
      <c r="BB1049" s="1">
        <v>725</v>
      </c>
      <c r="BC1049" s="1">
        <v>725</v>
      </c>
      <c r="BD1049" s="1">
        <v>725</v>
      </c>
      <c r="BE1049" s="1">
        <v>750</v>
      </c>
      <c r="BF1049" s="1">
        <v>750</v>
      </c>
      <c r="BG1049" s="1">
        <v>750</v>
      </c>
      <c r="BH1049" s="1">
        <v>750</v>
      </c>
      <c r="BI1049" s="1">
        <v>750</v>
      </c>
      <c r="BJ1049" s="1">
        <v>750</v>
      </c>
      <c r="BK1049" s="1">
        <v>750</v>
      </c>
      <c r="BL1049" s="1">
        <v>750</v>
      </c>
      <c r="BM1049" s="1">
        <v>750</v>
      </c>
      <c r="BN1049" s="1">
        <v>775</v>
      </c>
      <c r="BO1049" s="1">
        <v>775</v>
      </c>
      <c r="BP1049" s="1">
        <v>775</v>
      </c>
      <c r="BQ1049" s="1">
        <v>795</v>
      </c>
      <c r="BR1049" s="1">
        <v>795</v>
      </c>
      <c r="BS1049" s="1">
        <v>795</v>
      </c>
      <c r="BT1049" s="1">
        <v>800</v>
      </c>
      <c r="BU1049" s="1">
        <v>800</v>
      </c>
      <c r="BV1049" s="1">
        <v>800</v>
      </c>
      <c r="BW1049" s="1">
        <v>825</v>
      </c>
      <c r="BX1049" s="1">
        <v>825</v>
      </c>
      <c r="BY1049" s="1">
        <v>850</v>
      </c>
      <c r="BZ1049" s="1">
        <v>850</v>
      </c>
      <c r="CA1049" s="1">
        <v>875</v>
      </c>
      <c r="CB1049" s="1">
        <v>895</v>
      </c>
      <c r="CC1049" s="1">
        <v>900</v>
      </c>
      <c r="CD1049" s="1">
        <v>900</v>
      </c>
      <c r="CE1049" s="1">
        <v>950</v>
      </c>
      <c r="CF1049" s="1">
        <v>975</v>
      </c>
    </row>
    <row r="1050" spans="18:84" x14ac:dyDescent="0.25">
      <c r="R1050" s="1">
        <v>725</v>
      </c>
      <c r="S1050" s="1">
        <v>725</v>
      </c>
      <c r="T1050" s="1">
        <v>738.69</v>
      </c>
      <c r="U1050" s="1">
        <v>750</v>
      </c>
      <c r="V1050" s="1">
        <v>750</v>
      </c>
      <c r="W1050" s="1">
        <v>750</v>
      </c>
      <c r="X1050" s="1">
        <v>750</v>
      </c>
      <c r="Y1050" s="1">
        <v>750</v>
      </c>
      <c r="Z1050" s="1">
        <v>750</v>
      </c>
      <c r="AA1050" s="1">
        <v>750</v>
      </c>
      <c r="AB1050" s="1">
        <v>750</v>
      </c>
      <c r="AC1050" s="1">
        <v>750</v>
      </c>
      <c r="AD1050" s="1">
        <v>775</v>
      </c>
      <c r="AE1050" s="1">
        <v>780</v>
      </c>
      <c r="AF1050" s="1">
        <v>780</v>
      </c>
      <c r="AG1050" s="1">
        <v>795</v>
      </c>
      <c r="AH1050" s="1">
        <v>795</v>
      </c>
      <c r="AI1050" s="1">
        <v>795</v>
      </c>
      <c r="AJ1050" s="1">
        <v>800</v>
      </c>
      <c r="AK1050" s="1">
        <v>800</v>
      </c>
      <c r="AL1050" s="1">
        <v>800</v>
      </c>
      <c r="AM1050" s="1">
        <v>800</v>
      </c>
      <c r="AN1050" s="1">
        <v>800</v>
      </c>
      <c r="AO1050" s="1">
        <v>825</v>
      </c>
      <c r="AP1050" s="1">
        <v>825</v>
      </c>
      <c r="AQ1050" s="1">
        <v>825</v>
      </c>
      <c r="AR1050" s="1">
        <v>825</v>
      </c>
      <c r="AS1050" s="1">
        <v>825</v>
      </c>
      <c r="AT1050" s="1">
        <v>825</v>
      </c>
      <c r="AU1050" s="1">
        <v>840</v>
      </c>
      <c r="AV1050" s="1">
        <v>850</v>
      </c>
      <c r="AW1050" s="1">
        <v>850</v>
      </c>
      <c r="AX1050" s="1">
        <v>850</v>
      </c>
      <c r="AY1050" s="1">
        <v>875</v>
      </c>
      <c r="AZ1050" s="1">
        <v>875</v>
      </c>
      <c r="BA1050" s="1">
        <v>875</v>
      </c>
      <c r="BB1050" s="1">
        <v>875</v>
      </c>
      <c r="BC1050" s="1">
        <v>875</v>
      </c>
      <c r="BD1050" s="1">
        <v>875</v>
      </c>
      <c r="BE1050" s="1">
        <v>875</v>
      </c>
      <c r="BF1050" s="1">
        <v>895</v>
      </c>
      <c r="BG1050" s="1">
        <v>900</v>
      </c>
      <c r="BH1050" s="1">
        <v>900</v>
      </c>
      <c r="BI1050" s="1">
        <v>920</v>
      </c>
      <c r="BJ1050" s="1">
        <v>925</v>
      </c>
      <c r="BK1050" s="1">
        <v>925</v>
      </c>
      <c r="BL1050" s="1">
        <v>925</v>
      </c>
      <c r="BM1050" s="1">
        <v>925</v>
      </c>
      <c r="BN1050" s="1">
        <v>925</v>
      </c>
      <c r="BO1050" s="1">
        <v>950</v>
      </c>
      <c r="BP1050" s="1">
        <v>950</v>
      </c>
      <c r="BQ1050" s="1">
        <v>950</v>
      </c>
      <c r="BR1050" s="1">
        <v>950</v>
      </c>
      <c r="BS1050" s="1">
        <v>975</v>
      </c>
      <c r="BT1050" s="1">
        <v>995</v>
      </c>
      <c r="BU1050" s="1">
        <v>995</v>
      </c>
      <c r="BV1050" s="1">
        <v>995</v>
      </c>
      <c r="BW1050" s="1">
        <v>1000</v>
      </c>
      <c r="BX1050" s="1">
        <v>1050</v>
      </c>
      <c r="BY1050" s="1">
        <v>1100</v>
      </c>
      <c r="BZ1050" s="1">
        <v>1100</v>
      </c>
      <c r="CA1050" s="1">
        <v>1150</v>
      </c>
      <c r="CB1050" s="1">
        <v>1200</v>
      </c>
      <c r="CC1050" s="1">
        <v>1200</v>
      </c>
      <c r="CD1050" s="1">
        <v>1200</v>
      </c>
      <c r="CE1050" s="1">
        <v>1400</v>
      </c>
      <c r="CF1050" s="1">
        <v>1400</v>
      </c>
    </row>
    <row r="1051" spans="18:84" x14ac:dyDescent="0.25">
      <c r="R1051" s="1">
        <v>630</v>
      </c>
      <c r="S1051" s="1">
        <v>875</v>
      </c>
      <c r="T1051" s="1">
        <v>875</v>
      </c>
      <c r="U1051" s="1">
        <v>875</v>
      </c>
      <c r="V1051" s="1">
        <v>875</v>
      </c>
      <c r="W1051" s="1">
        <v>875</v>
      </c>
      <c r="X1051" s="1">
        <v>875</v>
      </c>
      <c r="Y1051" s="1">
        <v>875</v>
      </c>
      <c r="Z1051" s="1">
        <v>875</v>
      </c>
      <c r="AA1051" s="1">
        <v>875</v>
      </c>
      <c r="AB1051" s="1">
        <v>875</v>
      </c>
      <c r="AC1051" s="1">
        <v>875</v>
      </c>
      <c r="AD1051" s="1">
        <v>875</v>
      </c>
      <c r="AE1051" s="1">
        <v>875</v>
      </c>
      <c r="AF1051" s="1">
        <v>875</v>
      </c>
      <c r="AG1051" s="1">
        <v>875</v>
      </c>
      <c r="AH1051" s="1">
        <v>875</v>
      </c>
      <c r="AI1051" s="1">
        <v>875</v>
      </c>
      <c r="AJ1051" s="1">
        <v>875</v>
      </c>
      <c r="AK1051" s="1">
        <v>875</v>
      </c>
      <c r="AL1051" s="1">
        <v>875</v>
      </c>
      <c r="AM1051" s="1">
        <v>875</v>
      </c>
      <c r="AN1051" s="1">
        <v>875</v>
      </c>
      <c r="AO1051" s="1">
        <v>875</v>
      </c>
      <c r="AP1051" s="1">
        <v>875</v>
      </c>
      <c r="AQ1051" s="1">
        <v>875</v>
      </c>
      <c r="AR1051" s="1">
        <v>875</v>
      </c>
      <c r="AS1051" s="1">
        <v>875</v>
      </c>
      <c r="AT1051" s="1">
        <v>875</v>
      </c>
      <c r="AU1051" s="1">
        <v>875</v>
      </c>
      <c r="AV1051" s="1">
        <v>875</v>
      </c>
      <c r="AW1051" s="1">
        <v>875</v>
      </c>
      <c r="AX1051" s="1">
        <v>875</v>
      </c>
      <c r="AY1051" s="1">
        <v>875</v>
      </c>
      <c r="AZ1051" s="1">
        <v>1200</v>
      </c>
      <c r="BA1051" s="1">
        <v>1200</v>
      </c>
      <c r="BB1051" s="1">
        <v>1200</v>
      </c>
      <c r="BC1051" s="1">
        <v>1200</v>
      </c>
      <c r="BD1051" s="1">
        <v>1200</v>
      </c>
      <c r="BE1051" s="1">
        <v>1200</v>
      </c>
      <c r="BF1051" s="1">
        <v>1200</v>
      </c>
      <c r="BG1051" s="1">
        <v>1200</v>
      </c>
      <c r="BH1051" s="1">
        <v>1200</v>
      </c>
      <c r="BI1051" s="1">
        <v>1200</v>
      </c>
      <c r="BJ1051" s="1">
        <v>1200</v>
      </c>
      <c r="BK1051" s="1">
        <v>1200</v>
      </c>
      <c r="BL1051" s="1">
        <v>1200</v>
      </c>
      <c r="BM1051" s="1">
        <v>1200</v>
      </c>
      <c r="BN1051" s="1">
        <v>1200</v>
      </c>
      <c r="BO1051" s="1">
        <v>1200</v>
      </c>
      <c r="BP1051" s="1">
        <v>1200</v>
      </c>
      <c r="BQ1051" s="1">
        <v>1200</v>
      </c>
      <c r="BR1051" s="1">
        <v>1200</v>
      </c>
      <c r="BS1051" s="1">
        <v>1200</v>
      </c>
      <c r="BT1051" s="1">
        <v>1200</v>
      </c>
      <c r="BU1051" s="1">
        <v>1200</v>
      </c>
      <c r="BV1051" s="1">
        <v>1200</v>
      </c>
      <c r="BW1051" s="1">
        <v>1200</v>
      </c>
      <c r="BX1051" s="1">
        <v>1200</v>
      </c>
      <c r="BY1051" s="1">
        <v>1200</v>
      </c>
      <c r="BZ1051" s="1">
        <v>1200</v>
      </c>
      <c r="CA1051" s="1">
        <v>1200</v>
      </c>
      <c r="CB1051" s="1">
        <v>1200</v>
      </c>
      <c r="CC1051" s="1">
        <v>1200</v>
      </c>
      <c r="CD1051" s="1">
        <v>1200</v>
      </c>
      <c r="CE1051" s="1">
        <v>1200</v>
      </c>
      <c r="CF1051" s="1">
        <v>1200</v>
      </c>
    </row>
    <row r="1052" spans="18:84" x14ac:dyDescent="0.25">
      <c r="R1052" s="1">
        <v>315</v>
      </c>
      <c r="S1052" s="1">
        <v>350</v>
      </c>
      <c r="T1052" s="1">
        <v>350</v>
      </c>
      <c r="U1052" s="1">
        <v>350</v>
      </c>
      <c r="V1052" s="1">
        <v>350</v>
      </c>
      <c r="W1052" s="1">
        <v>350</v>
      </c>
      <c r="X1052" s="1">
        <v>350</v>
      </c>
      <c r="Y1052" s="1">
        <v>350</v>
      </c>
      <c r="Z1052" s="1">
        <v>350</v>
      </c>
      <c r="AA1052" s="1">
        <v>350</v>
      </c>
      <c r="AB1052" s="1">
        <v>350</v>
      </c>
      <c r="AC1052" s="1">
        <v>350</v>
      </c>
      <c r="AD1052" s="1">
        <v>350</v>
      </c>
      <c r="AE1052" s="1">
        <v>350</v>
      </c>
      <c r="AF1052" s="1">
        <v>350</v>
      </c>
      <c r="AG1052" s="1">
        <v>350</v>
      </c>
      <c r="AH1052" s="1">
        <v>350</v>
      </c>
      <c r="AI1052" s="1">
        <v>365</v>
      </c>
      <c r="AJ1052" s="1">
        <v>380</v>
      </c>
      <c r="AK1052" s="1">
        <v>380</v>
      </c>
      <c r="AL1052" s="1">
        <v>380</v>
      </c>
      <c r="AM1052" s="1">
        <v>380</v>
      </c>
      <c r="AN1052" s="1">
        <v>380</v>
      </c>
      <c r="AO1052" s="1">
        <v>380</v>
      </c>
      <c r="AP1052" s="1">
        <v>380</v>
      </c>
      <c r="AQ1052" s="1">
        <v>380</v>
      </c>
      <c r="AR1052" s="1">
        <v>380</v>
      </c>
      <c r="AS1052" s="1">
        <v>380</v>
      </c>
      <c r="AT1052" s="1">
        <v>380</v>
      </c>
      <c r="AU1052" s="1">
        <v>380</v>
      </c>
      <c r="AV1052" s="1">
        <v>380</v>
      </c>
      <c r="AW1052" s="1">
        <v>380</v>
      </c>
      <c r="AX1052" s="1">
        <v>380</v>
      </c>
      <c r="AY1052" s="1">
        <v>380</v>
      </c>
      <c r="AZ1052" s="1">
        <v>395</v>
      </c>
      <c r="BA1052" s="1">
        <v>395</v>
      </c>
      <c r="BB1052" s="1">
        <v>395</v>
      </c>
      <c r="BC1052" s="1">
        <v>395</v>
      </c>
      <c r="BD1052" s="1">
        <v>395</v>
      </c>
      <c r="BE1052" s="1">
        <v>395</v>
      </c>
      <c r="BF1052" s="1">
        <v>395</v>
      </c>
      <c r="BG1052" s="1">
        <v>395</v>
      </c>
      <c r="BH1052" s="1">
        <v>395</v>
      </c>
      <c r="BI1052" s="1">
        <v>395</v>
      </c>
      <c r="BJ1052" s="1">
        <v>395</v>
      </c>
      <c r="BK1052" s="1">
        <v>395</v>
      </c>
      <c r="BL1052" s="1">
        <v>395</v>
      </c>
      <c r="BM1052" s="1">
        <v>395</v>
      </c>
      <c r="BN1052" s="1">
        <v>395</v>
      </c>
      <c r="BO1052" s="1">
        <v>395</v>
      </c>
      <c r="BP1052" s="1">
        <v>395</v>
      </c>
      <c r="BQ1052" s="1">
        <v>450</v>
      </c>
      <c r="BR1052" s="1">
        <v>450</v>
      </c>
      <c r="BS1052" s="1">
        <v>450</v>
      </c>
      <c r="BT1052" s="1">
        <v>450</v>
      </c>
      <c r="BU1052" s="1">
        <v>450</v>
      </c>
      <c r="BV1052" s="1">
        <v>450</v>
      </c>
      <c r="BW1052" s="1">
        <v>450</v>
      </c>
      <c r="BX1052" s="1">
        <v>450</v>
      </c>
      <c r="BY1052" s="1">
        <v>450</v>
      </c>
      <c r="BZ1052" s="1">
        <v>450</v>
      </c>
      <c r="CA1052" s="1">
        <v>450</v>
      </c>
      <c r="CB1052" s="1">
        <v>450</v>
      </c>
      <c r="CC1052" s="1">
        <v>450</v>
      </c>
      <c r="CD1052" s="1">
        <v>450</v>
      </c>
      <c r="CE1052" s="1">
        <v>450</v>
      </c>
      <c r="CF1052" s="1">
        <v>450</v>
      </c>
    </row>
    <row r="1053" spans="18:84" x14ac:dyDescent="0.25">
      <c r="R1053" s="1">
        <v>325</v>
      </c>
      <c r="S1053" s="1">
        <v>325</v>
      </c>
      <c r="T1053" s="1">
        <v>325</v>
      </c>
      <c r="U1053" s="1">
        <v>325</v>
      </c>
      <c r="V1053" s="1">
        <v>325</v>
      </c>
      <c r="W1053" s="1">
        <v>325</v>
      </c>
      <c r="X1053" s="1">
        <v>325</v>
      </c>
      <c r="Y1053" s="1">
        <v>325</v>
      </c>
      <c r="Z1053" s="1">
        <v>325</v>
      </c>
      <c r="AA1053" s="1">
        <v>325</v>
      </c>
      <c r="AB1053" s="1">
        <v>333</v>
      </c>
      <c r="AC1053" s="1">
        <v>335</v>
      </c>
      <c r="AD1053" s="1">
        <v>337.8</v>
      </c>
      <c r="AE1053" s="1">
        <v>340</v>
      </c>
      <c r="AF1053" s="1">
        <v>345</v>
      </c>
      <c r="AG1053" s="1">
        <v>350</v>
      </c>
      <c r="AH1053" s="1">
        <v>350</v>
      </c>
      <c r="AI1053" s="1">
        <v>350</v>
      </c>
      <c r="AJ1053" s="1">
        <v>350</v>
      </c>
      <c r="AK1053" s="1">
        <v>350</v>
      </c>
      <c r="AL1053" s="1">
        <v>350</v>
      </c>
      <c r="AM1053" s="1">
        <v>350</v>
      </c>
      <c r="AN1053" s="1">
        <v>350</v>
      </c>
      <c r="AO1053" s="1">
        <v>350</v>
      </c>
      <c r="AP1053" s="1">
        <v>359</v>
      </c>
      <c r="AQ1053" s="1">
        <v>359.52</v>
      </c>
      <c r="AR1053" s="1">
        <v>359.52</v>
      </c>
      <c r="AS1053" s="1">
        <v>360</v>
      </c>
      <c r="AT1053" s="1">
        <v>365</v>
      </c>
      <c r="AU1053" s="1">
        <v>375</v>
      </c>
      <c r="AV1053" s="1">
        <v>375</v>
      </c>
      <c r="AW1053" s="1">
        <v>375</v>
      </c>
      <c r="AX1053" s="1">
        <v>375</v>
      </c>
      <c r="AY1053" s="1">
        <v>375</v>
      </c>
      <c r="AZ1053" s="1">
        <v>375</v>
      </c>
      <c r="BA1053" s="1">
        <v>375</v>
      </c>
      <c r="BB1053" s="1">
        <v>375</v>
      </c>
      <c r="BC1053" s="1">
        <v>375</v>
      </c>
      <c r="BD1053" s="1">
        <v>375</v>
      </c>
      <c r="BE1053" s="1">
        <v>380</v>
      </c>
      <c r="BF1053" s="1">
        <v>388</v>
      </c>
      <c r="BG1053" s="1">
        <v>390</v>
      </c>
      <c r="BH1053" s="1">
        <v>395</v>
      </c>
      <c r="BI1053" s="1">
        <v>400</v>
      </c>
      <c r="BJ1053" s="1">
        <v>400</v>
      </c>
      <c r="BK1053" s="1">
        <v>400</v>
      </c>
      <c r="BL1053" s="1">
        <v>400</v>
      </c>
      <c r="BM1053" s="1">
        <v>400</v>
      </c>
      <c r="BN1053" s="1">
        <v>405</v>
      </c>
      <c r="BO1053" s="1">
        <v>415</v>
      </c>
      <c r="BP1053" s="1">
        <v>425</v>
      </c>
      <c r="BQ1053" s="1">
        <v>425</v>
      </c>
      <c r="BR1053" s="1">
        <v>425</v>
      </c>
      <c r="BS1053" s="1">
        <v>425</v>
      </c>
      <c r="BT1053" s="1">
        <v>425</v>
      </c>
      <c r="BU1053" s="1">
        <v>425</v>
      </c>
      <c r="BV1053" s="1">
        <v>430</v>
      </c>
      <c r="BW1053" s="1">
        <v>446.43</v>
      </c>
      <c r="BX1053" s="1">
        <v>450</v>
      </c>
      <c r="BY1053" s="1">
        <v>450</v>
      </c>
      <c r="BZ1053" s="1">
        <v>468.15</v>
      </c>
      <c r="CA1053" s="1">
        <v>475</v>
      </c>
      <c r="CB1053" s="1">
        <v>475</v>
      </c>
      <c r="CC1053" s="1">
        <v>485</v>
      </c>
      <c r="CD1053" s="1">
        <v>500</v>
      </c>
      <c r="CE1053" s="1">
        <v>500</v>
      </c>
      <c r="CF1053" s="1">
        <v>545</v>
      </c>
    </row>
    <row r="1054" spans="18:84" x14ac:dyDescent="0.25">
      <c r="R1054" s="1">
        <v>550</v>
      </c>
      <c r="S1054" s="1">
        <v>550</v>
      </c>
      <c r="T1054" s="1">
        <v>560</v>
      </c>
      <c r="U1054" s="1">
        <v>560</v>
      </c>
      <c r="V1054" s="1">
        <v>570</v>
      </c>
      <c r="W1054" s="1">
        <v>575</v>
      </c>
      <c r="X1054" s="1">
        <v>575</v>
      </c>
      <c r="Y1054" s="1">
        <v>575</v>
      </c>
      <c r="Z1054" s="1">
        <v>575</v>
      </c>
      <c r="AA1054" s="1">
        <v>575</v>
      </c>
      <c r="AB1054" s="1">
        <v>575</v>
      </c>
      <c r="AC1054" s="1">
        <v>575</v>
      </c>
      <c r="AD1054" s="1">
        <v>575</v>
      </c>
      <c r="AE1054" s="1">
        <v>580</v>
      </c>
      <c r="AF1054" s="1">
        <v>585</v>
      </c>
      <c r="AG1054" s="1">
        <v>595</v>
      </c>
      <c r="AH1054" s="1">
        <v>595</v>
      </c>
      <c r="AI1054" s="1">
        <v>595</v>
      </c>
      <c r="AJ1054" s="1">
        <v>595</v>
      </c>
      <c r="AK1054" s="1">
        <v>595</v>
      </c>
      <c r="AL1054" s="1">
        <v>595</v>
      </c>
      <c r="AM1054" s="1">
        <v>600</v>
      </c>
      <c r="AN1054" s="1">
        <v>600</v>
      </c>
      <c r="AO1054" s="1">
        <v>600</v>
      </c>
      <c r="AP1054" s="1">
        <v>600</v>
      </c>
      <c r="AQ1054" s="1">
        <v>600</v>
      </c>
      <c r="AR1054" s="1">
        <v>615</v>
      </c>
      <c r="AS1054" s="1">
        <v>625</v>
      </c>
      <c r="AT1054" s="1">
        <v>625</v>
      </c>
      <c r="AU1054" s="1">
        <v>625</v>
      </c>
      <c r="AV1054" s="1">
        <v>625</v>
      </c>
      <c r="AW1054" s="1">
        <v>625</v>
      </c>
      <c r="AX1054" s="1">
        <v>625</v>
      </c>
      <c r="AY1054" s="1">
        <v>630</v>
      </c>
      <c r="AZ1054" s="1">
        <v>645</v>
      </c>
      <c r="BA1054" s="1">
        <v>650</v>
      </c>
      <c r="BB1054" s="1">
        <v>650</v>
      </c>
      <c r="BC1054" s="1">
        <v>650</v>
      </c>
      <c r="BD1054" s="1">
        <v>650</v>
      </c>
      <c r="BE1054" s="1">
        <v>650</v>
      </c>
      <c r="BF1054" s="1">
        <v>650</v>
      </c>
      <c r="BG1054" s="1">
        <v>655</v>
      </c>
      <c r="BH1054" s="1">
        <v>675</v>
      </c>
      <c r="BI1054" s="1">
        <v>675</v>
      </c>
      <c r="BJ1054" s="1">
        <v>675</v>
      </c>
      <c r="BK1054" s="1">
        <v>675</v>
      </c>
      <c r="BL1054" s="1">
        <v>680</v>
      </c>
      <c r="BM1054" s="1">
        <v>685</v>
      </c>
      <c r="BN1054" s="1">
        <v>695</v>
      </c>
      <c r="BO1054" s="1">
        <v>695</v>
      </c>
      <c r="BP1054" s="1">
        <v>700</v>
      </c>
      <c r="BQ1054" s="1">
        <v>705</v>
      </c>
      <c r="BR1054" s="1">
        <v>725</v>
      </c>
      <c r="BS1054" s="1">
        <v>725</v>
      </c>
      <c r="BT1054" s="1">
        <v>735</v>
      </c>
      <c r="BU1054" s="1">
        <v>750</v>
      </c>
      <c r="BV1054" s="1">
        <v>750</v>
      </c>
      <c r="BW1054" s="1">
        <v>760</v>
      </c>
      <c r="BX1054" s="1">
        <v>770</v>
      </c>
      <c r="BY1054" s="1">
        <v>775</v>
      </c>
      <c r="BZ1054" s="1">
        <v>800</v>
      </c>
      <c r="CA1054" s="1">
        <v>810</v>
      </c>
      <c r="CB1054" s="1">
        <v>850</v>
      </c>
      <c r="CC1054" s="1">
        <v>875</v>
      </c>
      <c r="CD1054" s="1">
        <v>900</v>
      </c>
      <c r="CE1054" s="1">
        <v>1000</v>
      </c>
      <c r="CF1054" s="1">
        <v>1100</v>
      </c>
    </row>
    <row r="1055" spans="18:84" x14ac:dyDescent="0.25">
      <c r="R1055" s="1">
        <v>700</v>
      </c>
      <c r="S1055" s="1">
        <v>700</v>
      </c>
      <c r="T1055" s="1">
        <v>700</v>
      </c>
      <c r="U1055" s="1">
        <v>710</v>
      </c>
      <c r="V1055" s="1">
        <v>720</v>
      </c>
      <c r="W1055" s="1">
        <v>725</v>
      </c>
      <c r="X1055" s="1">
        <v>725</v>
      </c>
      <c r="Y1055" s="1">
        <v>725</v>
      </c>
      <c r="Z1055" s="1">
        <v>735</v>
      </c>
      <c r="AA1055" s="1">
        <v>750</v>
      </c>
      <c r="AB1055" s="1">
        <v>750</v>
      </c>
      <c r="AC1055" s="1">
        <v>750</v>
      </c>
      <c r="AD1055" s="1">
        <v>750</v>
      </c>
      <c r="AE1055" s="1">
        <v>750</v>
      </c>
      <c r="AF1055" s="1">
        <v>750</v>
      </c>
      <c r="AG1055" s="1">
        <v>750</v>
      </c>
      <c r="AH1055" s="1">
        <v>760</v>
      </c>
      <c r="AI1055" s="1">
        <v>775</v>
      </c>
      <c r="AJ1055" s="1">
        <v>775</v>
      </c>
      <c r="AK1055" s="1">
        <v>775</v>
      </c>
      <c r="AL1055" s="1">
        <v>785</v>
      </c>
      <c r="AM1055" s="1">
        <v>795</v>
      </c>
      <c r="AN1055" s="1">
        <v>795</v>
      </c>
      <c r="AO1055" s="1">
        <v>795</v>
      </c>
      <c r="AP1055" s="1">
        <v>800</v>
      </c>
      <c r="AQ1055" s="1">
        <v>800</v>
      </c>
      <c r="AR1055" s="1">
        <v>800</v>
      </c>
      <c r="AS1055" s="1">
        <v>810</v>
      </c>
      <c r="AT1055" s="1">
        <v>825</v>
      </c>
      <c r="AU1055" s="1">
        <v>825</v>
      </c>
      <c r="AV1055" s="1">
        <v>825</v>
      </c>
      <c r="AW1055" s="1">
        <v>850</v>
      </c>
      <c r="AX1055" s="1">
        <v>850</v>
      </c>
      <c r="AY1055" s="1">
        <v>850</v>
      </c>
      <c r="AZ1055" s="1">
        <v>850</v>
      </c>
      <c r="BA1055" s="1">
        <v>850</v>
      </c>
      <c r="BB1055" s="1">
        <v>870</v>
      </c>
      <c r="BC1055" s="1">
        <v>875</v>
      </c>
      <c r="BD1055" s="1">
        <v>875</v>
      </c>
      <c r="BE1055" s="1">
        <v>890</v>
      </c>
      <c r="BF1055" s="1">
        <v>895</v>
      </c>
      <c r="BG1055" s="1">
        <v>895</v>
      </c>
      <c r="BH1055" s="1">
        <v>900</v>
      </c>
      <c r="BI1055" s="1">
        <v>900</v>
      </c>
      <c r="BJ1055" s="1">
        <v>915</v>
      </c>
      <c r="BK1055" s="1">
        <v>925</v>
      </c>
      <c r="BL1055" s="1">
        <v>945</v>
      </c>
      <c r="BM1055" s="1">
        <v>950</v>
      </c>
      <c r="BN1055" s="1">
        <v>950</v>
      </c>
      <c r="BO1055" s="1">
        <v>950</v>
      </c>
      <c r="BP1055" s="1">
        <v>980</v>
      </c>
      <c r="BQ1055" s="1">
        <v>995</v>
      </c>
      <c r="BR1055" s="1">
        <v>1000</v>
      </c>
      <c r="BS1055" s="1">
        <v>1050</v>
      </c>
      <c r="BT1055" s="1">
        <v>1100</v>
      </c>
      <c r="BU1055" s="1">
        <v>1100</v>
      </c>
      <c r="BV1055" s="1">
        <v>1150</v>
      </c>
      <c r="BW1055" s="1">
        <v>1155</v>
      </c>
      <c r="BX1055" s="1">
        <v>1200</v>
      </c>
      <c r="BY1055" s="1">
        <v>1200</v>
      </c>
      <c r="BZ1055" s="1">
        <v>1250</v>
      </c>
      <c r="CA1055" s="1">
        <v>1260</v>
      </c>
      <c r="CB1055" s="1">
        <v>1300</v>
      </c>
      <c r="CC1055" s="1">
        <v>1365</v>
      </c>
      <c r="CD1055" s="1">
        <v>1400</v>
      </c>
      <c r="CE1055" s="1">
        <v>1500</v>
      </c>
      <c r="CF1055" s="1">
        <v>1600</v>
      </c>
    </row>
    <row r="1056" spans="18:84" x14ac:dyDescent="0.25">
      <c r="R1056" s="1">
        <v>895</v>
      </c>
      <c r="S1056" s="1">
        <v>900</v>
      </c>
      <c r="T1056" s="1">
        <v>900</v>
      </c>
      <c r="U1056" s="1">
        <v>900</v>
      </c>
      <c r="V1056" s="1">
        <v>915</v>
      </c>
      <c r="W1056" s="1">
        <v>925</v>
      </c>
      <c r="X1056" s="1">
        <v>945</v>
      </c>
      <c r="Y1056" s="1">
        <v>950</v>
      </c>
      <c r="Z1056" s="1">
        <v>950</v>
      </c>
      <c r="AA1056" s="1">
        <v>950</v>
      </c>
      <c r="AB1056" s="1">
        <v>975</v>
      </c>
      <c r="AC1056" s="1">
        <v>975</v>
      </c>
      <c r="AD1056" s="1">
        <v>980</v>
      </c>
      <c r="AE1056" s="1">
        <v>995</v>
      </c>
      <c r="AF1056" s="1">
        <v>995</v>
      </c>
      <c r="AG1056" s="1">
        <v>995</v>
      </c>
      <c r="AH1056" s="1">
        <v>1000</v>
      </c>
      <c r="AI1056" s="1">
        <v>1000</v>
      </c>
      <c r="AJ1056" s="1">
        <v>1000</v>
      </c>
      <c r="AK1056" s="1">
        <v>1020</v>
      </c>
      <c r="AL1056" s="1">
        <v>1050</v>
      </c>
      <c r="AM1056" s="1">
        <v>1050</v>
      </c>
      <c r="AN1056" s="1">
        <v>1080</v>
      </c>
      <c r="AO1056" s="1">
        <v>1095</v>
      </c>
      <c r="AP1056" s="1">
        <v>1100</v>
      </c>
      <c r="AQ1056" s="1">
        <v>1100</v>
      </c>
      <c r="AR1056" s="1">
        <v>1100</v>
      </c>
      <c r="AS1056" s="1">
        <v>1100</v>
      </c>
      <c r="AT1056" s="1">
        <v>1130</v>
      </c>
      <c r="AU1056" s="1">
        <v>1150</v>
      </c>
      <c r="AV1056" s="1">
        <v>1150</v>
      </c>
      <c r="AW1056" s="1">
        <v>1185</v>
      </c>
      <c r="AX1056" s="1">
        <v>1200</v>
      </c>
      <c r="AY1056" s="1">
        <v>1200</v>
      </c>
      <c r="AZ1056" s="1">
        <v>1200</v>
      </c>
      <c r="BA1056" s="1">
        <v>1200</v>
      </c>
      <c r="BB1056" s="1">
        <v>1200</v>
      </c>
      <c r="BC1056" s="1">
        <v>1225</v>
      </c>
      <c r="BD1056" s="1">
        <v>1250</v>
      </c>
      <c r="BE1056" s="1">
        <v>1250</v>
      </c>
      <c r="BF1056" s="1">
        <v>1250</v>
      </c>
      <c r="BG1056" s="1">
        <v>1260</v>
      </c>
      <c r="BH1056" s="1">
        <v>1300</v>
      </c>
      <c r="BI1056" s="1">
        <v>1300</v>
      </c>
      <c r="BJ1056" s="1">
        <v>1300</v>
      </c>
      <c r="BK1056" s="1">
        <v>1335</v>
      </c>
      <c r="BL1056" s="1">
        <v>1350</v>
      </c>
      <c r="BM1056" s="1">
        <v>1350</v>
      </c>
      <c r="BN1056" s="1">
        <v>1395</v>
      </c>
      <c r="BO1056" s="1">
        <v>1400</v>
      </c>
      <c r="BP1056" s="1">
        <v>1410</v>
      </c>
      <c r="BQ1056" s="1">
        <v>1450</v>
      </c>
      <c r="BR1056" s="1">
        <v>1495</v>
      </c>
      <c r="BS1056" s="1">
        <v>1500</v>
      </c>
      <c r="BT1056" s="1">
        <v>1500</v>
      </c>
      <c r="BU1056" s="1">
        <v>1550</v>
      </c>
      <c r="BV1056" s="1">
        <v>1575</v>
      </c>
      <c r="BW1056" s="1">
        <v>1595</v>
      </c>
      <c r="BX1056" s="1">
        <v>1600</v>
      </c>
      <c r="BY1056" s="1">
        <v>1625</v>
      </c>
      <c r="BZ1056" s="1">
        <v>1680</v>
      </c>
      <c r="CA1056" s="1">
        <v>1705</v>
      </c>
      <c r="CB1056" s="1">
        <v>1750</v>
      </c>
      <c r="CC1056" s="1">
        <v>1850</v>
      </c>
      <c r="CD1056" s="1">
        <v>1950</v>
      </c>
      <c r="CE1056" s="1">
        <v>2000</v>
      </c>
      <c r="CF1056" s="1">
        <v>2200</v>
      </c>
    </row>
    <row r="1057" spans="18:84" x14ac:dyDescent="0.25">
      <c r="R1057" s="1">
        <v>1300</v>
      </c>
      <c r="S1057" s="1">
        <v>1300</v>
      </c>
      <c r="T1057" s="1">
        <v>1300</v>
      </c>
      <c r="U1057" s="1">
        <v>1350</v>
      </c>
      <c r="V1057" s="1">
        <v>1350</v>
      </c>
      <c r="W1057" s="1">
        <v>1350</v>
      </c>
      <c r="X1057" s="1">
        <v>1365</v>
      </c>
      <c r="Y1057" s="1">
        <v>1400</v>
      </c>
      <c r="Z1057" s="1">
        <v>1400</v>
      </c>
      <c r="AA1057" s="1">
        <v>1400</v>
      </c>
      <c r="AB1057" s="1">
        <v>1425</v>
      </c>
      <c r="AC1057" s="1">
        <v>1450</v>
      </c>
      <c r="AD1057" s="1">
        <v>1450</v>
      </c>
      <c r="AE1057" s="1">
        <v>1450</v>
      </c>
      <c r="AF1057" s="1">
        <v>1460</v>
      </c>
      <c r="AG1057" s="1">
        <v>1495</v>
      </c>
      <c r="AH1057" s="1">
        <v>1496</v>
      </c>
      <c r="AI1057" s="1">
        <v>1500</v>
      </c>
      <c r="AJ1057" s="1">
        <v>1500</v>
      </c>
      <c r="AK1057" s="1">
        <v>1500</v>
      </c>
      <c r="AL1057" s="1">
        <v>1500</v>
      </c>
      <c r="AM1057" s="1">
        <v>1500</v>
      </c>
      <c r="AN1057" s="1">
        <v>1500</v>
      </c>
      <c r="AO1057" s="1">
        <v>1500</v>
      </c>
      <c r="AP1057" s="1">
        <v>1515</v>
      </c>
      <c r="AQ1057" s="1">
        <v>1520</v>
      </c>
      <c r="AR1057" s="1">
        <v>1540</v>
      </c>
      <c r="AS1057" s="1">
        <v>1595</v>
      </c>
      <c r="AT1057" s="1">
        <v>1596</v>
      </c>
      <c r="AU1057" s="1">
        <v>1600</v>
      </c>
      <c r="AV1057" s="1">
        <v>1600</v>
      </c>
      <c r="AW1057" s="1">
        <v>1600</v>
      </c>
      <c r="AX1057" s="1">
        <v>1600</v>
      </c>
      <c r="AY1057" s="1">
        <v>1600</v>
      </c>
      <c r="AZ1057" s="1">
        <v>1600</v>
      </c>
      <c r="BA1057" s="1">
        <v>1640</v>
      </c>
      <c r="BB1057" s="1">
        <v>1680</v>
      </c>
      <c r="BC1057" s="1">
        <v>1695</v>
      </c>
      <c r="BD1057" s="1">
        <v>1700</v>
      </c>
      <c r="BE1057" s="1">
        <v>1700</v>
      </c>
      <c r="BF1057" s="1">
        <v>1700</v>
      </c>
      <c r="BG1057" s="1">
        <v>1700</v>
      </c>
      <c r="BH1057" s="1">
        <v>1730</v>
      </c>
      <c r="BI1057" s="1">
        <v>1750</v>
      </c>
      <c r="BJ1057" s="1">
        <v>1785</v>
      </c>
      <c r="BK1057" s="1">
        <v>1795</v>
      </c>
      <c r="BL1057" s="1">
        <v>1800</v>
      </c>
      <c r="BM1057" s="1">
        <v>1800</v>
      </c>
      <c r="BN1057" s="1">
        <v>1800</v>
      </c>
      <c r="BO1057" s="1">
        <v>1820</v>
      </c>
      <c r="BP1057" s="1">
        <v>1850</v>
      </c>
      <c r="BQ1057" s="1">
        <v>1890</v>
      </c>
      <c r="BR1057" s="1">
        <v>1890</v>
      </c>
      <c r="BS1057" s="1">
        <v>1900</v>
      </c>
      <c r="BT1057" s="1">
        <v>1995</v>
      </c>
      <c r="BU1057" s="1">
        <v>2000</v>
      </c>
      <c r="BV1057" s="1">
        <v>2000</v>
      </c>
      <c r="BW1057" s="1">
        <v>2000</v>
      </c>
      <c r="BX1057" s="1">
        <v>2200</v>
      </c>
      <c r="BY1057" s="1">
        <v>2200</v>
      </c>
      <c r="BZ1057" s="1">
        <v>2250</v>
      </c>
      <c r="CA1057" s="1">
        <v>2250</v>
      </c>
      <c r="CB1057" s="1">
        <v>2250</v>
      </c>
      <c r="CC1057" s="1">
        <v>2300</v>
      </c>
      <c r="CD1057" s="1">
        <v>2500</v>
      </c>
      <c r="CE1057" s="1">
        <v>2500</v>
      </c>
      <c r="CF1057" s="1">
        <v>2520</v>
      </c>
    </row>
    <row r="1058" spans="18:84" x14ac:dyDescent="0.25">
      <c r="R1058" s="1">
        <v>1690</v>
      </c>
      <c r="S1058" s="1">
        <v>1750</v>
      </c>
      <c r="T1058" s="1">
        <v>1750</v>
      </c>
      <c r="U1058" s="1">
        <v>1750</v>
      </c>
      <c r="V1058" s="1">
        <v>1750</v>
      </c>
      <c r="W1058" s="1">
        <v>1750</v>
      </c>
      <c r="X1058" s="1">
        <v>1750</v>
      </c>
      <c r="Y1058" s="1">
        <v>1750</v>
      </c>
      <c r="Z1058" s="1">
        <v>1750</v>
      </c>
      <c r="AA1058" s="1">
        <v>1750</v>
      </c>
      <c r="AB1058" s="1">
        <v>1785</v>
      </c>
      <c r="AC1058" s="1">
        <v>1785</v>
      </c>
      <c r="AD1058" s="1">
        <v>1800</v>
      </c>
      <c r="AE1058" s="1">
        <v>1800</v>
      </c>
      <c r="AF1058" s="1">
        <v>1800</v>
      </c>
      <c r="AG1058" s="1">
        <v>1800</v>
      </c>
      <c r="AH1058" s="1">
        <v>1875</v>
      </c>
      <c r="AI1058" s="1">
        <v>1875</v>
      </c>
      <c r="AJ1058" s="1">
        <v>1890</v>
      </c>
      <c r="AK1058" s="1">
        <v>1900</v>
      </c>
      <c r="AL1058" s="1">
        <v>1900</v>
      </c>
      <c r="AM1058" s="1">
        <v>1950</v>
      </c>
      <c r="AN1058" s="1">
        <v>1995</v>
      </c>
      <c r="AO1058" s="1">
        <v>1995</v>
      </c>
      <c r="AP1058" s="1">
        <v>1995</v>
      </c>
      <c r="AQ1058" s="1">
        <v>1995</v>
      </c>
      <c r="AR1058" s="1">
        <v>2000</v>
      </c>
      <c r="AS1058" s="1">
        <v>2000</v>
      </c>
      <c r="AT1058" s="1">
        <v>2000</v>
      </c>
      <c r="AU1058" s="1">
        <v>2000</v>
      </c>
      <c r="AV1058" s="1">
        <v>2000</v>
      </c>
      <c r="AW1058" s="1">
        <v>2100</v>
      </c>
      <c r="AX1058" s="1">
        <v>2100</v>
      </c>
      <c r="AY1058" s="1">
        <v>2100</v>
      </c>
      <c r="AZ1058" s="1">
        <v>2100</v>
      </c>
      <c r="BA1058" s="1">
        <v>2100</v>
      </c>
      <c r="BB1058" s="1">
        <v>2100</v>
      </c>
      <c r="BC1058" s="1">
        <v>2100</v>
      </c>
      <c r="BD1058" s="1">
        <v>2200</v>
      </c>
      <c r="BE1058" s="1">
        <v>2250</v>
      </c>
      <c r="BF1058" s="1">
        <v>2250</v>
      </c>
      <c r="BG1058" s="1">
        <v>2250</v>
      </c>
      <c r="BH1058" s="1">
        <v>2250</v>
      </c>
      <c r="BI1058" s="1">
        <v>2250</v>
      </c>
      <c r="BJ1058" s="1">
        <v>2300</v>
      </c>
      <c r="BK1058" s="1">
        <v>2360</v>
      </c>
      <c r="BL1058" s="1">
        <v>2360</v>
      </c>
      <c r="BM1058" s="1">
        <v>2395</v>
      </c>
      <c r="BN1058" s="1">
        <v>2450</v>
      </c>
      <c r="BO1058" s="1">
        <v>2500</v>
      </c>
      <c r="BP1058" s="1">
        <v>2500</v>
      </c>
      <c r="BQ1058" s="1">
        <v>2500</v>
      </c>
      <c r="BR1058" s="1">
        <v>2500</v>
      </c>
      <c r="BS1058" s="1">
        <v>2500</v>
      </c>
      <c r="BT1058" s="1">
        <v>2500</v>
      </c>
      <c r="BU1058" s="1">
        <v>2500</v>
      </c>
      <c r="BV1058" s="1">
        <v>2500</v>
      </c>
      <c r="BW1058" s="1">
        <v>2600</v>
      </c>
      <c r="BX1058" s="1">
        <v>2600</v>
      </c>
      <c r="BY1058" s="1">
        <v>2600</v>
      </c>
      <c r="BZ1058" s="1">
        <v>2650</v>
      </c>
      <c r="CA1058" s="1">
        <v>2800</v>
      </c>
      <c r="CB1058" s="1">
        <v>2950</v>
      </c>
      <c r="CC1058" s="1">
        <v>2950</v>
      </c>
      <c r="CD1058" s="1">
        <v>3100</v>
      </c>
      <c r="CE1058" s="1">
        <v>3250</v>
      </c>
      <c r="CF1058" s="1">
        <v>3750</v>
      </c>
    </row>
    <row r="1059" spans="18:84" x14ac:dyDescent="0.25">
      <c r="R1059" s="1">
        <v>475</v>
      </c>
      <c r="S1059" s="1">
        <v>490</v>
      </c>
      <c r="T1059" s="1">
        <v>490</v>
      </c>
      <c r="U1059" s="1">
        <v>495</v>
      </c>
      <c r="V1059" s="1">
        <v>495</v>
      </c>
      <c r="W1059" s="1">
        <v>495</v>
      </c>
      <c r="X1059" s="1">
        <v>495</v>
      </c>
      <c r="Y1059" s="1">
        <v>497.5</v>
      </c>
      <c r="Z1059" s="1">
        <v>500</v>
      </c>
      <c r="AA1059" s="1">
        <v>500</v>
      </c>
      <c r="AB1059" s="1">
        <v>500</v>
      </c>
      <c r="AC1059" s="1">
        <v>500</v>
      </c>
      <c r="AD1059" s="1">
        <v>500</v>
      </c>
      <c r="AE1059" s="1">
        <v>500</v>
      </c>
      <c r="AF1059" s="1">
        <v>500</v>
      </c>
      <c r="AG1059" s="1">
        <v>500</v>
      </c>
      <c r="AH1059" s="1">
        <v>525</v>
      </c>
      <c r="AI1059" s="1">
        <v>525</v>
      </c>
      <c r="AJ1059" s="1">
        <v>525</v>
      </c>
      <c r="AK1059" s="1">
        <v>525</v>
      </c>
      <c r="AL1059" s="1">
        <v>525</v>
      </c>
      <c r="AM1059" s="1">
        <v>525</v>
      </c>
      <c r="AN1059" s="1">
        <v>525</v>
      </c>
      <c r="AO1059" s="1">
        <v>525</v>
      </c>
      <c r="AP1059" s="1">
        <v>525</v>
      </c>
      <c r="AQ1059" s="1">
        <v>525</v>
      </c>
      <c r="AR1059" s="1">
        <v>525</v>
      </c>
      <c r="AS1059" s="1">
        <v>525</v>
      </c>
      <c r="AT1059" s="1">
        <v>525</v>
      </c>
      <c r="AU1059" s="1">
        <v>525</v>
      </c>
      <c r="AV1059" s="1">
        <v>550</v>
      </c>
      <c r="AW1059" s="1">
        <v>550</v>
      </c>
      <c r="AX1059" s="1">
        <v>550</v>
      </c>
      <c r="AY1059" s="1">
        <v>550</v>
      </c>
      <c r="AZ1059" s="1">
        <v>550</v>
      </c>
      <c r="BA1059" s="1">
        <v>550</v>
      </c>
      <c r="BB1059" s="1">
        <v>550</v>
      </c>
      <c r="BC1059" s="1">
        <v>550</v>
      </c>
      <c r="BD1059" s="1">
        <v>550</v>
      </c>
      <c r="BE1059" s="1">
        <v>550</v>
      </c>
      <c r="BF1059" s="1">
        <v>550</v>
      </c>
      <c r="BG1059" s="1">
        <v>550</v>
      </c>
      <c r="BH1059" s="1">
        <v>550</v>
      </c>
      <c r="BI1059" s="1">
        <v>570</v>
      </c>
      <c r="BJ1059" s="1">
        <v>570</v>
      </c>
      <c r="BK1059" s="1">
        <v>575</v>
      </c>
      <c r="BL1059" s="1">
        <v>575</v>
      </c>
      <c r="BM1059" s="1">
        <v>575</v>
      </c>
      <c r="BN1059" s="1">
        <v>575</v>
      </c>
      <c r="BO1059" s="1">
        <v>575</v>
      </c>
      <c r="BP1059" s="1">
        <v>575</v>
      </c>
      <c r="BQ1059" s="1">
        <v>575</v>
      </c>
      <c r="BR1059" s="1">
        <v>605</v>
      </c>
      <c r="BS1059" s="1">
        <v>605</v>
      </c>
      <c r="BT1059" s="1">
        <v>625</v>
      </c>
      <c r="BU1059" s="1">
        <v>625</v>
      </c>
      <c r="BV1059" s="1">
        <v>650</v>
      </c>
      <c r="BW1059" s="1">
        <v>650</v>
      </c>
      <c r="BX1059" s="1">
        <v>650</v>
      </c>
      <c r="BY1059" s="1">
        <v>650</v>
      </c>
      <c r="BZ1059" s="1">
        <v>650</v>
      </c>
      <c r="CA1059" s="1">
        <v>700</v>
      </c>
      <c r="CB1059" s="1">
        <v>700</v>
      </c>
      <c r="CC1059" s="1">
        <v>705</v>
      </c>
      <c r="CD1059" s="1">
        <v>705</v>
      </c>
      <c r="CE1059" s="1">
        <v>800</v>
      </c>
      <c r="CF1059" s="1">
        <v>800</v>
      </c>
    </row>
    <row r="1060" spans="18:84" x14ac:dyDescent="0.25">
      <c r="R1060" s="1">
        <v>275</v>
      </c>
      <c r="S1060" s="1">
        <v>275</v>
      </c>
      <c r="T1060" s="1">
        <v>275</v>
      </c>
      <c r="U1060" s="1">
        <v>275</v>
      </c>
      <c r="V1060" s="1">
        <v>275</v>
      </c>
      <c r="W1060" s="1">
        <v>275</v>
      </c>
      <c r="X1060" s="1">
        <v>275</v>
      </c>
      <c r="Y1060" s="1">
        <v>275</v>
      </c>
      <c r="Z1060" s="1">
        <v>275</v>
      </c>
      <c r="AA1060" s="1">
        <v>275</v>
      </c>
      <c r="AB1060" s="1">
        <v>275</v>
      </c>
      <c r="AC1060" s="1">
        <v>300</v>
      </c>
      <c r="AD1060" s="1">
        <v>300</v>
      </c>
      <c r="AE1060" s="1">
        <v>300</v>
      </c>
      <c r="AF1060" s="1">
        <v>300</v>
      </c>
      <c r="AG1060" s="1">
        <v>300</v>
      </c>
      <c r="AH1060" s="1">
        <v>300</v>
      </c>
      <c r="AI1060" s="1">
        <v>300</v>
      </c>
      <c r="AJ1060" s="1">
        <v>300</v>
      </c>
      <c r="AK1060" s="1">
        <v>300</v>
      </c>
      <c r="AL1060" s="1">
        <v>300</v>
      </c>
      <c r="AM1060" s="1">
        <v>300</v>
      </c>
      <c r="AN1060" s="1">
        <v>300</v>
      </c>
      <c r="AO1060" s="1">
        <v>300</v>
      </c>
      <c r="AP1060" s="1">
        <v>300</v>
      </c>
      <c r="AQ1060" s="1">
        <v>300</v>
      </c>
      <c r="AR1060" s="1">
        <v>300</v>
      </c>
      <c r="AS1060" s="1">
        <v>300</v>
      </c>
      <c r="AT1060" s="1">
        <v>304.17</v>
      </c>
      <c r="AU1060" s="1">
        <v>304.17</v>
      </c>
      <c r="AV1060" s="1">
        <v>310</v>
      </c>
      <c r="AW1060" s="1">
        <v>310</v>
      </c>
      <c r="AX1060" s="1">
        <v>316.07</v>
      </c>
      <c r="AY1060" s="1">
        <v>320</v>
      </c>
      <c r="AZ1060" s="1">
        <v>320</v>
      </c>
      <c r="BA1060" s="1">
        <v>325</v>
      </c>
      <c r="BB1060" s="1">
        <v>325.89</v>
      </c>
      <c r="BC1060" s="1">
        <v>325.89</v>
      </c>
      <c r="BD1060" s="1">
        <v>325.89</v>
      </c>
      <c r="BE1060" s="1">
        <v>330</v>
      </c>
      <c r="BF1060" s="1">
        <v>330</v>
      </c>
      <c r="BG1060" s="1">
        <v>330</v>
      </c>
      <c r="BH1060" s="1">
        <v>338.81</v>
      </c>
      <c r="BI1060" s="1">
        <v>347.62</v>
      </c>
      <c r="BJ1060" s="1">
        <v>350</v>
      </c>
      <c r="BK1060" s="1">
        <v>350</v>
      </c>
      <c r="BL1060" s="1">
        <v>350</v>
      </c>
      <c r="BM1060" s="1">
        <v>359.52</v>
      </c>
      <c r="BN1060" s="1">
        <v>359.52</v>
      </c>
      <c r="BO1060" s="1">
        <v>359.52</v>
      </c>
      <c r="BP1060" s="1">
        <v>359.52</v>
      </c>
      <c r="BQ1060" s="1">
        <v>359.52</v>
      </c>
      <c r="BR1060" s="1">
        <v>359.52</v>
      </c>
      <c r="BS1060" s="1">
        <v>375</v>
      </c>
      <c r="BT1060" s="1">
        <v>375</v>
      </c>
      <c r="BU1060" s="1">
        <v>375</v>
      </c>
      <c r="BV1060" s="1">
        <v>375</v>
      </c>
      <c r="BW1060" s="1">
        <v>385.98</v>
      </c>
      <c r="BX1060" s="1">
        <v>390</v>
      </c>
      <c r="BY1060" s="1">
        <v>390</v>
      </c>
      <c r="BZ1060" s="1">
        <v>400</v>
      </c>
      <c r="CA1060" s="1">
        <v>402.98</v>
      </c>
      <c r="CB1060" s="1">
        <v>402.98</v>
      </c>
      <c r="CC1060" s="1">
        <v>425</v>
      </c>
      <c r="CD1060" s="1">
        <v>576.79</v>
      </c>
      <c r="CE1060" s="1">
        <v>576.79</v>
      </c>
      <c r="CF1060" s="1">
        <v>794.05</v>
      </c>
    </row>
    <row r="1061" spans="18:84" x14ac:dyDescent="0.25">
      <c r="R1061" s="1">
        <v>350</v>
      </c>
      <c r="S1061" s="1">
        <v>350</v>
      </c>
      <c r="T1061" s="1">
        <v>355</v>
      </c>
      <c r="U1061" s="1">
        <v>365</v>
      </c>
      <c r="V1061" s="1">
        <v>370</v>
      </c>
      <c r="W1061" s="1">
        <v>370</v>
      </c>
      <c r="X1061" s="1">
        <v>375</v>
      </c>
      <c r="Y1061" s="1">
        <v>375</v>
      </c>
      <c r="Z1061" s="1">
        <v>375</v>
      </c>
      <c r="AA1061" s="1">
        <v>375</v>
      </c>
      <c r="AB1061" s="1">
        <v>375</v>
      </c>
      <c r="AC1061" s="1">
        <v>375</v>
      </c>
      <c r="AD1061" s="1">
        <v>375</v>
      </c>
      <c r="AE1061" s="1">
        <v>375</v>
      </c>
      <c r="AF1061" s="1">
        <v>375</v>
      </c>
      <c r="AG1061" s="1">
        <v>375</v>
      </c>
      <c r="AH1061" s="1">
        <v>375</v>
      </c>
      <c r="AI1061" s="1">
        <v>375</v>
      </c>
      <c r="AJ1061" s="1">
        <v>375</v>
      </c>
      <c r="AK1061" s="1">
        <v>375</v>
      </c>
      <c r="AL1061" s="1">
        <v>375</v>
      </c>
      <c r="AM1061" s="1">
        <v>375</v>
      </c>
      <c r="AN1061" s="1">
        <v>377.5</v>
      </c>
      <c r="AO1061" s="1">
        <v>380</v>
      </c>
      <c r="AP1061" s="1">
        <v>390</v>
      </c>
      <c r="AQ1061" s="1">
        <v>390</v>
      </c>
      <c r="AR1061" s="1">
        <v>395</v>
      </c>
      <c r="AS1061" s="1">
        <v>395</v>
      </c>
      <c r="AT1061" s="1">
        <v>395</v>
      </c>
      <c r="AU1061" s="1">
        <v>395</v>
      </c>
      <c r="AV1061" s="1">
        <v>395</v>
      </c>
      <c r="AW1061" s="1">
        <v>395</v>
      </c>
      <c r="AX1061" s="1">
        <v>395</v>
      </c>
      <c r="AY1061" s="1">
        <v>395</v>
      </c>
      <c r="AZ1061" s="1">
        <v>395</v>
      </c>
      <c r="BA1061" s="1">
        <v>395</v>
      </c>
      <c r="BB1061" s="1">
        <v>395</v>
      </c>
      <c r="BC1061" s="1">
        <v>400</v>
      </c>
      <c r="BD1061" s="1">
        <v>400</v>
      </c>
      <c r="BE1061" s="1">
        <v>400</v>
      </c>
      <c r="BF1061" s="1">
        <v>400</v>
      </c>
      <c r="BG1061" s="1">
        <v>400</v>
      </c>
      <c r="BH1061" s="1">
        <v>400</v>
      </c>
      <c r="BI1061" s="1">
        <v>400</v>
      </c>
      <c r="BJ1061" s="1">
        <v>400</v>
      </c>
      <c r="BK1061" s="1">
        <v>415</v>
      </c>
      <c r="BL1061" s="1">
        <v>425</v>
      </c>
      <c r="BM1061" s="1">
        <v>425</v>
      </c>
      <c r="BN1061" s="1">
        <v>425</v>
      </c>
      <c r="BO1061" s="1">
        <v>425</v>
      </c>
      <c r="BP1061" s="1">
        <v>425</v>
      </c>
      <c r="BQ1061" s="1">
        <v>430</v>
      </c>
      <c r="BR1061" s="1">
        <v>445</v>
      </c>
      <c r="BS1061" s="1">
        <v>450</v>
      </c>
      <c r="BT1061" s="1">
        <v>450</v>
      </c>
      <c r="BU1061" s="1">
        <v>450</v>
      </c>
      <c r="BV1061" s="1">
        <v>450</v>
      </c>
      <c r="BW1061" s="1">
        <v>450</v>
      </c>
      <c r="BX1061" s="1">
        <v>450</v>
      </c>
      <c r="BY1061" s="1">
        <v>450</v>
      </c>
      <c r="BZ1061" s="1">
        <v>450</v>
      </c>
      <c r="CA1061" s="1">
        <v>470</v>
      </c>
      <c r="CB1061" s="1">
        <v>475</v>
      </c>
      <c r="CC1061" s="1">
        <v>475</v>
      </c>
      <c r="CD1061" s="1">
        <v>500</v>
      </c>
      <c r="CE1061" s="1">
        <v>500</v>
      </c>
      <c r="CF1061" s="1">
        <v>550</v>
      </c>
    </row>
    <row r="1062" spans="18:84" x14ac:dyDescent="0.25">
      <c r="R1062" s="1">
        <v>450</v>
      </c>
      <c r="S1062" s="1">
        <v>450</v>
      </c>
      <c r="T1062" s="1">
        <v>450</v>
      </c>
      <c r="U1062" s="1">
        <v>450</v>
      </c>
      <c r="V1062" s="1">
        <v>450</v>
      </c>
      <c r="W1062" s="1">
        <v>450</v>
      </c>
      <c r="X1062" s="1">
        <v>450</v>
      </c>
      <c r="Y1062" s="1">
        <v>450</v>
      </c>
      <c r="Z1062" s="1">
        <v>450</v>
      </c>
      <c r="AA1062" s="1">
        <v>450</v>
      </c>
      <c r="AB1062" s="1">
        <v>450</v>
      </c>
      <c r="AC1062" s="1">
        <v>450</v>
      </c>
      <c r="AD1062" s="1">
        <v>450</v>
      </c>
      <c r="AE1062" s="1">
        <v>450</v>
      </c>
      <c r="AF1062" s="1">
        <v>450</v>
      </c>
      <c r="AG1062" s="1">
        <v>450</v>
      </c>
      <c r="AH1062" s="1">
        <v>450</v>
      </c>
      <c r="AI1062" s="1">
        <v>450</v>
      </c>
      <c r="AJ1062" s="1">
        <v>460</v>
      </c>
      <c r="AK1062" s="1">
        <v>460</v>
      </c>
      <c r="AL1062" s="1">
        <v>475</v>
      </c>
      <c r="AM1062" s="1">
        <v>475</v>
      </c>
      <c r="AN1062" s="1">
        <v>475</v>
      </c>
      <c r="AO1062" s="1">
        <v>475</v>
      </c>
      <c r="AP1062" s="1">
        <v>475</v>
      </c>
      <c r="AQ1062" s="1">
        <v>475</v>
      </c>
      <c r="AR1062" s="1">
        <v>475</v>
      </c>
      <c r="AS1062" s="1">
        <v>475</v>
      </c>
      <c r="AT1062" s="1">
        <v>475</v>
      </c>
      <c r="AU1062" s="1">
        <v>485</v>
      </c>
      <c r="AV1062" s="1">
        <v>495</v>
      </c>
      <c r="AW1062" s="1">
        <v>495</v>
      </c>
      <c r="AX1062" s="1">
        <v>495</v>
      </c>
      <c r="AY1062" s="1">
        <v>495</v>
      </c>
      <c r="AZ1062" s="1">
        <v>495</v>
      </c>
      <c r="BA1062" s="1">
        <v>495</v>
      </c>
      <c r="BB1062" s="1">
        <v>495</v>
      </c>
      <c r="BC1062" s="1">
        <v>500</v>
      </c>
      <c r="BD1062" s="1">
        <v>500</v>
      </c>
      <c r="BE1062" s="1">
        <v>500</v>
      </c>
      <c r="BF1062" s="1">
        <v>500</v>
      </c>
      <c r="BG1062" s="1">
        <v>500</v>
      </c>
      <c r="BH1062" s="1">
        <v>525</v>
      </c>
      <c r="BI1062" s="1">
        <v>525</v>
      </c>
      <c r="BJ1062" s="1">
        <v>525</v>
      </c>
      <c r="BK1062" s="1">
        <v>525</v>
      </c>
      <c r="BL1062" s="1">
        <v>525</v>
      </c>
      <c r="BM1062" s="1">
        <v>525</v>
      </c>
      <c r="BN1062" s="1">
        <v>525</v>
      </c>
      <c r="BO1062" s="1">
        <v>540</v>
      </c>
      <c r="BP1062" s="1">
        <v>550</v>
      </c>
      <c r="BQ1062" s="1">
        <v>550</v>
      </c>
      <c r="BR1062" s="1">
        <v>550</v>
      </c>
      <c r="BS1062" s="1">
        <v>550</v>
      </c>
      <c r="BT1062" s="1">
        <v>550</v>
      </c>
      <c r="BU1062" s="1">
        <v>550</v>
      </c>
      <c r="BV1062" s="1">
        <v>550</v>
      </c>
      <c r="BW1062" s="1">
        <v>550</v>
      </c>
      <c r="BX1062" s="1">
        <v>575</v>
      </c>
      <c r="BY1062" s="1">
        <v>580</v>
      </c>
      <c r="BZ1062" s="1">
        <v>585</v>
      </c>
      <c r="CA1062" s="1">
        <v>595</v>
      </c>
      <c r="CB1062" s="1">
        <v>595</v>
      </c>
      <c r="CC1062" s="1">
        <v>600</v>
      </c>
      <c r="CD1062" s="1">
        <v>650</v>
      </c>
      <c r="CE1062" s="1">
        <v>650</v>
      </c>
      <c r="CF1062" s="1">
        <v>695</v>
      </c>
    </row>
    <row r="1063" spans="18:84" x14ac:dyDescent="0.25">
      <c r="R1063" s="1">
        <v>500</v>
      </c>
      <c r="S1063" s="1">
        <v>500</v>
      </c>
      <c r="T1063" s="1">
        <v>510</v>
      </c>
      <c r="U1063" s="1">
        <v>525</v>
      </c>
      <c r="V1063" s="1">
        <v>525</v>
      </c>
      <c r="W1063" s="1">
        <v>525</v>
      </c>
      <c r="X1063" s="1">
        <v>525</v>
      </c>
      <c r="Y1063" s="1">
        <v>525</v>
      </c>
      <c r="Z1063" s="1">
        <v>525</v>
      </c>
      <c r="AA1063" s="1">
        <v>525</v>
      </c>
      <c r="AB1063" s="1">
        <v>545</v>
      </c>
      <c r="AC1063" s="1">
        <v>550</v>
      </c>
      <c r="AD1063" s="1">
        <v>550</v>
      </c>
      <c r="AE1063" s="1">
        <v>550</v>
      </c>
      <c r="AF1063" s="1">
        <v>550</v>
      </c>
      <c r="AG1063" s="1">
        <v>550</v>
      </c>
      <c r="AH1063" s="1">
        <v>550</v>
      </c>
      <c r="AI1063" s="1">
        <v>550</v>
      </c>
      <c r="AJ1063" s="1">
        <v>550</v>
      </c>
      <c r="AK1063" s="1">
        <v>550</v>
      </c>
      <c r="AL1063" s="1">
        <v>550</v>
      </c>
      <c r="AM1063" s="1">
        <v>550</v>
      </c>
      <c r="AN1063" s="1">
        <v>550</v>
      </c>
      <c r="AO1063" s="1">
        <v>560</v>
      </c>
      <c r="AP1063" s="1">
        <v>575</v>
      </c>
      <c r="AQ1063" s="1">
        <v>575</v>
      </c>
      <c r="AR1063" s="1">
        <v>575</v>
      </c>
      <c r="AS1063" s="1">
        <v>575</v>
      </c>
      <c r="AT1063" s="1">
        <v>575</v>
      </c>
      <c r="AU1063" s="1">
        <v>575</v>
      </c>
      <c r="AV1063" s="1">
        <v>590</v>
      </c>
      <c r="AW1063" s="1">
        <v>595</v>
      </c>
      <c r="AX1063" s="1">
        <v>595</v>
      </c>
      <c r="AY1063" s="1">
        <v>595</v>
      </c>
      <c r="AZ1063" s="1">
        <v>600</v>
      </c>
      <c r="BA1063" s="1">
        <v>600</v>
      </c>
      <c r="BB1063" s="1">
        <v>600</v>
      </c>
      <c r="BC1063" s="1">
        <v>600</v>
      </c>
      <c r="BD1063" s="1">
        <v>625</v>
      </c>
      <c r="BE1063" s="1">
        <v>625</v>
      </c>
      <c r="BF1063" s="1">
        <v>625</v>
      </c>
      <c r="BG1063" s="1">
        <v>636</v>
      </c>
      <c r="BH1063" s="1">
        <v>650</v>
      </c>
      <c r="BI1063" s="1">
        <v>650</v>
      </c>
      <c r="BJ1063" s="1">
        <v>650</v>
      </c>
      <c r="BK1063" s="1">
        <v>650</v>
      </c>
      <c r="BL1063" s="1">
        <v>650</v>
      </c>
      <c r="BM1063" s="1">
        <v>650</v>
      </c>
      <c r="BN1063" s="1">
        <v>650</v>
      </c>
      <c r="BO1063" s="1">
        <v>650</v>
      </c>
      <c r="BP1063" s="1">
        <v>675</v>
      </c>
      <c r="BQ1063" s="1">
        <v>675</v>
      </c>
      <c r="BR1063" s="1">
        <v>695</v>
      </c>
      <c r="BS1063" s="1">
        <v>695</v>
      </c>
      <c r="BT1063" s="1">
        <v>695</v>
      </c>
      <c r="BU1063" s="1">
        <v>695</v>
      </c>
      <c r="BV1063" s="1">
        <v>700</v>
      </c>
      <c r="BW1063" s="1">
        <v>725</v>
      </c>
      <c r="BX1063" s="1">
        <v>750</v>
      </c>
      <c r="BY1063" s="1">
        <v>750</v>
      </c>
      <c r="BZ1063" s="1">
        <v>750</v>
      </c>
      <c r="CA1063" s="1">
        <v>750</v>
      </c>
      <c r="CB1063" s="1">
        <v>795</v>
      </c>
      <c r="CC1063" s="1">
        <v>795</v>
      </c>
      <c r="CD1063" s="1">
        <v>800</v>
      </c>
      <c r="CE1063" s="1">
        <v>850</v>
      </c>
      <c r="CF1063" s="1">
        <v>895</v>
      </c>
    </row>
    <row r="1064" spans="18:84" x14ac:dyDescent="0.25">
      <c r="R1064" s="1">
        <v>795</v>
      </c>
      <c r="S1064" s="1">
        <v>795</v>
      </c>
      <c r="T1064" s="1">
        <v>795</v>
      </c>
      <c r="U1064" s="1">
        <v>795</v>
      </c>
      <c r="V1064" s="1">
        <v>795</v>
      </c>
      <c r="W1064" s="1">
        <v>800</v>
      </c>
      <c r="X1064" s="1">
        <v>800</v>
      </c>
      <c r="Y1064" s="1">
        <v>800</v>
      </c>
      <c r="Z1064" s="1">
        <v>800</v>
      </c>
      <c r="AA1064" s="1">
        <v>835</v>
      </c>
      <c r="AB1064" s="1">
        <v>835</v>
      </c>
      <c r="AC1064" s="1">
        <v>845</v>
      </c>
      <c r="AD1064" s="1">
        <v>845</v>
      </c>
      <c r="AE1064" s="1">
        <v>850</v>
      </c>
      <c r="AF1064" s="1">
        <v>850</v>
      </c>
      <c r="AG1064" s="1">
        <v>850</v>
      </c>
      <c r="AH1064" s="1">
        <v>850</v>
      </c>
      <c r="AI1064" s="1">
        <v>850</v>
      </c>
      <c r="AJ1064" s="1">
        <v>850</v>
      </c>
      <c r="AK1064" s="1">
        <v>850</v>
      </c>
      <c r="AL1064" s="1">
        <v>850</v>
      </c>
      <c r="AM1064" s="1">
        <v>850</v>
      </c>
      <c r="AN1064" s="1">
        <v>850</v>
      </c>
      <c r="AO1064" s="1">
        <v>850</v>
      </c>
      <c r="AP1064" s="1">
        <v>850</v>
      </c>
      <c r="AQ1064" s="1">
        <v>850</v>
      </c>
      <c r="AR1064" s="1">
        <v>850</v>
      </c>
      <c r="AS1064" s="1">
        <v>875</v>
      </c>
      <c r="AT1064" s="1">
        <v>875</v>
      </c>
      <c r="AU1064" s="1">
        <v>875</v>
      </c>
      <c r="AV1064" s="1">
        <v>895</v>
      </c>
      <c r="AW1064" s="1">
        <v>895</v>
      </c>
      <c r="AX1064" s="1">
        <v>895</v>
      </c>
      <c r="AY1064" s="1">
        <v>895</v>
      </c>
      <c r="AZ1064" s="1">
        <v>900</v>
      </c>
      <c r="BA1064" s="1">
        <v>900</v>
      </c>
      <c r="BB1064" s="1">
        <v>900</v>
      </c>
      <c r="BC1064" s="1">
        <v>950</v>
      </c>
      <c r="BD1064" s="1">
        <v>950</v>
      </c>
      <c r="BE1064" s="1">
        <v>950</v>
      </c>
      <c r="BF1064" s="1">
        <v>950</v>
      </c>
      <c r="BG1064" s="1">
        <v>950</v>
      </c>
      <c r="BH1064" s="1">
        <v>950</v>
      </c>
      <c r="BI1064" s="1">
        <v>975</v>
      </c>
      <c r="BJ1064" s="1">
        <v>975</v>
      </c>
      <c r="BK1064" s="1">
        <v>995</v>
      </c>
      <c r="BL1064" s="1">
        <v>995</v>
      </c>
      <c r="BM1064" s="1">
        <v>995</v>
      </c>
      <c r="BN1064" s="1">
        <v>995</v>
      </c>
      <c r="BO1064" s="1">
        <v>995</v>
      </c>
      <c r="BP1064" s="1">
        <v>1095</v>
      </c>
      <c r="BQ1064" s="1">
        <v>1100</v>
      </c>
      <c r="BR1064" s="1">
        <v>1100</v>
      </c>
      <c r="BS1064" s="1">
        <v>1150</v>
      </c>
      <c r="BT1064" s="1">
        <v>1150</v>
      </c>
      <c r="BU1064" s="1">
        <v>1150</v>
      </c>
      <c r="BV1064" s="1">
        <v>1150</v>
      </c>
      <c r="BW1064" s="1">
        <v>1150</v>
      </c>
      <c r="BX1064" s="1">
        <v>1200</v>
      </c>
      <c r="BY1064" s="1">
        <v>1200</v>
      </c>
      <c r="BZ1064" s="1">
        <v>1200</v>
      </c>
      <c r="CA1064" s="1">
        <v>1300</v>
      </c>
      <c r="CB1064" s="1">
        <v>1300</v>
      </c>
      <c r="CC1064" s="1">
        <v>1699</v>
      </c>
      <c r="CD1064" s="1">
        <v>1800</v>
      </c>
      <c r="CE1064" s="1">
        <v>1800</v>
      </c>
      <c r="CF1064" s="1">
        <v>1800</v>
      </c>
    </row>
    <row r="1065" spans="18:84" x14ac:dyDescent="0.25">
      <c r="R1065" s="1">
        <v>875</v>
      </c>
      <c r="S1065" s="1">
        <v>875</v>
      </c>
      <c r="T1065" s="1">
        <v>875</v>
      </c>
      <c r="U1065" s="1">
        <v>875</v>
      </c>
      <c r="V1065" s="1">
        <v>875</v>
      </c>
      <c r="W1065" s="1">
        <v>875</v>
      </c>
      <c r="X1065" s="1">
        <v>875</v>
      </c>
      <c r="Y1065" s="1">
        <v>912.5</v>
      </c>
      <c r="Z1065" s="1">
        <v>950</v>
      </c>
      <c r="AA1065" s="1">
        <v>950</v>
      </c>
      <c r="AB1065" s="1">
        <v>950</v>
      </c>
      <c r="AC1065" s="1">
        <v>950</v>
      </c>
      <c r="AD1065" s="1">
        <v>950</v>
      </c>
      <c r="AE1065" s="1">
        <v>950</v>
      </c>
      <c r="AF1065" s="1">
        <v>950</v>
      </c>
      <c r="AG1065" s="1">
        <v>950</v>
      </c>
      <c r="AH1065" s="1">
        <v>950</v>
      </c>
      <c r="AI1065" s="1">
        <v>1025</v>
      </c>
      <c r="AJ1065" s="1">
        <v>1100</v>
      </c>
      <c r="AK1065" s="1">
        <v>1100</v>
      </c>
      <c r="AL1065" s="1">
        <v>1100</v>
      </c>
      <c r="AM1065" s="1">
        <v>1100</v>
      </c>
      <c r="AN1065" s="1">
        <v>1100</v>
      </c>
      <c r="AO1065" s="1">
        <v>1100</v>
      </c>
      <c r="AP1065" s="1">
        <v>1100</v>
      </c>
      <c r="AQ1065" s="1">
        <v>1100</v>
      </c>
      <c r="AR1065" s="1">
        <v>1100</v>
      </c>
      <c r="AS1065" s="1">
        <v>1100</v>
      </c>
      <c r="AT1065" s="1">
        <v>1100</v>
      </c>
      <c r="AU1065" s="1">
        <v>1100</v>
      </c>
      <c r="AV1065" s="1">
        <v>1100</v>
      </c>
      <c r="AW1065" s="1">
        <v>1100</v>
      </c>
      <c r="AX1065" s="1">
        <v>1100</v>
      </c>
      <c r="AY1065" s="1">
        <v>1100</v>
      </c>
      <c r="AZ1065" s="1">
        <v>1100</v>
      </c>
      <c r="BA1065" s="1">
        <v>1100</v>
      </c>
      <c r="BB1065" s="1">
        <v>1100</v>
      </c>
      <c r="BC1065" s="1">
        <v>1175</v>
      </c>
      <c r="BD1065" s="1">
        <v>1250</v>
      </c>
      <c r="BE1065" s="1">
        <v>1250</v>
      </c>
      <c r="BF1065" s="1">
        <v>1250</v>
      </c>
      <c r="BG1065" s="1">
        <v>1250</v>
      </c>
      <c r="BH1065" s="1">
        <v>1250</v>
      </c>
      <c r="BI1065" s="1">
        <v>1250</v>
      </c>
      <c r="BJ1065" s="1">
        <v>1250</v>
      </c>
      <c r="BK1065" s="1">
        <v>1250</v>
      </c>
      <c r="BL1065" s="1">
        <v>1250</v>
      </c>
      <c r="BM1065" s="1">
        <v>1325</v>
      </c>
      <c r="BN1065" s="1">
        <v>1400</v>
      </c>
      <c r="BO1065" s="1">
        <v>1400</v>
      </c>
      <c r="BP1065" s="1">
        <v>1400</v>
      </c>
      <c r="BQ1065" s="1">
        <v>1400</v>
      </c>
      <c r="BR1065" s="1">
        <v>1400</v>
      </c>
      <c r="BS1065" s="1">
        <v>1400</v>
      </c>
      <c r="BT1065" s="1">
        <v>1400</v>
      </c>
      <c r="BU1065" s="1">
        <v>1400</v>
      </c>
      <c r="BV1065" s="1">
        <v>1400</v>
      </c>
      <c r="BW1065" s="1">
        <v>1700</v>
      </c>
      <c r="BX1065" s="1">
        <v>2000</v>
      </c>
      <c r="BY1065" s="1">
        <v>2000</v>
      </c>
      <c r="BZ1065" s="1">
        <v>2000</v>
      </c>
      <c r="CA1065" s="1">
        <v>2000</v>
      </c>
      <c r="CB1065" s="1">
        <v>2000</v>
      </c>
      <c r="CC1065" s="1">
        <v>2000</v>
      </c>
      <c r="CD1065" s="1">
        <v>2000</v>
      </c>
      <c r="CE1065" s="1">
        <v>2000</v>
      </c>
      <c r="CF1065" s="1">
        <v>2000</v>
      </c>
    </row>
    <row r="1066" spans="18:84" x14ac:dyDescent="0.25">
      <c r="R1066" s="1">
        <v>250</v>
      </c>
      <c r="S1066" s="1">
        <v>250</v>
      </c>
      <c r="T1066" s="1">
        <v>250</v>
      </c>
      <c r="U1066" s="1">
        <v>250</v>
      </c>
      <c r="V1066" s="1">
        <v>250</v>
      </c>
      <c r="W1066" s="1">
        <v>250</v>
      </c>
      <c r="X1066" s="1">
        <v>250</v>
      </c>
      <c r="Y1066" s="1">
        <v>250</v>
      </c>
      <c r="Z1066" s="1">
        <v>250</v>
      </c>
      <c r="AA1066" s="1">
        <v>250</v>
      </c>
      <c r="AB1066" s="1">
        <v>250</v>
      </c>
      <c r="AC1066" s="1">
        <v>250</v>
      </c>
      <c r="AD1066" s="1">
        <v>250</v>
      </c>
      <c r="AE1066" s="1">
        <v>250</v>
      </c>
      <c r="AF1066" s="1">
        <v>250</v>
      </c>
      <c r="AG1066" s="1">
        <v>250</v>
      </c>
      <c r="AH1066" s="1">
        <v>250</v>
      </c>
      <c r="AI1066" s="1">
        <v>250</v>
      </c>
      <c r="AJ1066" s="1">
        <v>250</v>
      </c>
      <c r="AK1066" s="1">
        <v>250</v>
      </c>
      <c r="AL1066" s="1">
        <v>250</v>
      </c>
      <c r="AM1066" s="1">
        <v>250</v>
      </c>
      <c r="AN1066" s="1">
        <v>250</v>
      </c>
      <c r="AO1066" s="1">
        <v>250</v>
      </c>
      <c r="AP1066" s="1">
        <v>250</v>
      </c>
      <c r="AQ1066" s="1">
        <v>250</v>
      </c>
      <c r="AR1066" s="1">
        <v>250</v>
      </c>
      <c r="AS1066" s="1">
        <v>250</v>
      </c>
      <c r="AT1066" s="1">
        <v>250</v>
      </c>
      <c r="AU1066" s="1">
        <v>250</v>
      </c>
      <c r="AV1066" s="1">
        <v>250</v>
      </c>
      <c r="AW1066" s="1">
        <v>250</v>
      </c>
      <c r="AX1066" s="1">
        <v>250</v>
      </c>
      <c r="AY1066" s="1">
        <v>250</v>
      </c>
      <c r="AZ1066" s="1">
        <v>250</v>
      </c>
      <c r="BA1066" s="1">
        <v>250</v>
      </c>
      <c r="BB1066" s="1">
        <v>250</v>
      </c>
      <c r="BC1066" s="1">
        <v>250</v>
      </c>
      <c r="BD1066" s="1">
        <v>250</v>
      </c>
      <c r="BE1066" s="1">
        <v>250</v>
      </c>
      <c r="BF1066" s="1">
        <v>250</v>
      </c>
      <c r="BG1066" s="1">
        <v>250</v>
      </c>
      <c r="BH1066" s="1">
        <v>250</v>
      </c>
      <c r="BI1066" s="1">
        <v>250</v>
      </c>
      <c r="BJ1066" s="1">
        <v>250</v>
      </c>
      <c r="BK1066" s="1">
        <v>250</v>
      </c>
      <c r="BL1066" s="1">
        <v>250</v>
      </c>
      <c r="BM1066" s="1">
        <v>250</v>
      </c>
      <c r="BN1066" s="1">
        <v>250</v>
      </c>
      <c r="BO1066" s="1">
        <v>250</v>
      </c>
      <c r="BP1066" s="1">
        <v>250</v>
      </c>
      <c r="BQ1066" s="1">
        <v>250</v>
      </c>
      <c r="BR1066" s="1">
        <v>250</v>
      </c>
      <c r="BS1066" s="1">
        <v>250</v>
      </c>
      <c r="BT1066" s="1">
        <v>250</v>
      </c>
      <c r="BU1066" s="1">
        <v>250</v>
      </c>
      <c r="BV1066" s="1">
        <v>250</v>
      </c>
      <c r="BW1066" s="1">
        <v>250</v>
      </c>
      <c r="BX1066" s="1">
        <v>250</v>
      </c>
      <c r="BY1066" s="1">
        <v>250</v>
      </c>
      <c r="BZ1066" s="1">
        <v>250</v>
      </c>
      <c r="CA1066" s="1">
        <v>250</v>
      </c>
      <c r="CB1066" s="1">
        <v>250</v>
      </c>
      <c r="CC1066" s="1">
        <v>250</v>
      </c>
      <c r="CD1066" s="1">
        <v>250</v>
      </c>
      <c r="CE1066" s="1">
        <v>250</v>
      </c>
      <c r="CF1066" s="1">
        <v>250</v>
      </c>
    </row>
    <row r="1067" spans="18:84" x14ac:dyDescent="0.25">
      <c r="R1067" s="1">
        <v>270</v>
      </c>
      <c r="S1067" s="1">
        <v>270</v>
      </c>
      <c r="T1067" s="1">
        <v>275</v>
      </c>
      <c r="U1067" s="1">
        <v>275</v>
      </c>
      <c r="V1067" s="1">
        <v>275</v>
      </c>
      <c r="W1067" s="1">
        <v>275</v>
      </c>
      <c r="X1067" s="1">
        <v>280</v>
      </c>
      <c r="Y1067" s="1">
        <v>280</v>
      </c>
      <c r="Z1067" s="1">
        <v>280</v>
      </c>
      <c r="AA1067" s="1">
        <v>280</v>
      </c>
      <c r="AB1067" s="1">
        <v>280</v>
      </c>
      <c r="AC1067" s="1">
        <v>280</v>
      </c>
      <c r="AD1067" s="1">
        <v>291.07</v>
      </c>
      <c r="AE1067" s="1">
        <v>291.07</v>
      </c>
      <c r="AF1067" s="1">
        <v>291.07</v>
      </c>
      <c r="AG1067" s="1">
        <v>291.07</v>
      </c>
      <c r="AH1067" s="1">
        <v>291.07</v>
      </c>
      <c r="AI1067" s="1">
        <v>291.07</v>
      </c>
      <c r="AJ1067" s="1">
        <v>291.07</v>
      </c>
      <c r="AK1067" s="1">
        <v>297.62</v>
      </c>
      <c r="AL1067" s="1">
        <v>297.62</v>
      </c>
      <c r="AM1067" s="1">
        <v>297.62</v>
      </c>
      <c r="AN1067" s="1">
        <v>297.62</v>
      </c>
      <c r="AO1067" s="1">
        <v>297.62</v>
      </c>
      <c r="AP1067" s="1">
        <v>297.62</v>
      </c>
      <c r="AQ1067" s="1">
        <v>300</v>
      </c>
      <c r="AR1067" s="1">
        <v>300</v>
      </c>
      <c r="AS1067" s="1">
        <v>300</v>
      </c>
      <c r="AT1067" s="1">
        <v>300</v>
      </c>
      <c r="AU1067" s="1">
        <v>300</v>
      </c>
      <c r="AV1067" s="1">
        <v>300</v>
      </c>
      <c r="AW1067" s="1">
        <v>300</v>
      </c>
      <c r="AX1067" s="1">
        <v>300</v>
      </c>
      <c r="AY1067" s="1">
        <v>300</v>
      </c>
      <c r="AZ1067" s="1">
        <v>300</v>
      </c>
      <c r="BA1067" s="1">
        <v>300</v>
      </c>
      <c r="BB1067" s="1">
        <v>300</v>
      </c>
      <c r="BC1067" s="1">
        <v>325</v>
      </c>
      <c r="BD1067" s="1">
        <v>325</v>
      </c>
      <c r="BE1067" s="1">
        <v>325</v>
      </c>
      <c r="BF1067" s="1">
        <v>325</v>
      </c>
      <c r="BG1067" s="1">
        <v>330</v>
      </c>
      <c r="BH1067" s="1">
        <v>330</v>
      </c>
      <c r="BI1067" s="1">
        <v>330</v>
      </c>
      <c r="BJ1067" s="1">
        <v>330</v>
      </c>
      <c r="BK1067" s="1">
        <v>330</v>
      </c>
      <c r="BL1067" s="1">
        <v>330</v>
      </c>
      <c r="BM1067" s="1">
        <v>334.52</v>
      </c>
      <c r="BN1067" s="1">
        <v>334.52</v>
      </c>
      <c r="BO1067" s="1">
        <v>334.52</v>
      </c>
      <c r="BP1067" s="1">
        <v>334.52</v>
      </c>
      <c r="BQ1067" s="1">
        <v>350</v>
      </c>
      <c r="BR1067" s="1">
        <v>350</v>
      </c>
      <c r="BS1067" s="1">
        <v>350</v>
      </c>
      <c r="BT1067" s="1">
        <v>350</v>
      </c>
      <c r="BU1067" s="1">
        <v>350</v>
      </c>
      <c r="BV1067" s="1">
        <v>350</v>
      </c>
      <c r="BW1067" s="1">
        <v>350</v>
      </c>
      <c r="BX1067" s="1">
        <v>350</v>
      </c>
      <c r="BY1067" s="1">
        <v>370</v>
      </c>
      <c r="BZ1067" s="1">
        <v>370</v>
      </c>
      <c r="CA1067" s="1">
        <v>399.7</v>
      </c>
      <c r="CB1067" s="1">
        <v>399.7</v>
      </c>
      <c r="CC1067" s="1">
        <v>399.7</v>
      </c>
      <c r="CD1067" s="1">
        <v>399.7</v>
      </c>
      <c r="CE1067" s="1">
        <v>421.43</v>
      </c>
      <c r="CF1067" s="1">
        <v>421.43</v>
      </c>
    </row>
    <row r="1068" spans="18:84" x14ac:dyDescent="0.25">
      <c r="R1068" s="1">
        <v>380</v>
      </c>
      <c r="S1068" s="1">
        <v>380</v>
      </c>
      <c r="T1068" s="1">
        <v>380</v>
      </c>
      <c r="U1068" s="1">
        <v>385</v>
      </c>
      <c r="V1068" s="1">
        <v>385</v>
      </c>
      <c r="W1068" s="1">
        <v>390</v>
      </c>
      <c r="X1068" s="1">
        <v>390</v>
      </c>
      <c r="Y1068" s="1">
        <v>390</v>
      </c>
      <c r="Z1068" s="1">
        <v>395</v>
      </c>
      <c r="AA1068" s="1">
        <v>395</v>
      </c>
      <c r="AB1068" s="1">
        <v>395</v>
      </c>
      <c r="AC1068" s="1">
        <v>395</v>
      </c>
      <c r="AD1068" s="1">
        <v>400</v>
      </c>
      <c r="AE1068" s="1">
        <v>400</v>
      </c>
      <c r="AF1068" s="1">
        <v>400</v>
      </c>
      <c r="AG1068" s="1">
        <v>400</v>
      </c>
      <c r="AH1068" s="1">
        <v>400</v>
      </c>
      <c r="AI1068" s="1">
        <v>400</v>
      </c>
      <c r="AJ1068" s="1">
        <v>400</v>
      </c>
      <c r="AK1068" s="1">
        <v>400</v>
      </c>
      <c r="AL1068" s="1">
        <v>400</v>
      </c>
      <c r="AM1068" s="1">
        <v>400</v>
      </c>
      <c r="AN1068" s="1">
        <v>400</v>
      </c>
      <c r="AO1068" s="1">
        <v>400</v>
      </c>
      <c r="AP1068" s="1">
        <v>400</v>
      </c>
      <c r="AQ1068" s="1">
        <v>400</v>
      </c>
      <c r="AR1068" s="1">
        <v>400</v>
      </c>
      <c r="AS1068" s="1">
        <v>400</v>
      </c>
      <c r="AT1068" s="1">
        <v>400</v>
      </c>
      <c r="AU1068" s="1">
        <v>420</v>
      </c>
      <c r="AV1068" s="1">
        <v>420</v>
      </c>
      <c r="AW1068" s="1">
        <v>420</v>
      </c>
      <c r="AX1068" s="1">
        <v>420</v>
      </c>
      <c r="AY1068" s="1">
        <v>420</v>
      </c>
      <c r="AZ1068" s="1">
        <v>420</v>
      </c>
      <c r="BA1068" s="1">
        <v>420</v>
      </c>
      <c r="BB1068" s="1">
        <v>420</v>
      </c>
      <c r="BC1068" s="1">
        <v>425</v>
      </c>
      <c r="BD1068" s="1">
        <v>425</v>
      </c>
      <c r="BE1068" s="1">
        <v>425</v>
      </c>
      <c r="BF1068" s="1">
        <v>425</v>
      </c>
      <c r="BG1068" s="1">
        <v>425</v>
      </c>
      <c r="BH1068" s="1">
        <v>425</v>
      </c>
      <c r="BI1068" s="1">
        <v>430</v>
      </c>
      <c r="BJ1068" s="1">
        <v>435</v>
      </c>
      <c r="BK1068" s="1">
        <v>435</v>
      </c>
      <c r="BL1068" s="1">
        <v>435</v>
      </c>
      <c r="BM1068" s="1">
        <v>435</v>
      </c>
      <c r="BN1068" s="1">
        <v>440</v>
      </c>
      <c r="BO1068" s="1">
        <v>450</v>
      </c>
      <c r="BP1068" s="1">
        <v>450</v>
      </c>
      <c r="BQ1068" s="1">
        <v>450</v>
      </c>
      <c r="BR1068" s="1">
        <v>450</v>
      </c>
      <c r="BS1068" s="1">
        <v>450</v>
      </c>
      <c r="BT1068" s="1">
        <v>450</v>
      </c>
      <c r="BU1068" s="1">
        <v>460</v>
      </c>
      <c r="BV1068" s="1">
        <v>475</v>
      </c>
      <c r="BW1068" s="1">
        <v>475</v>
      </c>
      <c r="BX1068" s="1">
        <v>475</v>
      </c>
      <c r="BY1068" s="1">
        <v>475</v>
      </c>
      <c r="BZ1068" s="1">
        <v>475</v>
      </c>
      <c r="CA1068" s="1">
        <v>475</v>
      </c>
      <c r="CB1068" s="1">
        <v>490</v>
      </c>
      <c r="CC1068" s="1">
        <v>495</v>
      </c>
      <c r="CD1068" s="1">
        <v>500</v>
      </c>
      <c r="CE1068" s="1">
        <v>520</v>
      </c>
      <c r="CF1068" s="1">
        <v>530</v>
      </c>
    </row>
    <row r="1069" spans="18:84" x14ac:dyDescent="0.25">
      <c r="R1069" s="1">
        <v>495</v>
      </c>
      <c r="S1069" s="1">
        <v>495</v>
      </c>
      <c r="T1069" s="1">
        <v>495</v>
      </c>
      <c r="U1069" s="1">
        <v>500</v>
      </c>
      <c r="V1069" s="1">
        <v>500</v>
      </c>
      <c r="W1069" s="1">
        <v>500</v>
      </c>
      <c r="X1069" s="1">
        <v>500</v>
      </c>
      <c r="Y1069" s="1">
        <v>500</v>
      </c>
      <c r="Z1069" s="1">
        <v>500</v>
      </c>
      <c r="AA1069" s="1">
        <v>500</v>
      </c>
      <c r="AB1069" s="1">
        <v>500</v>
      </c>
      <c r="AC1069" s="1">
        <v>500</v>
      </c>
      <c r="AD1069" s="1">
        <v>500</v>
      </c>
      <c r="AE1069" s="1">
        <v>500</v>
      </c>
      <c r="AF1069" s="1">
        <v>520</v>
      </c>
      <c r="AG1069" s="1">
        <v>525</v>
      </c>
      <c r="AH1069" s="1">
        <v>525</v>
      </c>
      <c r="AI1069" s="1">
        <v>525</v>
      </c>
      <c r="AJ1069" s="1">
        <v>525</v>
      </c>
      <c r="AK1069" s="1">
        <v>525</v>
      </c>
      <c r="AL1069" s="1">
        <v>525</v>
      </c>
      <c r="AM1069" s="1">
        <v>525</v>
      </c>
      <c r="AN1069" s="1">
        <v>525</v>
      </c>
      <c r="AO1069" s="1">
        <v>530</v>
      </c>
      <c r="AP1069" s="1">
        <v>545</v>
      </c>
      <c r="AQ1069" s="1">
        <v>550</v>
      </c>
      <c r="AR1069" s="1">
        <v>550</v>
      </c>
      <c r="AS1069" s="1">
        <v>550</v>
      </c>
      <c r="AT1069" s="1">
        <v>550</v>
      </c>
      <c r="AU1069" s="1">
        <v>550</v>
      </c>
      <c r="AV1069" s="1">
        <v>550</v>
      </c>
      <c r="AW1069" s="1">
        <v>550</v>
      </c>
      <c r="AX1069" s="1">
        <v>550</v>
      </c>
      <c r="AY1069" s="1">
        <v>550</v>
      </c>
      <c r="AZ1069" s="1">
        <v>550</v>
      </c>
      <c r="BA1069" s="1">
        <v>550</v>
      </c>
      <c r="BB1069" s="1">
        <v>550</v>
      </c>
      <c r="BC1069" s="1">
        <v>550</v>
      </c>
      <c r="BD1069" s="1">
        <v>550</v>
      </c>
      <c r="BE1069" s="1">
        <v>550</v>
      </c>
      <c r="BF1069" s="1">
        <v>575</v>
      </c>
      <c r="BG1069" s="1">
        <v>575</v>
      </c>
      <c r="BH1069" s="1">
        <v>575</v>
      </c>
      <c r="BI1069" s="1">
        <v>575</v>
      </c>
      <c r="BJ1069" s="1">
        <v>575</v>
      </c>
      <c r="BK1069" s="1">
        <v>585</v>
      </c>
      <c r="BL1069" s="1">
        <v>595</v>
      </c>
      <c r="BM1069" s="1">
        <v>595</v>
      </c>
      <c r="BN1069" s="1">
        <v>595</v>
      </c>
      <c r="BO1069" s="1">
        <v>595</v>
      </c>
      <c r="BP1069" s="1">
        <v>595</v>
      </c>
      <c r="BQ1069" s="1">
        <v>600</v>
      </c>
      <c r="BR1069" s="1">
        <v>600</v>
      </c>
      <c r="BS1069" s="1">
        <v>600</v>
      </c>
      <c r="BT1069" s="1">
        <v>600</v>
      </c>
      <c r="BU1069" s="1">
        <v>625</v>
      </c>
      <c r="BV1069" s="1">
        <v>625</v>
      </c>
      <c r="BW1069" s="1">
        <v>625</v>
      </c>
      <c r="BX1069" s="1">
        <v>625</v>
      </c>
      <c r="BY1069" s="1">
        <v>650</v>
      </c>
      <c r="BZ1069" s="1">
        <v>650</v>
      </c>
      <c r="CA1069" s="1">
        <v>650</v>
      </c>
      <c r="CB1069" s="1">
        <v>650</v>
      </c>
      <c r="CC1069" s="1">
        <v>650</v>
      </c>
      <c r="CD1069" s="1">
        <v>675</v>
      </c>
      <c r="CE1069" s="1">
        <v>700</v>
      </c>
      <c r="CF1069" s="1">
        <v>750</v>
      </c>
    </row>
    <row r="1070" spans="18:84" x14ac:dyDescent="0.25">
      <c r="R1070" s="1">
        <v>600</v>
      </c>
      <c r="S1070" s="1">
        <v>600</v>
      </c>
      <c r="T1070" s="1">
        <v>620</v>
      </c>
      <c r="U1070" s="1">
        <v>625</v>
      </c>
      <c r="V1070" s="1">
        <v>625</v>
      </c>
      <c r="W1070" s="1">
        <v>625</v>
      </c>
      <c r="X1070" s="1">
        <v>625</v>
      </c>
      <c r="Y1070" s="1">
        <v>650</v>
      </c>
      <c r="Z1070" s="1">
        <v>650</v>
      </c>
      <c r="AA1070" s="1">
        <v>650</v>
      </c>
      <c r="AB1070" s="1">
        <v>650</v>
      </c>
      <c r="AC1070" s="1">
        <v>650</v>
      </c>
      <c r="AD1070" s="1">
        <v>650</v>
      </c>
      <c r="AE1070" s="1">
        <v>650</v>
      </c>
      <c r="AF1070" s="1">
        <v>650</v>
      </c>
      <c r="AG1070" s="1">
        <v>650</v>
      </c>
      <c r="AH1070" s="1">
        <v>650</v>
      </c>
      <c r="AI1070" s="1">
        <v>650</v>
      </c>
      <c r="AJ1070" s="1">
        <v>650</v>
      </c>
      <c r="AK1070" s="1">
        <v>675</v>
      </c>
      <c r="AL1070" s="1">
        <v>675</v>
      </c>
      <c r="AM1070" s="1">
        <v>675</v>
      </c>
      <c r="AN1070" s="1">
        <v>675</v>
      </c>
      <c r="AO1070" s="1">
        <v>675</v>
      </c>
      <c r="AP1070" s="1">
        <v>675</v>
      </c>
      <c r="AQ1070" s="1">
        <v>695</v>
      </c>
      <c r="AR1070" s="1">
        <v>695</v>
      </c>
      <c r="AS1070" s="1">
        <v>695</v>
      </c>
      <c r="AT1070" s="1">
        <v>695</v>
      </c>
      <c r="AU1070" s="1">
        <v>695</v>
      </c>
      <c r="AV1070" s="1">
        <v>695</v>
      </c>
      <c r="AW1070" s="1">
        <v>695</v>
      </c>
      <c r="AX1070" s="1">
        <v>695</v>
      </c>
      <c r="AY1070" s="1">
        <v>700</v>
      </c>
      <c r="AZ1070" s="1">
        <v>700</v>
      </c>
      <c r="BA1070" s="1">
        <v>700</v>
      </c>
      <c r="BB1070" s="1">
        <v>700</v>
      </c>
      <c r="BC1070" s="1">
        <v>700</v>
      </c>
      <c r="BD1070" s="1">
        <v>725</v>
      </c>
      <c r="BE1070" s="1">
        <v>725</v>
      </c>
      <c r="BF1070" s="1">
        <v>750</v>
      </c>
      <c r="BG1070" s="1">
        <v>750</v>
      </c>
      <c r="BH1070" s="1">
        <v>750</v>
      </c>
      <c r="BI1070" s="1">
        <v>750</v>
      </c>
      <c r="BJ1070" s="1">
        <v>750</v>
      </c>
      <c r="BK1070" s="1">
        <v>750</v>
      </c>
      <c r="BL1070" s="1">
        <v>775</v>
      </c>
      <c r="BM1070" s="1">
        <v>775</v>
      </c>
      <c r="BN1070" s="1">
        <v>775</v>
      </c>
      <c r="BO1070" s="1">
        <v>795</v>
      </c>
      <c r="BP1070" s="1">
        <v>795</v>
      </c>
      <c r="BQ1070" s="1">
        <v>795</v>
      </c>
      <c r="BR1070" s="1">
        <v>795</v>
      </c>
      <c r="BS1070" s="1">
        <v>800</v>
      </c>
      <c r="BT1070" s="1">
        <v>800</v>
      </c>
      <c r="BU1070" s="1">
        <v>825</v>
      </c>
      <c r="BV1070" s="1">
        <v>825</v>
      </c>
      <c r="BW1070" s="1">
        <v>850</v>
      </c>
      <c r="BX1070" s="1">
        <v>875</v>
      </c>
      <c r="BY1070" s="1">
        <v>895</v>
      </c>
      <c r="BZ1070" s="1">
        <v>895</v>
      </c>
      <c r="CA1070" s="1">
        <v>900</v>
      </c>
      <c r="CB1070" s="1">
        <v>900</v>
      </c>
      <c r="CC1070" s="1">
        <v>950</v>
      </c>
      <c r="CD1070" s="1">
        <v>995</v>
      </c>
      <c r="CE1070" s="1">
        <v>995</v>
      </c>
      <c r="CF1070" s="1">
        <v>1000</v>
      </c>
    </row>
    <row r="1071" spans="18:84" x14ac:dyDescent="0.25">
      <c r="R1071" s="1">
        <v>890</v>
      </c>
      <c r="S1071" s="1">
        <v>890</v>
      </c>
      <c r="T1071" s="1">
        <v>895</v>
      </c>
      <c r="U1071" s="1">
        <v>895</v>
      </c>
      <c r="V1071" s="1">
        <v>895</v>
      </c>
      <c r="W1071" s="1">
        <v>895</v>
      </c>
      <c r="X1071" s="1">
        <v>895</v>
      </c>
      <c r="Y1071" s="1">
        <v>895</v>
      </c>
      <c r="Z1071" s="1">
        <v>900</v>
      </c>
      <c r="AA1071" s="1">
        <v>900</v>
      </c>
      <c r="AB1071" s="1">
        <v>950</v>
      </c>
      <c r="AC1071" s="1">
        <v>950</v>
      </c>
      <c r="AD1071" s="1">
        <v>950</v>
      </c>
      <c r="AE1071" s="1">
        <v>950</v>
      </c>
      <c r="AF1071" s="1">
        <v>950</v>
      </c>
      <c r="AG1071" s="1">
        <v>950</v>
      </c>
      <c r="AH1071" s="1">
        <v>950</v>
      </c>
      <c r="AI1071" s="1">
        <v>972.5</v>
      </c>
      <c r="AJ1071" s="1">
        <v>995</v>
      </c>
      <c r="AK1071" s="1">
        <v>995</v>
      </c>
      <c r="AL1071" s="1">
        <v>995</v>
      </c>
      <c r="AM1071" s="1">
        <v>995</v>
      </c>
      <c r="AN1071" s="1">
        <v>995</v>
      </c>
      <c r="AO1071" s="1">
        <v>995</v>
      </c>
      <c r="AP1071" s="1">
        <v>995</v>
      </c>
      <c r="AQ1071" s="1">
        <v>995</v>
      </c>
      <c r="AR1071" s="1">
        <v>995</v>
      </c>
      <c r="AS1071" s="1">
        <v>1000</v>
      </c>
      <c r="AT1071" s="1">
        <v>1000</v>
      </c>
      <c r="AU1071" s="1">
        <v>1000</v>
      </c>
      <c r="AV1071" s="1">
        <v>1000</v>
      </c>
      <c r="AW1071" s="1">
        <v>1000</v>
      </c>
      <c r="AX1071" s="1">
        <v>1000</v>
      </c>
      <c r="AY1071" s="1">
        <v>1050</v>
      </c>
      <c r="AZ1071" s="1">
        <v>1050</v>
      </c>
      <c r="BA1071" s="1">
        <v>1050</v>
      </c>
      <c r="BB1071" s="1">
        <v>1050</v>
      </c>
      <c r="BC1071" s="1">
        <v>1050</v>
      </c>
      <c r="BD1071" s="1">
        <v>1050</v>
      </c>
      <c r="BE1071" s="1">
        <v>1095</v>
      </c>
      <c r="BF1071" s="1">
        <v>1095</v>
      </c>
      <c r="BG1071" s="1">
        <v>1100</v>
      </c>
      <c r="BH1071" s="1">
        <v>1100</v>
      </c>
      <c r="BI1071" s="1">
        <v>1100</v>
      </c>
      <c r="BJ1071" s="1">
        <v>1100</v>
      </c>
      <c r="BK1071" s="1">
        <v>1100</v>
      </c>
      <c r="BL1071" s="1">
        <v>1100</v>
      </c>
      <c r="BM1071" s="1">
        <v>1100</v>
      </c>
      <c r="BN1071" s="1">
        <v>1200</v>
      </c>
      <c r="BO1071" s="1">
        <v>1200</v>
      </c>
      <c r="BP1071" s="1">
        <v>1200</v>
      </c>
      <c r="BQ1071" s="1">
        <v>1200</v>
      </c>
      <c r="BR1071" s="1">
        <v>1200</v>
      </c>
      <c r="BS1071" s="1">
        <v>1200</v>
      </c>
      <c r="BT1071" s="1">
        <v>1200</v>
      </c>
      <c r="BU1071" s="1">
        <v>1200</v>
      </c>
      <c r="BV1071" s="1">
        <v>1250</v>
      </c>
      <c r="BW1071" s="1">
        <v>1250</v>
      </c>
      <c r="BX1071" s="1">
        <v>1295</v>
      </c>
      <c r="BY1071" s="1">
        <v>1295</v>
      </c>
      <c r="BZ1071" s="1">
        <v>1300</v>
      </c>
      <c r="CA1071" s="1">
        <v>1300</v>
      </c>
      <c r="CB1071" s="1">
        <v>1300</v>
      </c>
      <c r="CC1071" s="1">
        <v>1300</v>
      </c>
      <c r="CD1071" s="1">
        <v>1500</v>
      </c>
      <c r="CE1071" s="1">
        <v>1500</v>
      </c>
      <c r="CF1071" s="1">
        <v>1600</v>
      </c>
    </row>
    <row r="1072" spans="18:84" x14ac:dyDescent="0.25">
      <c r="R1072" s="1">
        <v>895</v>
      </c>
      <c r="S1072" s="1">
        <v>895</v>
      </c>
      <c r="T1072" s="1">
        <v>895</v>
      </c>
      <c r="U1072" s="1">
        <v>895</v>
      </c>
      <c r="V1072" s="1">
        <v>895</v>
      </c>
      <c r="W1072" s="1">
        <v>895</v>
      </c>
      <c r="X1072" s="1">
        <v>895</v>
      </c>
      <c r="Y1072" s="1">
        <v>895</v>
      </c>
      <c r="Z1072" s="1">
        <v>895</v>
      </c>
      <c r="AA1072" s="1">
        <v>895</v>
      </c>
      <c r="AB1072" s="1">
        <v>950</v>
      </c>
      <c r="AC1072" s="1">
        <v>950</v>
      </c>
      <c r="AD1072" s="1">
        <v>950</v>
      </c>
      <c r="AE1072" s="1">
        <v>950</v>
      </c>
      <c r="AF1072" s="1">
        <v>950</v>
      </c>
      <c r="AG1072" s="1">
        <v>950</v>
      </c>
      <c r="AH1072" s="1">
        <v>950</v>
      </c>
      <c r="AI1072" s="1">
        <v>950</v>
      </c>
      <c r="AJ1072" s="1">
        <v>950</v>
      </c>
      <c r="AK1072" s="1">
        <v>950</v>
      </c>
      <c r="AL1072" s="1">
        <v>950</v>
      </c>
      <c r="AM1072" s="1">
        <v>950</v>
      </c>
      <c r="AN1072" s="1">
        <v>950</v>
      </c>
      <c r="AO1072" s="1">
        <v>950</v>
      </c>
      <c r="AP1072" s="1">
        <v>950</v>
      </c>
      <c r="AQ1072" s="1">
        <v>1150</v>
      </c>
      <c r="AR1072" s="1">
        <v>1150</v>
      </c>
      <c r="AS1072" s="1">
        <v>1150</v>
      </c>
      <c r="AT1072" s="1">
        <v>1150</v>
      </c>
      <c r="AU1072" s="1">
        <v>1150</v>
      </c>
      <c r="AV1072" s="1">
        <v>1150</v>
      </c>
      <c r="AW1072" s="1">
        <v>1150</v>
      </c>
      <c r="AX1072" s="1">
        <v>1150</v>
      </c>
      <c r="AY1072" s="1">
        <v>1150</v>
      </c>
      <c r="AZ1072" s="1">
        <v>1150</v>
      </c>
      <c r="BA1072" s="1">
        <v>1150</v>
      </c>
      <c r="BB1072" s="1">
        <v>1150</v>
      </c>
      <c r="BC1072" s="1">
        <v>1150</v>
      </c>
      <c r="BD1072" s="1">
        <v>1150</v>
      </c>
      <c r="BE1072" s="1">
        <v>1295</v>
      </c>
      <c r="BF1072" s="1">
        <v>1295</v>
      </c>
      <c r="BG1072" s="1">
        <v>1295</v>
      </c>
      <c r="BH1072" s="1">
        <v>1295</v>
      </c>
      <c r="BI1072" s="1">
        <v>1295</v>
      </c>
      <c r="BJ1072" s="1">
        <v>1295</v>
      </c>
      <c r="BK1072" s="1">
        <v>1295</v>
      </c>
      <c r="BL1072" s="1">
        <v>1295</v>
      </c>
      <c r="BM1072" s="1">
        <v>1295</v>
      </c>
      <c r="BN1072" s="1">
        <v>1295</v>
      </c>
      <c r="BO1072" s="1">
        <v>1295</v>
      </c>
      <c r="BP1072" s="1">
        <v>1295</v>
      </c>
      <c r="BQ1072" s="1">
        <v>1295</v>
      </c>
      <c r="BR1072" s="1">
        <v>1295</v>
      </c>
      <c r="BS1072" s="1">
        <v>2000</v>
      </c>
      <c r="BT1072" s="1">
        <v>2000</v>
      </c>
      <c r="BU1072" s="1">
        <v>2000</v>
      </c>
      <c r="BV1072" s="1">
        <v>2000</v>
      </c>
      <c r="BW1072" s="1">
        <v>2000</v>
      </c>
      <c r="BX1072" s="1">
        <v>2000</v>
      </c>
      <c r="BY1072" s="1">
        <v>2000</v>
      </c>
      <c r="BZ1072" s="1">
        <v>2000</v>
      </c>
      <c r="CA1072" s="1">
        <v>2000</v>
      </c>
      <c r="CB1072" s="1">
        <v>2000</v>
      </c>
      <c r="CC1072" s="1">
        <v>2000</v>
      </c>
      <c r="CD1072" s="1">
        <v>2000</v>
      </c>
      <c r="CE1072" s="1">
        <v>2000</v>
      </c>
      <c r="CF1072" s="1">
        <v>2000</v>
      </c>
    </row>
    <row r="1073" spans="18:84" x14ac:dyDescent="0.25">
      <c r="R1073" s="1">
        <v>325</v>
      </c>
      <c r="S1073" s="1">
        <v>325</v>
      </c>
      <c r="T1073" s="1">
        <v>325</v>
      </c>
      <c r="U1073" s="1">
        <v>325</v>
      </c>
      <c r="V1073" s="1">
        <v>325</v>
      </c>
      <c r="W1073" s="1">
        <v>325</v>
      </c>
      <c r="X1073" s="1">
        <v>325</v>
      </c>
      <c r="Y1073" s="1">
        <v>325</v>
      </c>
      <c r="Z1073" s="1">
        <v>325</v>
      </c>
      <c r="AA1073" s="1">
        <v>325</v>
      </c>
      <c r="AB1073" s="1">
        <v>350</v>
      </c>
      <c r="AC1073" s="1">
        <v>350</v>
      </c>
      <c r="AD1073" s="1">
        <v>350</v>
      </c>
      <c r="AE1073" s="1">
        <v>350</v>
      </c>
      <c r="AF1073" s="1">
        <v>350</v>
      </c>
      <c r="AG1073" s="1">
        <v>350</v>
      </c>
      <c r="AH1073" s="1">
        <v>350</v>
      </c>
      <c r="AI1073" s="1">
        <v>350</v>
      </c>
      <c r="AJ1073" s="1">
        <v>350</v>
      </c>
      <c r="AK1073" s="1">
        <v>350</v>
      </c>
      <c r="AL1073" s="1">
        <v>350</v>
      </c>
      <c r="AM1073" s="1">
        <v>350</v>
      </c>
      <c r="AN1073" s="1">
        <v>350</v>
      </c>
      <c r="AO1073" s="1">
        <v>350</v>
      </c>
      <c r="AP1073" s="1">
        <v>350</v>
      </c>
      <c r="AQ1073" s="1">
        <v>350</v>
      </c>
      <c r="AR1073" s="1">
        <v>350</v>
      </c>
      <c r="AS1073" s="1">
        <v>350</v>
      </c>
      <c r="AT1073" s="1">
        <v>350</v>
      </c>
      <c r="AU1073" s="1">
        <v>350</v>
      </c>
      <c r="AV1073" s="1">
        <v>350</v>
      </c>
      <c r="AW1073" s="1">
        <v>350</v>
      </c>
      <c r="AX1073" s="1">
        <v>350</v>
      </c>
      <c r="AY1073" s="1">
        <v>350</v>
      </c>
      <c r="AZ1073" s="1">
        <v>350</v>
      </c>
      <c r="BA1073" s="1">
        <v>350</v>
      </c>
      <c r="BB1073" s="1">
        <v>350</v>
      </c>
      <c r="BC1073" s="1">
        <v>350</v>
      </c>
      <c r="BD1073" s="1">
        <v>350</v>
      </c>
      <c r="BE1073" s="1">
        <v>350</v>
      </c>
      <c r="BF1073" s="1">
        <v>350</v>
      </c>
      <c r="BG1073" s="1">
        <v>350</v>
      </c>
      <c r="BH1073" s="1">
        <v>350</v>
      </c>
      <c r="BI1073" s="1">
        <v>350</v>
      </c>
      <c r="BJ1073" s="1">
        <v>350</v>
      </c>
      <c r="BK1073" s="1">
        <v>350</v>
      </c>
      <c r="BL1073" s="1">
        <v>350</v>
      </c>
      <c r="BM1073" s="1">
        <v>350</v>
      </c>
      <c r="BN1073" s="1">
        <v>350</v>
      </c>
      <c r="BO1073" s="1">
        <v>350</v>
      </c>
      <c r="BP1073" s="1">
        <v>350</v>
      </c>
      <c r="BQ1073" s="1">
        <v>350</v>
      </c>
      <c r="BR1073" s="1">
        <v>350</v>
      </c>
      <c r="BS1073" s="1">
        <v>430</v>
      </c>
      <c r="BT1073" s="1">
        <v>430</v>
      </c>
      <c r="BU1073" s="1">
        <v>430</v>
      </c>
      <c r="BV1073" s="1">
        <v>430</v>
      </c>
      <c r="BW1073" s="1">
        <v>430</v>
      </c>
      <c r="BX1073" s="1">
        <v>430</v>
      </c>
      <c r="BY1073" s="1">
        <v>430</v>
      </c>
      <c r="BZ1073" s="1">
        <v>430</v>
      </c>
      <c r="CA1073" s="1">
        <v>430</v>
      </c>
      <c r="CB1073" s="1">
        <v>430</v>
      </c>
      <c r="CC1073" s="1">
        <v>430</v>
      </c>
      <c r="CD1073" s="1">
        <v>430</v>
      </c>
      <c r="CE1073" s="1">
        <v>430</v>
      </c>
      <c r="CF1073" s="1">
        <v>430</v>
      </c>
    </row>
    <row r="1074" spans="18:84" x14ac:dyDescent="0.25">
      <c r="R1074" s="1">
        <v>272.62</v>
      </c>
      <c r="S1074" s="1">
        <v>275</v>
      </c>
      <c r="T1074" s="1">
        <v>275</v>
      </c>
      <c r="U1074" s="1">
        <v>275</v>
      </c>
      <c r="V1074" s="1">
        <v>275</v>
      </c>
      <c r="W1074" s="1">
        <v>275</v>
      </c>
      <c r="X1074" s="1">
        <v>275</v>
      </c>
      <c r="Y1074" s="1">
        <v>275</v>
      </c>
      <c r="Z1074" s="1">
        <v>275</v>
      </c>
      <c r="AA1074" s="1">
        <v>275</v>
      </c>
      <c r="AB1074" s="1">
        <v>275</v>
      </c>
      <c r="AC1074" s="1">
        <v>275</v>
      </c>
      <c r="AD1074" s="1">
        <v>275.89</v>
      </c>
      <c r="AE1074" s="1">
        <v>282.44</v>
      </c>
      <c r="AF1074" s="1">
        <v>290</v>
      </c>
      <c r="AG1074" s="1">
        <v>290</v>
      </c>
      <c r="AH1074" s="1">
        <v>294.33999999999997</v>
      </c>
      <c r="AI1074" s="1">
        <v>294.35000000000002</v>
      </c>
      <c r="AJ1074" s="1">
        <v>295</v>
      </c>
      <c r="AK1074" s="1">
        <v>295</v>
      </c>
      <c r="AL1074" s="1">
        <v>295</v>
      </c>
      <c r="AM1074" s="1">
        <v>300</v>
      </c>
      <c r="AN1074" s="1">
        <v>300</v>
      </c>
      <c r="AO1074" s="1">
        <v>300</v>
      </c>
      <c r="AP1074" s="1">
        <v>300</v>
      </c>
      <c r="AQ1074" s="1">
        <v>300</v>
      </c>
      <c r="AR1074" s="1">
        <v>300</v>
      </c>
      <c r="AS1074" s="1">
        <v>300</v>
      </c>
      <c r="AT1074" s="1">
        <v>300</v>
      </c>
      <c r="AU1074" s="1">
        <v>300</v>
      </c>
      <c r="AV1074" s="1">
        <v>300</v>
      </c>
      <c r="AW1074" s="1">
        <v>300</v>
      </c>
      <c r="AX1074" s="1">
        <v>304.17</v>
      </c>
      <c r="AY1074" s="1">
        <v>304.17</v>
      </c>
      <c r="AZ1074" s="1">
        <v>305</v>
      </c>
      <c r="BA1074" s="1">
        <v>305</v>
      </c>
      <c r="BB1074" s="1">
        <v>305</v>
      </c>
      <c r="BC1074" s="1">
        <v>310</v>
      </c>
      <c r="BD1074" s="1">
        <v>315</v>
      </c>
      <c r="BE1074" s="1">
        <v>315</v>
      </c>
      <c r="BF1074" s="1">
        <v>320</v>
      </c>
      <c r="BG1074" s="1">
        <v>320</v>
      </c>
      <c r="BH1074" s="1">
        <v>320</v>
      </c>
      <c r="BI1074" s="1">
        <v>320</v>
      </c>
      <c r="BJ1074" s="1">
        <v>320</v>
      </c>
      <c r="BK1074" s="1">
        <v>325</v>
      </c>
      <c r="BL1074" s="1">
        <v>325</v>
      </c>
      <c r="BM1074" s="1">
        <v>325</v>
      </c>
      <c r="BN1074" s="1">
        <v>325.89</v>
      </c>
      <c r="BO1074" s="1">
        <v>330</v>
      </c>
      <c r="BP1074" s="1">
        <v>340</v>
      </c>
      <c r="BQ1074" s="1">
        <v>350</v>
      </c>
      <c r="BR1074" s="1">
        <v>350</v>
      </c>
      <c r="BS1074" s="1">
        <v>350</v>
      </c>
      <c r="BT1074" s="1">
        <v>359.52</v>
      </c>
      <c r="BU1074" s="1">
        <v>359.52</v>
      </c>
      <c r="BV1074" s="1">
        <v>359.52</v>
      </c>
      <c r="BW1074" s="1">
        <v>359.52</v>
      </c>
      <c r="BX1074" s="1">
        <v>359.52</v>
      </c>
      <c r="BY1074" s="1">
        <v>359.52</v>
      </c>
      <c r="BZ1074" s="1">
        <v>359.52</v>
      </c>
      <c r="CA1074" s="1">
        <v>375</v>
      </c>
      <c r="CB1074" s="1">
        <v>377.97</v>
      </c>
      <c r="CC1074" s="1">
        <v>377.97</v>
      </c>
      <c r="CD1074" s="1">
        <v>400</v>
      </c>
      <c r="CE1074" s="1">
        <v>425</v>
      </c>
      <c r="CF1074" s="1">
        <v>434.52</v>
      </c>
    </row>
    <row r="1075" spans="18:84" x14ac:dyDescent="0.25">
      <c r="R1075" s="1">
        <v>350</v>
      </c>
      <c r="S1075" s="1">
        <v>350</v>
      </c>
      <c r="T1075" s="1">
        <v>350</v>
      </c>
      <c r="U1075" s="1">
        <v>350</v>
      </c>
      <c r="V1075" s="1">
        <v>350</v>
      </c>
      <c r="W1075" s="1">
        <v>350</v>
      </c>
      <c r="X1075" s="1">
        <v>350</v>
      </c>
      <c r="Y1075" s="1">
        <v>350</v>
      </c>
      <c r="Z1075" s="1">
        <v>350</v>
      </c>
      <c r="AA1075" s="1">
        <v>350</v>
      </c>
      <c r="AB1075" s="1">
        <v>350</v>
      </c>
      <c r="AC1075" s="1">
        <v>350</v>
      </c>
      <c r="AD1075" s="1">
        <v>350</v>
      </c>
      <c r="AE1075" s="1">
        <v>350</v>
      </c>
      <c r="AF1075" s="1">
        <v>350</v>
      </c>
      <c r="AG1075" s="1">
        <v>350</v>
      </c>
      <c r="AH1075" s="1">
        <v>350</v>
      </c>
      <c r="AI1075" s="1">
        <v>350</v>
      </c>
      <c r="AJ1075" s="1">
        <v>360</v>
      </c>
      <c r="AK1075" s="1">
        <v>365</v>
      </c>
      <c r="AL1075" s="1">
        <v>375</v>
      </c>
      <c r="AM1075" s="1">
        <v>375</v>
      </c>
      <c r="AN1075" s="1">
        <v>375</v>
      </c>
      <c r="AO1075" s="1">
        <v>375</v>
      </c>
      <c r="AP1075" s="1">
        <v>375</v>
      </c>
      <c r="AQ1075" s="1">
        <v>375</v>
      </c>
      <c r="AR1075" s="1">
        <v>375</v>
      </c>
      <c r="AS1075" s="1">
        <v>375</v>
      </c>
      <c r="AT1075" s="1">
        <v>375</v>
      </c>
      <c r="AU1075" s="1">
        <v>375</v>
      </c>
      <c r="AV1075" s="1">
        <v>375</v>
      </c>
      <c r="AW1075" s="1">
        <v>380</v>
      </c>
      <c r="AX1075" s="1">
        <v>380</v>
      </c>
      <c r="AY1075" s="1">
        <v>385</v>
      </c>
      <c r="AZ1075" s="1">
        <v>388</v>
      </c>
      <c r="BA1075" s="1">
        <v>395</v>
      </c>
      <c r="BB1075" s="1">
        <v>395</v>
      </c>
      <c r="BC1075" s="1">
        <v>395</v>
      </c>
      <c r="BD1075" s="1">
        <v>395</v>
      </c>
      <c r="BE1075" s="1">
        <v>395</v>
      </c>
      <c r="BF1075" s="1">
        <v>399</v>
      </c>
      <c r="BG1075" s="1">
        <v>400</v>
      </c>
      <c r="BH1075" s="1">
        <v>400</v>
      </c>
      <c r="BI1075" s="1">
        <v>400</v>
      </c>
      <c r="BJ1075" s="1">
        <v>400</v>
      </c>
      <c r="BK1075" s="1">
        <v>400</v>
      </c>
      <c r="BL1075" s="1">
        <v>410</v>
      </c>
      <c r="BM1075" s="1">
        <v>425</v>
      </c>
      <c r="BN1075" s="1">
        <v>425</v>
      </c>
      <c r="BO1075" s="1">
        <v>425</v>
      </c>
      <c r="BP1075" s="1">
        <v>425</v>
      </c>
      <c r="BQ1075" s="1">
        <v>425</v>
      </c>
      <c r="BR1075" s="1">
        <v>425</v>
      </c>
      <c r="BS1075" s="1">
        <v>445</v>
      </c>
      <c r="BT1075" s="1">
        <v>450</v>
      </c>
      <c r="BU1075" s="1">
        <v>450</v>
      </c>
      <c r="BV1075" s="1">
        <v>450</v>
      </c>
      <c r="BW1075" s="1">
        <v>450</v>
      </c>
      <c r="BX1075" s="1">
        <v>465</v>
      </c>
      <c r="BY1075" s="1">
        <v>475</v>
      </c>
      <c r="BZ1075" s="1">
        <v>475</v>
      </c>
      <c r="CA1075" s="1">
        <v>475</v>
      </c>
      <c r="CB1075" s="1">
        <v>485</v>
      </c>
      <c r="CC1075" s="1">
        <v>495</v>
      </c>
      <c r="CD1075" s="1">
        <v>520</v>
      </c>
      <c r="CE1075" s="1">
        <v>550</v>
      </c>
      <c r="CF1075" s="1">
        <v>575</v>
      </c>
    </row>
    <row r="1076" spans="18:84" x14ac:dyDescent="0.25">
      <c r="R1076" s="1">
        <v>450</v>
      </c>
      <c r="S1076" s="1">
        <v>450</v>
      </c>
      <c r="T1076" s="1">
        <v>450</v>
      </c>
      <c r="U1076" s="1">
        <v>450</v>
      </c>
      <c r="V1076" s="1">
        <v>450</v>
      </c>
      <c r="W1076" s="1">
        <v>450</v>
      </c>
      <c r="X1076" s="1">
        <v>450</v>
      </c>
      <c r="Y1076" s="1">
        <v>450</v>
      </c>
      <c r="Z1076" s="1">
        <v>450</v>
      </c>
      <c r="AA1076" s="1">
        <v>450</v>
      </c>
      <c r="AB1076" s="1">
        <v>450</v>
      </c>
      <c r="AC1076" s="1">
        <v>450</v>
      </c>
      <c r="AD1076" s="1">
        <v>450</v>
      </c>
      <c r="AE1076" s="1">
        <v>450</v>
      </c>
      <c r="AF1076" s="1">
        <v>450</v>
      </c>
      <c r="AG1076" s="1">
        <v>460</v>
      </c>
      <c r="AH1076" s="1">
        <v>465</v>
      </c>
      <c r="AI1076" s="1">
        <v>475</v>
      </c>
      <c r="AJ1076" s="1">
        <v>475</v>
      </c>
      <c r="AK1076" s="1">
        <v>475</v>
      </c>
      <c r="AL1076" s="1">
        <v>475</v>
      </c>
      <c r="AM1076" s="1">
        <v>475</v>
      </c>
      <c r="AN1076" s="1">
        <v>475</v>
      </c>
      <c r="AO1076" s="1">
        <v>475</v>
      </c>
      <c r="AP1076" s="1">
        <v>475</v>
      </c>
      <c r="AQ1076" s="1">
        <v>480</v>
      </c>
      <c r="AR1076" s="1">
        <v>495</v>
      </c>
      <c r="AS1076" s="1">
        <v>495</v>
      </c>
      <c r="AT1076" s="1">
        <v>495</v>
      </c>
      <c r="AU1076" s="1">
        <v>495</v>
      </c>
      <c r="AV1076" s="1">
        <v>499</v>
      </c>
      <c r="AW1076" s="1">
        <v>500</v>
      </c>
      <c r="AX1076" s="1">
        <v>500</v>
      </c>
      <c r="AY1076" s="1">
        <v>500</v>
      </c>
      <c r="AZ1076" s="1">
        <v>500</v>
      </c>
      <c r="BA1076" s="1">
        <v>525</v>
      </c>
      <c r="BB1076" s="1">
        <v>525</v>
      </c>
      <c r="BC1076" s="1">
        <v>525</v>
      </c>
      <c r="BD1076" s="1">
        <v>525</v>
      </c>
      <c r="BE1076" s="1">
        <v>525</v>
      </c>
      <c r="BF1076" s="1">
        <v>525</v>
      </c>
      <c r="BG1076" s="1">
        <v>545</v>
      </c>
      <c r="BH1076" s="1">
        <v>550</v>
      </c>
      <c r="BI1076" s="1">
        <v>550</v>
      </c>
      <c r="BJ1076" s="1">
        <v>550</v>
      </c>
      <c r="BK1076" s="1">
        <v>550</v>
      </c>
      <c r="BL1076" s="1">
        <v>550</v>
      </c>
      <c r="BM1076" s="1">
        <v>550</v>
      </c>
      <c r="BN1076" s="1">
        <v>550</v>
      </c>
      <c r="BO1076" s="1">
        <v>565</v>
      </c>
      <c r="BP1076" s="1">
        <v>575</v>
      </c>
      <c r="BQ1076" s="1">
        <v>575</v>
      </c>
      <c r="BR1076" s="1">
        <v>595</v>
      </c>
      <c r="BS1076" s="1">
        <v>595</v>
      </c>
      <c r="BT1076" s="1">
        <v>595</v>
      </c>
      <c r="BU1076" s="1">
        <v>600</v>
      </c>
      <c r="BV1076" s="1">
        <v>600</v>
      </c>
      <c r="BW1076" s="1">
        <v>600</v>
      </c>
      <c r="BX1076" s="1">
        <v>625</v>
      </c>
      <c r="BY1076" s="1">
        <v>625</v>
      </c>
      <c r="BZ1076" s="1">
        <v>650</v>
      </c>
      <c r="CA1076" s="1">
        <v>650</v>
      </c>
      <c r="CB1076" s="1">
        <v>650</v>
      </c>
      <c r="CC1076" s="1">
        <v>675</v>
      </c>
      <c r="CD1076" s="1">
        <v>695</v>
      </c>
      <c r="CE1076" s="1">
        <v>750</v>
      </c>
      <c r="CF1076" s="1">
        <v>750</v>
      </c>
    </row>
    <row r="1077" spans="18:84" x14ac:dyDescent="0.25">
      <c r="R1077" s="1">
        <v>550</v>
      </c>
      <c r="S1077" s="1">
        <v>550</v>
      </c>
      <c r="T1077" s="1">
        <v>550</v>
      </c>
      <c r="U1077" s="1">
        <v>550</v>
      </c>
      <c r="V1077" s="1">
        <v>550</v>
      </c>
      <c r="W1077" s="1">
        <v>550</v>
      </c>
      <c r="X1077" s="1">
        <v>560</v>
      </c>
      <c r="Y1077" s="1">
        <v>575</v>
      </c>
      <c r="Z1077" s="1">
        <v>575</v>
      </c>
      <c r="AA1077" s="1">
        <v>580</v>
      </c>
      <c r="AB1077" s="1">
        <v>595</v>
      </c>
      <c r="AC1077" s="1">
        <v>595</v>
      </c>
      <c r="AD1077" s="1">
        <v>595</v>
      </c>
      <c r="AE1077" s="1">
        <v>595</v>
      </c>
      <c r="AF1077" s="1">
        <v>595</v>
      </c>
      <c r="AG1077" s="1">
        <v>600</v>
      </c>
      <c r="AH1077" s="1">
        <v>625</v>
      </c>
      <c r="AI1077" s="1">
        <v>625</v>
      </c>
      <c r="AJ1077" s="1">
        <v>625</v>
      </c>
      <c r="AK1077" s="1">
        <v>650</v>
      </c>
      <c r="AL1077" s="1">
        <v>650</v>
      </c>
      <c r="AM1077" s="1">
        <v>650</v>
      </c>
      <c r="AN1077" s="1">
        <v>650</v>
      </c>
      <c r="AO1077" s="1">
        <v>650</v>
      </c>
      <c r="AP1077" s="1">
        <v>650</v>
      </c>
      <c r="AQ1077" s="1">
        <v>650</v>
      </c>
      <c r="AR1077" s="1">
        <v>650</v>
      </c>
      <c r="AS1077" s="1">
        <v>675</v>
      </c>
      <c r="AT1077" s="1">
        <v>675</v>
      </c>
      <c r="AU1077" s="1">
        <v>675</v>
      </c>
      <c r="AV1077" s="1">
        <v>680</v>
      </c>
      <c r="AW1077" s="1">
        <v>695</v>
      </c>
      <c r="AX1077" s="1">
        <v>695</v>
      </c>
      <c r="AY1077" s="1">
        <v>695</v>
      </c>
      <c r="AZ1077" s="1">
        <v>695</v>
      </c>
      <c r="BA1077" s="1">
        <v>695</v>
      </c>
      <c r="BB1077" s="1">
        <v>695</v>
      </c>
      <c r="BC1077" s="1">
        <v>700</v>
      </c>
      <c r="BD1077" s="1">
        <v>700</v>
      </c>
      <c r="BE1077" s="1">
        <v>700</v>
      </c>
      <c r="BF1077" s="1">
        <v>700</v>
      </c>
      <c r="BG1077" s="1">
        <v>725</v>
      </c>
      <c r="BH1077" s="1">
        <v>725</v>
      </c>
      <c r="BI1077" s="1">
        <v>750</v>
      </c>
      <c r="BJ1077" s="1">
        <v>750</v>
      </c>
      <c r="BK1077" s="1">
        <v>750</v>
      </c>
      <c r="BL1077" s="1">
        <v>750</v>
      </c>
      <c r="BM1077" s="1">
        <v>775</v>
      </c>
      <c r="BN1077" s="1">
        <v>775</v>
      </c>
      <c r="BO1077" s="1">
        <v>795</v>
      </c>
      <c r="BP1077" s="1">
        <v>795</v>
      </c>
      <c r="BQ1077" s="1">
        <v>799</v>
      </c>
      <c r="BR1077" s="1">
        <v>800</v>
      </c>
      <c r="BS1077" s="1">
        <v>825</v>
      </c>
      <c r="BT1077" s="1">
        <v>850</v>
      </c>
      <c r="BU1077" s="1">
        <v>850</v>
      </c>
      <c r="BV1077" s="1">
        <v>850</v>
      </c>
      <c r="BW1077" s="1">
        <v>850</v>
      </c>
      <c r="BX1077" s="1">
        <v>850</v>
      </c>
      <c r="BY1077" s="1">
        <v>895</v>
      </c>
      <c r="BZ1077" s="1">
        <v>900</v>
      </c>
      <c r="CA1077" s="1">
        <v>950</v>
      </c>
      <c r="CB1077" s="1">
        <v>995</v>
      </c>
      <c r="CC1077" s="1">
        <v>995</v>
      </c>
      <c r="CD1077" s="1">
        <v>1100</v>
      </c>
      <c r="CE1077" s="1">
        <v>1200</v>
      </c>
      <c r="CF1077" s="1">
        <v>1600</v>
      </c>
    </row>
    <row r="1078" spans="18:84" x14ac:dyDescent="0.25">
      <c r="R1078" s="1">
        <v>850</v>
      </c>
      <c r="S1078" s="1">
        <v>850</v>
      </c>
      <c r="T1078" s="1">
        <v>850</v>
      </c>
      <c r="U1078" s="1">
        <v>850</v>
      </c>
      <c r="V1078" s="1">
        <v>850</v>
      </c>
      <c r="W1078" s="1">
        <v>850</v>
      </c>
      <c r="X1078" s="1">
        <v>850</v>
      </c>
      <c r="Y1078" s="1">
        <v>850</v>
      </c>
      <c r="Z1078" s="1">
        <v>850</v>
      </c>
      <c r="AA1078" s="1">
        <v>850</v>
      </c>
      <c r="AB1078" s="1">
        <v>850</v>
      </c>
      <c r="AC1078" s="1">
        <v>860</v>
      </c>
      <c r="AD1078" s="1">
        <v>875</v>
      </c>
      <c r="AE1078" s="1">
        <v>895</v>
      </c>
      <c r="AF1078" s="1">
        <v>895</v>
      </c>
      <c r="AG1078" s="1">
        <v>895</v>
      </c>
      <c r="AH1078" s="1">
        <v>895</v>
      </c>
      <c r="AI1078" s="1">
        <v>895</v>
      </c>
      <c r="AJ1078" s="1">
        <v>900</v>
      </c>
      <c r="AK1078" s="1">
        <v>900</v>
      </c>
      <c r="AL1078" s="1">
        <v>900</v>
      </c>
      <c r="AM1078" s="1">
        <v>925</v>
      </c>
      <c r="AN1078" s="1">
        <v>945</v>
      </c>
      <c r="AO1078" s="1">
        <v>950</v>
      </c>
      <c r="AP1078" s="1">
        <v>950</v>
      </c>
      <c r="AQ1078" s="1">
        <v>950</v>
      </c>
      <c r="AR1078" s="1">
        <v>950</v>
      </c>
      <c r="AS1078" s="1">
        <v>950</v>
      </c>
      <c r="AT1078" s="1">
        <v>950</v>
      </c>
      <c r="AU1078" s="1">
        <v>975</v>
      </c>
      <c r="AV1078" s="1">
        <v>975</v>
      </c>
      <c r="AW1078" s="1">
        <v>975</v>
      </c>
      <c r="AX1078" s="1">
        <v>975</v>
      </c>
      <c r="AY1078" s="1">
        <v>995</v>
      </c>
      <c r="AZ1078" s="1">
        <v>995</v>
      </c>
      <c r="BA1078" s="1">
        <v>995</v>
      </c>
      <c r="BB1078" s="1">
        <v>995</v>
      </c>
      <c r="BC1078" s="1">
        <v>995</v>
      </c>
      <c r="BD1078" s="1">
        <v>995</v>
      </c>
      <c r="BE1078" s="1">
        <v>1000</v>
      </c>
      <c r="BF1078" s="1">
        <v>1050</v>
      </c>
      <c r="BG1078" s="1">
        <v>1050</v>
      </c>
      <c r="BH1078" s="1">
        <v>1100</v>
      </c>
      <c r="BI1078" s="1">
        <v>1100</v>
      </c>
      <c r="BJ1078" s="1">
        <v>1100</v>
      </c>
      <c r="BK1078" s="1">
        <v>1100</v>
      </c>
      <c r="BL1078" s="1">
        <v>1100</v>
      </c>
      <c r="BM1078" s="1">
        <v>1125</v>
      </c>
      <c r="BN1078" s="1">
        <v>1150</v>
      </c>
      <c r="BO1078" s="1">
        <v>1200</v>
      </c>
      <c r="BP1078" s="1">
        <v>1200</v>
      </c>
      <c r="BQ1078" s="1">
        <v>1200</v>
      </c>
      <c r="BR1078" s="1">
        <v>1200</v>
      </c>
      <c r="BS1078" s="1">
        <v>1200</v>
      </c>
      <c r="BT1078" s="1">
        <v>1250</v>
      </c>
      <c r="BU1078" s="1">
        <v>1295</v>
      </c>
      <c r="BV1078" s="1">
        <v>1295</v>
      </c>
      <c r="BW1078" s="1">
        <v>1300</v>
      </c>
      <c r="BX1078" s="1">
        <v>1350</v>
      </c>
      <c r="BY1078" s="1">
        <v>1400</v>
      </c>
      <c r="BZ1078" s="1">
        <v>1400</v>
      </c>
      <c r="CA1078" s="1">
        <v>1400</v>
      </c>
      <c r="CB1078" s="1">
        <v>1500</v>
      </c>
      <c r="CC1078" s="1">
        <v>1500</v>
      </c>
      <c r="CD1078" s="1">
        <v>1650</v>
      </c>
      <c r="CE1078" s="1">
        <v>1750</v>
      </c>
      <c r="CF1078" s="1">
        <v>2995</v>
      </c>
    </row>
    <row r="1079" spans="18:84" x14ac:dyDescent="0.25">
      <c r="R1079" s="1">
        <v>1100</v>
      </c>
      <c r="S1079" s="1">
        <v>1195</v>
      </c>
      <c r="T1079" s="1">
        <v>1195</v>
      </c>
      <c r="U1079" s="1">
        <v>1195</v>
      </c>
      <c r="V1079" s="1">
        <v>1195</v>
      </c>
      <c r="W1079" s="1">
        <v>1195</v>
      </c>
      <c r="X1079" s="1">
        <v>1200</v>
      </c>
      <c r="Y1079" s="1">
        <v>1200</v>
      </c>
      <c r="Z1079" s="1">
        <v>1200</v>
      </c>
      <c r="AA1079" s="1">
        <v>1200</v>
      </c>
      <c r="AB1079" s="1">
        <v>1250</v>
      </c>
      <c r="AC1079" s="1">
        <v>1250</v>
      </c>
      <c r="AD1079" s="1">
        <v>1250</v>
      </c>
      <c r="AE1079" s="1">
        <v>1250</v>
      </c>
      <c r="AF1079" s="1">
        <v>1250</v>
      </c>
      <c r="AG1079" s="1">
        <v>1300</v>
      </c>
      <c r="AH1079" s="1">
        <v>1300</v>
      </c>
      <c r="AI1079" s="1">
        <v>1300</v>
      </c>
      <c r="AJ1079" s="1">
        <v>1300</v>
      </c>
      <c r="AK1079" s="1">
        <v>1300</v>
      </c>
      <c r="AL1079" s="1">
        <v>1400</v>
      </c>
      <c r="AM1079" s="1">
        <v>1400</v>
      </c>
      <c r="AN1079" s="1">
        <v>1400</v>
      </c>
      <c r="AO1079" s="1">
        <v>1400</v>
      </c>
      <c r="AP1079" s="1">
        <v>1400</v>
      </c>
      <c r="AQ1079" s="1">
        <v>1400</v>
      </c>
      <c r="AR1079" s="1">
        <v>1400</v>
      </c>
      <c r="AS1079" s="1">
        <v>1400</v>
      </c>
      <c r="AT1079" s="1">
        <v>1400</v>
      </c>
      <c r="AU1079" s="1">
        <v>1400</v>
      </c>
      <c r="AV1079" s="1">
        <v>1400</v>
      </c>
      <c r="AW1079" s="1">
        <v>1400</v>
      </c>
      <c r="AX1079" s="1">
        <v>1400</v>
      </c>
      <c r="AY1079" s="1">
        <v>1400</v>
      </c>
      <c r="AZ1079" s="1">
        <v>1495</v>
      </c>
      <c r="BA1079" s="1">
        <v>1495</v>
      </c>
      <c r="BB1079" s="1">
        <v>1495</v>
      </c>
      <c r="BC1079" s="1">
        <v>1495</v>
      </c>
      <c r="BD1079" s="1">
        <v>1495</v>
      </c>
      <c r="BE1079" s="1">
        <v>1500</v>
      </c>
      <c r="BF1079" s="1">
        <v>1500</v>
      </c>
      <c r="BG1079" s="1">
        <v>1500</v>
      </c>
      <c r="BH1079" s="1">
        <v>1500</v>
      </c>
      <c r="BI1079" s="1">
        <v>1500</v>
      </c>
      <c r="BJ1079" s="1">
        <v>1575</v>
      </c>
      <c r="BK1079" s="1">
        <v>1575</v>
      </c>
      <c r="BL1079" s="1">
        <v>1575</v>
      </c>
      <c r="BM1079" s="1">
        <v>1575</v>
      </c>
      <c r="BN1079" s="1">
        <v>1950</v>
      </c>
      <c r="BO1079" s="1">
        <v>1950</v>
      </c>
      <c r="BP1079" s="1">
        <v>1950</v>
      </c>
      <c r="BQ1079" s="1">
        <v>1950</v>
      </c>
      <c r="BR1079" s="1">
        <v>1950</v>
      </c>
      <c r="BS1079" s="1">
        <v>2000</v>
      </c>
      <c r="BT1079" s="1">
        <v>2000</v>
      </c>
      <c r="BU1079" s="1">
        <v>2000</v>
      </c>
      <c r="BV1079" s="1">
        <v>2000</v>
      </c>
      <c r="BW1079" s="1">
        <v>2000</v>
      </c>
      <c r="BX1079" s="1">
        <v>2500</v>
      </c>
      <c r="BY1079" s="1">
        <v>2500</v>
      </c>
      <c r="BZ1079" s="1">
        <v>2500</v>
      </c>
      <c r="CA1079" s="1">
        <v>2500</v>
      </c>
      <c r="CB1079" s="1">
        <v>2500</v>
      </c>
      <c r="CC1079" s="1">
        <v>2750</v>
      </c>
      <c r="CD1079" s="1">
        <v>2750</v>
      </c>
      <c r="CE1079" s="1">
        <v>2750</v>
      </c>
      <c r="CF1079" s="1">
        <v>2750</v>
      </c>
    </row>
    <row r="1080" spans="18:84" x14ac:dyDescent="0.25">
      <c r="R1080" s="1">
        <v>250</v>
      </c>
      <c r="S1080" s="1">
        <v>275</v>
      </c>
      <c r="T1080" s="1">
        <v>275</v>
      </c>
      <c r="U1080" s="1">
        <v>275</v>
      </c>
      <c r="V1080" s="1">
        <v>275</v>
      </c>
      <c r="W1080" s="1">
        <v>275</v>
      </c>
      <c r="X1080" s="1">
        <v>275</v>
      </c>
      <c r="Y1080" s="1">
        <v>275</v>
      </c>
      <c r="Z1080" s="1">
        <v>275</v>
      </c>
      <c r="AA1080" s="1">
        <v>280</v>
      </c>
      <c r="AB1080" s="1">
        <v>280</v>
      </c>
      <c r="AC1080" s="1">
        <v>280</v>
      </c>
      <c r="AD1080" s="1">
        <v>280</v>
      </c>
      <c r="AE1080" s="1">
        <v>280</v>
      </c>
      <c r="AF1080" s="1">
        <v>280</v>
      </c>
      <c r="AG1080" s="1">
        <v>280</v>
      </c>
      <c r="AH1080" s="1">
        <v>280</v>
      </c>
      <c r="AI1080" s="1">
        <v>302.5</v>
      </c>
      <c r="AJ1080" s="1">
        <v>325</v>
      </c>
      <c r="AK1080" s="1">
        <v>325</v>
      </c>
      <c r="AL1080" s="1">
        <v>325</v>
      </c>
      <c r="AM1080" s="1">
        <v>325</v>
      </c>
      <c r="AN1080" s="1">
        <v>325</v>
      </c>
      <c r="AO1080" s="1">
        <v>325</v>
      </c>
      <c r="AP1080" s="1">
        <v>325</v>
      </c>
      <c r="AQ1080" s="1">
        <v>325</v>
      </c>
      <c r="AR1080" s="1">
        <v>350</v>
      </c>
      <c r="AS1080" s="1">
        <v>350</v>
      </c>
      <c r="AT1080" s="1">
        <v>350</v>
      </c>
      <c r="AU1080" s="1">
        <v>350</v>
      </c>
      <c r="AV1080" s="1">
        <v>350</v>
      </c>
      <c r="AW1080" s="1">
        <v>350</v>
      </c>
      <c r="AX1080" s="1">
        <v>350</v>
      </c>
      <c r="AY1080" s="1">
        <v>350</v>
      </c>
      <c r="AZ1080" s="1">
        <v>350</v>
      </c>
      <c r="BA1080" s="1">
        <v>350</v>
      </c>
      <c r="BB1080" s="1">
        <v>350</v>
      </c>
      <c r="BC1080" s="1">
        <v>350</v>
      </c>
      <c r="BD1080" s="1">
        <v>350</v>
      </c>
      <c r="BE1080" s="1">
        <v>350</v>
      </c>
      <c r="BF1080" s="1">
        <v>350</v>
      </c>
      <c r="BG1080" s="1">
        <v>350</v>
      </c>
      <c r="BH1080" s="1">
        <v>350</v>
      </c>
      <c r="BI1080" s="1">
        <v>350</v>
      </c>
      <c r="BJ1080" s="1">
        <v>350</v>
      </c>
      <c r="BK1080" s="1">
        <v>350</v>
      </c>
      <c r="BL1080" s="1">
        <v>350</v>
      </c>
      <c r="BM1080" s="1">
        <v>350</v>
      </c>
      <c r="BN1080" s="1">
        <v>350</v>
      </c>
      <c r="BO1080" s="1">
        <v>350</v>
      </c>
      <c r="BP1080" s="1">
        <v>350</v>
      </c>
      <c r="BQ1080" s="1">
        <v>350</v>
      </c>
      <c r="BR1080" s="1">
        <v>350</v>
      </c>
      <c r="BS1080" s="1">
        <v>350</v>
      </c>
      <c r="BT1080" s="1">
        <v>350</v>
      </c>
      <c r="BU1080" s="1">
        <v>350</v>
      </c>
      <c r="BV1080" s="1">
        <v>350</v>
      </c>
      <c r="BW1080" s="1">
        <v>350</v>
      </c>
      <c r="BX1080" s="1">
        <v>350</v>
      </c>
      <c r="BY1080" s="1">
        <v>375</v>
      </c>
      <c r="BZ1080" s="1">
        <v>375</v>
      </c>
      <c r="CA1080" s="1">
        <v>375</v>
      </c>
      <c r="CB1080" s="1">
        <v>375</v>
      </c>
      <c r="CC1080" s="1">
        <v>375</v>
      </c>
      <c r="CD1080" s="1">
        <v>375</v>
      </c>
      <c r="CE1080" s="1">
        <v>375</v>
      </c>
      <c r="CF1080" s="1">
        <v>375</v>
      </c>
    </row>
    <row r="1081" spans="18:84" x14ac:dyDescent="0.25">
      <c r="R1081" s="1">
        <v>250</v>
      </c>
      <c r="S1081" s="1">
        <v>250</v>
      </c>
      <c r="T1081" s="1">
        <v>250</v>
      </c>
      <c r="U1081" s="1">
        <v>250</v>
      </c>
      <c r="V1081" s="1">
        <v>250</v>
      </c>
      <c r="W1081" s="1">
        <v>250</v>
      </c>
      <c r="X1081" s="1">
        <v>250</v>
      </c>
      <c r="Y1081" s="1">
        <v>250</v>
      </c>
      <c r="Z1081" s="1">
        <v>250</v>
      </c>
      <c r="AA1081" s="1">
        <v>250</v>
      </c>
      <c r="AB1081" s="1">
        <v>250</v>
      </c>
      <c r="AC1081" s="1">
        <v>250.89</v>
      </c>
      <c r="AD1081" s="1">
        <v>250.89</v>
      </c>
      <c r="AE1081" s="1">
        <v>250.89</v>
      </c>
      <c r="AF1081" s="1">
        <v>250.89</v>
      </c>
      <c r="AG1081" s="1">
        <v>250.89</v>
      </c>
      <c r="AH1081" s="1">
        <v>250.89</v>
      </c>
      <c r="AI1081" s="1">
        <v>250.89</v>
      </c>
      <c r="AJ1081" s="1">
        <v>250.89</v>
      </c>
      <c r="AK1081" s="1">
        <v>254.17</v>
      </c>
      <c r="AL1081" s="1">
        <v>254.17</v>
      </c>
      <c r="AM1081" s="1">
        <v>254.17</v>
      </c>
      <c r="AN1081" s="1">
        <v>258.89</v>
      </c>
      <c r="AO1081" s="1">
        <v>258.89</v>
      </c>
      <c r="AP1081" s="1">
        <v>260.89</v>
      </c>
      <c r="AQ1081" s="1">
        <v>260.89</v>
      </c>
      <c r="AR1081" s="1">
        <v>260.89</v>
      </c>
      <c r="AS1081" s="1">
        <v>275</v>
      </c>
      <c r="AT1081" s="1">
        <v>275</v>
      </c>
      <c r="AU1081" s="1">
        <v>275</v>
      </c>
      <c r="AV1081" s="1">
        <v>282.62</v>
      </c>
      <c r="AW1081" s="1">
        <v>282.62</v>
      </c>
      <c r="AX1081" s="1">
        <v>291.07</v>
      </c>
      <c r="AY1081" s="1">
        <v>291.07</v>
      </c>
      <c r="AZ1081" s="1">
        <v>291.07</v>
      </c>
      <c r="BA1081" s="1">
        <v>291.07</v>
      </c>
      <c r="BB1081" s="1">
        <v>291.07</v>
      </c>
      <c r="BC1081" s="1">
        <v>291.07</v>
      </c>
      <c r="BD1081" s="1">
        <v>291.07</v>
      </c>
      <c r="BE1081" s="1">
        <v>291.07</v>
      </c>
      <c r="BF1081" s="1">
        <v>300</v>
      </c>
      <c r="BG1081" s="1">
        <v>300</v>
      </c>
      <c r="BH1081" s="1">
        <v>300</v>
      </c>
      <c r="BI1081" s="1">
        <v>311.73</v>
      </c>
      <c r="BJ1081" s="1">
        <v>311.73</v>
      </c>
      <c r="BK1081" s="1">
        <v>311.73</v>
      </c>
      <c r="BL1081" s="1">
        <v>315</v>
      </c>
      <c r="BM1081" s="1">
        <v>315</v>
      </c>
      <c r="BN1081" s="1">
        <v>315</v>
      </c>
      <c r="BO1081" s="1">
        <v>316.07</v>
      </c>
      <c r="BP1081" s="1">
        <v>316.07</v>
      </c>
      <c r="BQ1081" s="1">
        <v>316.07</v>
      </c>
      <c r="BR1081" s="1">
        <v>316.07</v>
      </c>
      <c r="BS1081" s="1">
        <v>316.07</v>
      </c>
      <c r="BT1081" s="1">
        <v>325</v>
      </c>
      <c r="BU1081" s="1">
        <v>325</v>
      </c>
      <c r="BV1081" s="1">
        <v>325</v>
      </c>
      <c r="BW1081" s="1">
        <v>325</v>
      </c>
      <c r="BX1081" s="1">
        <v>325</v>
      </c>
      <c r="BY1081" s="1">
        <v>355</v>
      </c>
      <c r="BZ1081" s="1">
        <v>355</v>
      </c>
      <c r="CA1081" s="1">
        <v>355</v>
      </c>
      <c r="CB1081" s="1">
        <v>356.25</v>
      </c>
      <c r="CC1081" s="1">
        <v>356.25</v>
      </c>
      <c r="CD1081" s="1">
        <v>356.25</v>
      </c>
      <c r="CE1081" s="1">
        <v>434.52</v>
      </c>
      <c r="CF1081" s="1">
        <v>434.52</v>
      </c>
    </row>
    <row r="1082" spans="18:84" x14ac:dyDescent="0.25">
      <c r="R1082" s="1">
        <v>325</v>
      </c>
      <c r="S1082" s="1">
        <v>325</v>
      </c>
      <c r="T1082" s="1">
        <v>325</v>
      </c>
      <c r="U1082" s="1">
        <v>325</v>
      </c>
      <c r="V1082" s="1">
        <v>325</v>
      </c>
      <c r="W1082" s="1">
        <v>325</v>
      </c>
      <c r="X1082" s="1">
        <v>325</v>
      </c>
      <c r="Y1082" s="1">
        <v>325</v>
      </c>
      <c r="Z1082" s="1">
        <v>325</v>
      </c>
      <c r="AA1082" s="1">
        <v>330</v>
      </c>
      <c r="AB1082" s="1">
        <v>330</v>
      </c>
      <c r="AC1082" s="1">
        <v>330</v>
      </c>
      <c r="AD1082" s="1">
        <v>330</v>
      </c>
      <c r="AE1082" s="1">
        <v>335</v>
      </c>
      <c r="AF1082" s="1">
        <v>340</v>
      </c>
      <c r="AG1082" s="1">
        <v>340</v>
      </c>
      <c r="AH1082" s="1">
        <v>340</v>
      </c>
      <c r="AI1082" s="1">
        <v>345</v>
      </c>
      <c r="AJ1082" s="1">
        <v>350</v>
      </c>
      <c r="AK1082" s="1">
        <v>350</v>
      </c>
      <c r="AL1082" s="1">
        <v>350</v>
      </c>
      <c r="AM1082" s="1">
        <v>350</v>
      </c>
      <c r="AN1082" s="1">
        <v>350</v>
      </c>
      <c r="AO1082" s="1">
        <v>350</v>
      </c>
      <c r="AP1082" s="1">
        <v>350</v>
      </c>
      <c r="AQ1082" s="1">
        <v>350</v>
      </c>
      <c r="AR1082" s="1">
        <v>350</v>
      </c>
      <c r="AS1082" s="1">
        <v>350</v>
      </c>
      <c r="AT1082" s="1">
        <v>350</v>
      </c>
      <c r="AU1082" s="1">
        <v>350</v>
      </c>
      <c r="AV1082" s="1">
        <v>350</v>
      </c>
      <c r="AW1082" s="1">
        <v>350</v>
      </c>
      <c r="AX1082" s="1">
        <v>350</v>
      </c>
      <c r="AY1082" s="1">
        <v>350</v>
      </c>
      <c r="AZ1082" s="1">
        <v>350</v>
      </c>
      <c r="BA1082" s="1">
        <v>350</v>
      </c>
      <c r="BB1082" s="1">
        <v>350</v>
      </c>
      <c r="BC1082" s="1">
        <v>350</v>
      </c>
      <c r="BD1082" s="1">
        <v>350</v>
      </c>
      <c r="BE1082" s="1">
        <v>350</v>
      </c>
      <c r="BF1082" s="1">
        <v>360</v>
      </c>
      <c r="BG1082" s="1">
        <v>360</v>
      </c>
      <c r="BH1082" s="1">
        <v>360</v>
      </c>
      <c r="BI1082" s="1">
        <v>360</v>
      </c>
      <c r="BJ1082" s="1">
        <v>360</v>
      </c>
      <c r="BK1082" s="1">
        <v>360</v>
      </c>
      <c r="BL1082" s="1">
        <v>365</v>
      </c>
      <c r="BM1082" s="1">
        <v>365</v>
      </c>
      <c r="BN1082" s="1">
        <v>370</v>
      </c>
      <c r="BO1082" s="1">
        <v>375</v>
      </c>
      <c r="BP1082" s="1">
        <v>375</v>
      </c>
      <c r="BQ1082" s="1">
        <v>375</v>
      </c>
      <c r="BR1082" s="1">
        <v>375</v>
      </c>
      <c r="BS1082" s="1">
        <v>380</v>
      </c>
      <c r="BT1082" s="1">
        <v>390</v>
      </c>
      <c r="BU1082" s="1">
        <v>395</v>
      </c>
      <c r="BV1082" s="1">
        <v>395</v>
      </c>
      <c r="BW1082" s="1">
        <v>395</v>
      </c>
      <c r="BX1082" s="1">
        <v>395</v>
      </c>
      <c r="BY1082" s="1">
        <v>395</v>
      </c>
      <c r="BZ1082" s="1">
        <v>400</v>
      </c>
      <c r="CA1082" s="1">
        <v>425</v>
      </c>
      <c r="CB1082" s="1">
        <v>425</v>
      </c>
      <c r="CC1082" s="1">
        <v>450</v>
      </c>
      <c r="CD1082" s="1">
        <v>495</v>
      </c>
      <c r="CE1082" s="1">
        <v>500</v>
      </c>
      <c r="CF1082" s="1">
        <v>550</v>
      </c>
    </row>
    <row r="1083" spans="18:84" x14ac:dyDescent="0.25">
      <c r="R1083" s="1">
        <v>400</v>
      </c>
      <c r="S1083" s="1">
        <v>410</v>
      </c>
      <c r="T1083" s="1">
        <v>420</v>
      </c>
      <c r="U1083" s="1">
        <v>420</v>
      </c>
      <c r="V1083" s="1">
        <v>425</v>
      </c>
      <c r="W1083" s="1">
        <v>425</v>
      </c>
      <c r="X1083" s="1">
        <v>425</v>
      </c>
      <c r="Y1083" s="1">
        <v>425</v>
      </c>
      <c r="Z1083" s="1">
        <v>425</v>
      </c>
      <c r="AA1083" s="1">
        <v>425</v>
      </c>
      <c r="AB1083" s="1">
        <v>425</v>
      </c>
      <c r="AC1083" s="1">
        <v>425</v>
      </c>
      <c r="AD1083" s="1">
        <v>425</v>
      </c>
      <c r="AE1083" s="1">
        <v>425</v>
      </c>
      <c r="AF1083" s="1">
        <v>425</v>
      </c>
      <c r="AG1083" s="1">
        <v>430</v>
      </c>
      <c r="AH1083" s="1">
        <v>430</v>
      </c>
      <c r="AI1083" s="1">
        <v>435</v>
      </c>
      <c r="AJ1083" s="1">
        <v>440</v>
      </c>
      <c r="AK1083" s="1">
        <v>440</v>
      </c>
      <c r="AL1083" s="1">
        <v>450</v>
      </c>
      <c r="AM1083" s="1">
        <v>450</v>
      </c>
      <c r="AN1083" s="1">
        <v>450</v>
      </c>
      <c r="AO1083" s="1">
        <v>450</v>
      </c>
      <c r="AP1083" s="1">
        <v>450</v>
      </c>
      <c r="AQ1083" s="1">
        <v>450</v>
      </c>
      <c r="AR1083" s="1">
        <v>450</v>
      </c>
      <c r="AS1083" s="1">
        <v>450</v>
      </c>
      <c r="AT1083" s="1">
        <v>450</v>
      </c>
      <c r="AU1083" s="1">
        <v>450</v>
      </c>
      <c r="AV1083" s="1">
        <v>450</v>
      </c>
      <c r="AW1083" s="1">
        <v>460</v>
      </c>
      <c r="AX1083" s="1">
        <v>460</v>
      </c>
      <c r="AY1083" s="1">
        <v>460</v>
      </c>
      <c r="AZ1083" s="1">
        <v>475</v>
      </c>
      <c r="BA1083" s="1">
        <v>475</v>
      </c>
      <c r="BB1083" s="1">
        <v>475</v>
      </c>
      <c r="BC1083" s="1">
        <v>475</v>
      </c>
      <c r="BD1083" s="1">
        <v>475</v>
      </c>
      <c r="BE1083" s="1">
        <v>475</v>
      </c>
      <c r="BF1083" s="1">
        <v>475</v>
      </c>
      <c r="BG1083" s="1">
        <v>485</v>
      </c>
      <c r="BH1083" s="1">
        <v>490</v>
      </c>
      <c r="BI1083" s="1">
        <v>495</v>
      </c>
      <c r="BJ1083" s="1">
        <v>495</v>
      </c>
      <c r="BK1083" s="1">
        <v>495</v>
      </c>
      <c r="BL1083" s="1">
        <v>495</v>
      </c>
      <c r="BM1083" s="1">
        <v>500</v>
      </c>
      <c r="BN1083" s="1">
        <v>500</v>
      </c>
      <c r="BO1083" s="1">
        <v>500</v>
      </c>
      <c r="BP1083" s="1">
        <v>500</v>
      </c>
      <c r="BQ1083" s="1">
        <v>500</v>
      </c>
      <c r="BR1083" s="1">
        <v>520</v>
      </c>
      <c r="BS1083" s="1">
        <v>525</v>
      </c>
      <c r="BT1083" s="1">
        <v>525</v>
      </c>
      <c r="BU1083" s="1">
        <v>525</v>
      </c>
      <c r="BV1083" s="1">
        <v>550</v>
      </c>
      <c r="BW1083" s="1">
        <v>550</v>
      </c>
      <c r="BX1083" s="1">
        <v>550</v>
      </c>
      <c r="BY1083" s="1">
        <v>550</v>
      </c>
      <c r="BZ1083" s="1">
        <v>550</v>
      </c>
      <c r="CA1083" s="1">
        <v>550</v>
      </c>
      <c r="CB1083" s="1">
        <v>575</v>
      </c>
      <c r="CC1083" s="1">
        <v>580</v>
      </c>
      <c r="CD1083" s="1">
        <v>600</v>
      </c>
      <c r="CE1083" s="1">
        <v>650</v>
      </c>
      <c r="CF1083" s="1">
        <v>650</v>
      </c>
    </row>
    <row r="1084" spans="18:84" x14ac:dyDescent="0.25">
      <c r="R1084" s="1">
        <v>480</v>
      </c>
      <c r="S1084" s="1">
        <v>485</v>
      </c>
      <c r="T1084" s="1">
        <v>490</v>
      </c>
      <c r="U1084" s="1">
        <v>495</v>
      </c>
      <c r="V1084" s="1">
        <v>495</v>
      </c>
      <c r="W1084" s="1">
        <v>495</v>
      </c>
      <c r="X1084" s="1">
        <v>495</v>
      </c>
      <c r="Y1084" s="1">
        <v>495</v>
      </c>
      <c r="Z1084" s="1">
        <v>495</v>
      </c>
      <c r="AA1084" s="1">
        <v>499.7</v>
      </c>
      <c r="AB1084" s="1">
        <v>500</v>
      </c>
      <c r="AC1084" s="1">
        <v>500</v>
      </c>
      <c r="AD1084" s="1">
        <v>500</v>
      </c>
      <c r="AE1084" s="1">
        <v>515</v>
      </c>
      <c r="AF1084" s="1">
        <v>525</v>
      </c>
      <c r="AG1084" s="1">
        <v>525</v>
      </c>
      <c r="AH1084" s="1">
        <v>525</v>
      </c>
      <c r="AI1084" s="1">
        <v>525</v>
      </c>
      <c r="AJ1084" s="1">
        <v>525</v>
      </c>
      <c r="AK1084" s="1">
        <v>535</v>
      </c>
      <c r="AL1084" s="1">
        <v>550</v>
      </c>
      <c r="AM1084" s="1">
        <v>550</v>
      </c>
      <c r="AN1084" s="1">
        <v>550</v>
      </c>
      <c r="AO1084" s="1">
        <v>550</v>
      </c>
      <c r="AP1084" s="1">
        <v>550</v>
      </c>
      <c r="AQ1084" s="1">
        <v>550</v>
      </c>
      <c r="AR1084" s="1">
        <v>550</v>
      </c>
      <c r="AS1084" s="1">
        <v>550</v>
      </c>
      <c r="AT1084" s="1">
        <v>550</v>
      </c>
      <c r="AU1084" s="1">
        <v>550</v>
      </c>
      <c r="AV1084" s="1">
        <v>550</v>
      </c>
      <c r="AW1084" s="1">
        <v>560</v>
      </c>
      <c r="AX1084" s="1">
        <v>575</v>
      </c>
      <c r="AY1084" s="1">
        <v>575</v>
      </c>
      <c r="AZ1084" s="1">
        <v>575</v>
      </c>
      <c r="BA1084" s="1">
        <v>575</v>
      </c>
      <c r="BB1084" s="1">
        <v>575</v>
      </c>
      <c r="BC1084" s="1">
        <v>575</v>
      </c>
      <c r="BD1084" s="1">
        <v>575</v>
      </c>
      <c r="BE1084" s="1">
        <v>580</v>
      </c>
      <c r="BF1084" s="1">
        <v>590</v>
      </c>
      <c r="BG1084" s="1">
        <v>595</v>
      </c>
      <c r="BH1084" s="1">
        <v>595</v>
      </c>
      <c r="BI1084" s="1">
        <v>595</v>
      </c>
      <c r="BJ1084" s="1">
        <v>600</v>
      </c>
      <c r="BK1084" s="1">
        <v>600</v>
      </c>
      <c r="BL1084" s="1">
        <v>615</v>
      </c>
      <c r="BM1084" s="1">
        <v>620</v>
      </c>
      <c r="BN1084" s="1">
        <v>625</v>
      </c>
      <c r="BO1084" s="1">
        <v>625</v>
      </c>
      <c r="BP1084" s="1">
        <v>625</v>
      </c>
      <c r="BQ1084" s="1">
        <v>650</v>
      </c>
      <c r="BR1084" s="1">
        <v>650</v>
      </c>
      <c r="BS1084" s="1">
        <v>650</v>
      </c>
      <c r="BT1084" s="1">
        <v>650</v>
      </c>
      <c r="BU1084" s="1">
        <v>650</v>
      </c>
      <c r="BV1084" s="1">
        <v>655</v>
      </c>
      <c r="BW1084" s="1">
        <v>660</v>
      </c>
      <c r="BX1084" s="1">
        <v>675</v>
      </c>
      <c r="BY1084" s="1">
        <v>695</v>
      </c>
      <c r="BZ1084" s="1">
        <v>700</v>
      </c>
      <c r="CA1084" s="1">
        <v>700</v>
      </c>
      <c r="CB1084" s="1">
        <v>700</v>
      </c>
      <c r="CC1084" s="1">
        <v>720</v>
      </c>
      <c r="CD1084" s="1">
        <v>750</v>
      </c>
      <c r="CE1084" s="1">
        <v>750</v>
      </c>
      <c r="CF1084" s="1">
        <v>850</v>
      </c>
    </row>
    <row r="1085" spans="18:84" x14ac:dyDescent="0.25">
      <c r="R1085" s="1">
        <v>725</v>
      </c>
      <c r="S1085" s="1">
        <v>725</v>
      </c>
      <c r="T1085" s="1">
        <v>725</v>
      </c>
      <c r="U1085" s="1">
        <v>725</v>
      </c>
      <c r="V1085" s="1">
        <v>735</v>
      </c>
      <c r="W1085" s="1">
        <v>735</v>
      </c>
      <c r="X1085" s="1">
        <v>750</v>
      </c>
      <c r="Y1085" s="1">
        <v>750</v>
      </c>
      <c r="Z1085" s="1">
        <v>750</v>
      </c>
      <c r="AA1085" s="1">
        <v>750</v>
      </c>
      <c r="AB1085" s="1">
        <v>750</v>
      </c>
      <c r="AC1085" s="1">
        <v>750</v>
      </c>
      <c r="AD1085" s="1">
        <v>750</v>
      </c>
      <c r="AE1085" s="1">
        <v>750</v>
      </c>
      <c r="AF1085" s="1">
        <v>750</v>
      </c>
      <c r="AG1085" s="1">
        <v>750</v>
      </c>
      <c r="AH1085" s="1">
        <v>750</v>
      </c>
      <c r="AI1085" s="1">
        <v>755</v>
      </c>
      <c r="AJ1085" s="1">
        <v>760</v>
      </c>
      <c r="AK1085" s="1">
        <v>780</v>
      </c>
      <c r="AL1085" s="1">
        <v>780</v>
      </c>
      <c r="AM1085" s="1">
        <v>780</v>
      </c>
      <c r="AN1085" s="1">
        <v>787.5</v>
      </c>
      <c r="AO1085" s="1">
        <v>795</v>
      </c>
      <c r="AP1085" s="1">
        <v>795</v>
      </c>
      <c r="AQ1085" s="1">
        <v>795</v>
      </c>
      <c r="AR1085" s="1">
        <v>795</v>
      </c>
      <c r="AS1085" s="1">
        <v>797.5</v>
      </c>
      <c r="AT1085" s="1">
        <v>800</v>
      </c>
      <c r="AU1085" s="1">
        <v>800</v>
      </c>
      <c r="AV1085" s="1">
        <v>800</v>
      </c>
      <c r="AW1085" s="1">
        <v>800</v>
      </c>
      <c r="AX1085" s="1">
        <v>800</v>
      </c>
      <c r="AY1085" s="1">
        <v>800</v>
      </c>
      <c r="AZ1085" s="1">
        <v>800</v>
      </c>
      <c r="BA1085" s="1">
        <v>800</v>
      </c>
      <c r="BB1085" s="1">
        <v>800</v>
      </c>
      <c r="BC1085" s="1">
        <v>812.5</v>
      </c>
      <c r="BD1085" s="1">
        <v>825</v>
      </c>
      <c r="BE1085" s="1">
        <v>825</v>
      </c>
      <c r="BF1085" s="1">
        <v>825</v>
      </c>
      <c r="BG1085" s="1">
        <v>830</v>
      </c>
      <c r="BH1085" s="1">
        <v>830</v>
      </c>
      <c r="BI1085" s="1">
        <v>830</v>
      </c>
      <c r="BJ1085" s="1">
        <v>850</v>
      </c>
      <c r="BK1085" s="1">
        <v>850</v>
      </c>
      <c r="BL1085" s="1">
        <v>850</v>
      </c>
      <c r="BM1085" s="1">
        <v>850</v>
      </c>
      <c r="BN1085" s="1">
        <v>850</v>
      </c>
      <c r="BO1085" s="1">
        <v>850</v>
      </c>
      <c r="BP1085" s="1">
        <v>850</v>
      </c>
      <c r="BQ1085" s="1">
        <v>850</v>
      </c>
      <c r="BR1085" s="1">
        <v>850</v>
      </c>
      <c r="BS1085" s="1">
        <v>850</v>
      </c>
      <c r="BT1085" s="1">
        <v>850</v>
      </c>
      <c r="BU1085" s="1">
        <v>850</v>
      </c>
      <c r="BV1085" s="1">
        <v>885</v>
      </c>
      <c r="BW1085" s="1">
        <v>887.5</v>
      </c>
      <c r="BX1085" s="1">
        <v>890</v>
      </c>
      <c r="BY1085" s="1">
        <v>895</v>
      </c>
      <c r="BZ1085" s="1">
        <v>895</v>
      </c>
      <c r="CA1085" s="1">
        <v>950</v>
      </c>
      <c r="CB1085" s="1">
        <v>975</v>
      </c>
      <c r="CC1085" s="1">
        <v>1000</v>
      </c>
      <c r="CD1085" s="1">
        <v>1000</v>
      </c>
      <c r="CE1085" s="1">
        <v>1000</v>
      </c>
      <c r="CF1085" s="1">
        <v>1050</v>
      </c>
    </row>
    <row r="1086" spans="18:84" x14ac:dyDescent="0.25">
      <c r="R1086" s="1">
        <v>860</v>
      </c>
      <c r="S1086" s="1">
        <v>860</v>
      </c>
      <c r="T1086" s="1">
        <v>895</v>
      </c>
      <c r="U1086" s="1">
        <v>895</v>
      </c>
      <c r="V1086" s="1">
        <v>895</v>
      </c>
      <c r="W1086" s="1">
        <v>895</v>
      </c>
      <c r="X1086" s="1">
        <v>925</v>
      </c>
      <c r="Y1086" s="1">
        <v>925</v>
      </c>
      <c r="Z1086" s="1">
        <v>925</v>
      </c>
      <c r="AA1086" s="1">
        <v>925</v>
      </c>
      <c r="AB1086" s="1">
        <v>975</v>
      </c>
      <c r="AC1086" s="1">
        <v>975</v>
      </c>
      <c r="AD1086" s="1">
        <v>975</v>
      </c>
      <c r="AE1086" s="1">
        <v>975</v>
      </c>
      <c r="AF1086" s="1">
        <v>1000</v>
      </c>
      <c r="AG1086" s="1">
        <v>1000</v>
      </c>
      <c r="AH1086" s="1">
        <v>1000</v>
      </c>
      <c r="AI1086" s="1">
        <v>1000</v>
      </c>
      <c r="AJ1086" s="1">
        <v>1000</v>
      </c>
      <c r="AK1086" s="1">
        <v>1000</v>
      </c>
      <c r="AL1086" s="1">
        <v>1000</v>
      </c>
      <c r="AM1086" s="1">
        <v>1100</v>
      </c>
      <c r="AN1086" s="1">
        <v>1100</v>
      </c>
      <c r="AO1086" s="1">
        <v>1100</v>
      </c>
      <c r="AP1086" s="1">
        <v>1100</v>
      </c>
      <c r="AQ1086" s="1">
        <v>1200</v>
      </c>
      <c r="AR1086" s="1">
        <v>1200</v>
      </c>
      <c r="AS1086" s="1">
        <v>1200</v>
      </c>
      <c r="AT1086" s="1">
        <v>1200</v>
      </c>
      <c r="AU1086" s="1">
        <v>1225</v>
      </c>
      <c r="AV1086" s="1">
        <v>1225</v>
      </c>
      <c r="AW1086" s="1">
        <v>1225</v>
      </c>
      <c r="AX1086" s="1">
        <v>1225</v>
      </c>
      <c r="AY1086" s="1">
        <v>1225</v>
      </c>
      <c r="AZ1086" s="1">
        <v>1225</v>
      </c>
      <c r="BA1086" s="1">
        <v>1225</v>
      </c>
      <c r="BB1086" s="1">
        <v>1225</v>
      </c>
      <c r="BC1086" s="1">
        <v>1300</v>
      </c>
      <c r="BD1086" s="1">
        <v>1300</v>
      </c>
      <c r="BE1086" s="1">
        <v>1300</v>
      </c>
      <c r="BF1086" s="1">
        <v>1300</v>
      </c>
      <c r="BG1086" s="1">
        <v>1300</v>
      </c>
      <c r="BH1086" s="1">
        <v>1300</v>
      </c>
      <c r="BI1086" s="1">
        <v>1300</v>
      </c>
      <c r="BJ1086" s="1">
        <v>1350</v>
      </c>
      <c r="BK1086" s="1">
        <v>1350</v>
      </c>
      <c r="BL1086" s="1">
        <v>1350</v>
      </c>
      <c r="BM1086" s="1">
        <v>1350</v>
      </c>
      <c r="BN1086" s="1">
        <v>1350</v>
      </c>
      <c r="BO1086" s="1">
        <v>1350</v>
      </c>
      <c r="BP1086" s="1">
        <v>1350</v>
      </c>
      <c r="BQ1086" s="1">
        <v>1350</v>
      </c>
      <c r="BR1086" s="1">
        <v>1475</v>
      </c>
      <c r="BS1086" s="1">
        <v>1475</v>
      </c>
      <c r="BT1086" s="1">
        <v>1475</v>
      </c>
      <c r="BU1086" s="1">
        <v>1475</v>
      </c>
      <c r="BV1086" s="1">
        <v>1500</v>
      </c>
      <c r="BW1086" s="1">
        <v>1500</v>
      </c>
      <c r="BX1086" s="1">
        <v>1500</v>
      </c>
      <c r="BY1086" s="1">
        <v>1500</v>
      </c>
      <c r="BZ1086" s="1">
        <v>1750</v>
      </c>
      <c r="CA1086" s="1">
        <v>1750</v>
      </c>
      <c r="CB1086" s="1">
        <v>1750</v>
      </c>
      <c r="CC1086" s="1">
        <v>1750</v>
      </c>
      <c r="CD1086" s="1">
        <v>2000</v>
      </c>
      <c r="CE1086" s="1">
        <v>2000</v>
      </c>
      <c r="CF1086" s="1">
        <v>2000</v>
      </c>
    </row>
    <row r="1087" spans="18:84" x14ac:dyDescent="0.25">
      <c r="R1087" s="1">
        <v>230</v>
      </c>
      <c r="S1087" s="1">
        <v>230</v>
      </c>
      <c r="T1087" s="1">
        <v>230</v>
      </c>
      <c r="U1087" s="1">
        <v>230</v>
      </c>
      <c r="V1087" s="1">
        <v>230</v>
      </c>
      <c r="W1087" s="1">
        <v>230</v>
      </c>
      <c r="X1087" s="1">
        <v>230</v>
      </c>
      <c r="Y1087" s="1">
        <v>230</v>
      </c>
      <c r="Z1087" s="1">
        <v>230</v>
      </c>
      <c r="AA1087" s="1">
        <v>230</v>
      </c>
      <c r="AB1087" s="1">
        <v>230</v>
      </c>
      <c r="AC1087" s="1">
        <v>230</v>
      </c>
      <c r="AD1087" s="1">
        <v>230</v>
      </c>
      <c r="AE1087" s="1">
        <v>230</v>
      </c>
      <c r="AF1087" s="1">
        <v>230</v>
      </c>
      <c r="AG1087" s="1">
        <v>230</v>
      </c>
      <c r="AH1087" s="1">
        <v>230</v>
      </c>
      <c r="AI1087" s="1">
        <v>240</v>
      </c>
      <c r="AJ1087" s="1">
        <v>250</v>
      </c>
      <c r="AK1087" s="1">
        <v>250</v>
      </c>
      <c r="AL1087" s="1">
        <v>250</v>
      </c>
      <c r="AM1087" s="1">
        <v>250</v>
      </c>
      <c r="AN1087" s="1">
        <v>250</v>
      </c>
      <c r="AO1087" s="1">
        <v>250</v>
      </c>
      <c r="AP1087" s="1">
        <v>250</v>
      </c>
      <c r="AQ1087" s="1">
        <v>250</v>
      </c>
      <c r="AR1087" s="1">
        <v>250</v>
      </c>
      <c r="AS1087" s="1">
        <v>250</v>
      </c>
      <c r="AT1087" s="1">
        <v>250</v>
      </c>
      <c r="AU1087" s="1">
        <v>250</v>
      </c>
      <c r="AV1087" s="1">
        <v>250</v>
      </c>
      <c r="AW1087" s="1">
        <v>250</v>
      </c>
      <c r="AX1087" s="1">
        <v>250</v>
      </c>
      <c r="AY1087" s="1">
        <v>250</v>
      </c>
      <c r="AZ1087" s="1">
        <v>250</v>
      </c>
      <c r="BA1087" s="1">
        <v>250</v>
      </c>
      <c r="BB1087" s="1">
        <v>250</v>
      </c>
      <c r="BC1087" s="1">
        <v>250</v>
      </c>
      <c r="BD1087" s="1">
        <v>250</v>
      </c>
      <c r="BE1087" s="1">
        <v>250</v>
      </c>
      <c r="BF1087" s="1">
        <v>250</v>
      </c>
      <c r="BG1087" s="1">
        <v>250</v>
      </c>
      <c r="BH1087" s="1">
        <v>287.5</v>
      </c>
      <c r="BI1087" s="1">
        <v>325</v>
      </c>
      <c r="BJ1087" s="1">
        <v>325</v>
      </c>
      <c r="BK1087" s="1">
        <v>325</v>
      </c>
      <c r="BL1087" s="1">
        <v>325</v>
      </c>
      <c r="BM1087" s="1">
        <v>325</v>
      </c>
      <c r="BN1087" s="1">
        <v>325</v>
      </c>
      <c r="BO1087" s="1">
        <v>325</v>
      </c>
      <c r="BP1087" s="1">
        <v>325</v>
      </c>
      <c r="BQ1087" s="1">
        <v>325</v>
      </c>
      <c r="BR1087" s="1">
        <v>325</v>
      </c>
      <c r="BS1087" s="1">
        <v>325</v>
      </c>
      <c r="BT1087" s="1">
        <v>325</v>
      </c>
      <c r="BU1087" s="1">
        <v>325</v>
      </c>
      <c r="BV1087" s="1">
        <v>325</v>
      </c>
      <c r="BW1087" s="1">
        <v>325</v>
      </c>
      <c r="BX1087" s="1">
        <v>325</v>
      </c>
      <c r="BY1087" s="1">
        <v>325</v>
      </c>
      <c r="BZ1087" s="1">
        <v>325</v>
      </c>
      <c r="CA1087" s="1">
        <v>325</v>
      </c>
      <c r="CB1087" s="1">
        <v>325</v>
      </c>
      <c r="CC1087" s="1">
        <v>325</v>
      </c>
      <c r="CD1087" s="1">
        <v>325</v>
      </c>
      <c r="CE1087" s="1">
        <v>325</v>
      </c>
      <c r="CF1087" s="1">
        <v>325</v>
      </c>
    </row>
    <row r="1088" spans="18:84" x14ac:dyDescent="0.25">
      <c r="R1088" s="1">
        <v>300</v>
      </c>
      <c r="S1088" s="1">
        <v>300</v>
      </c>
      <c r="T1088" s="1">
        <v>300</v>
      </c>
      <c r="U1088" s="1">
        <v>300</v>
      </c>
      <c r="V1088" s="1">
        <v>300</v>
      </c>
      <c r="W1088" s="1">
        <v>300</v>
      </c>
      <c r="X1088" s="1">
        <v>300</v>
      </c>
      <c r="Y1088" s="1">
        <v>300</v>
      </c>
      <c r="Z1088" s="1">
        <v>300</v>
      </c>
      <c r="AA1088" s="1">
        <v>300</v>
      </c>
      <c r="AB1088" s="1">
        <v>300</v>
      </c>
      <c r="AC1088" s="1">
        <v>300</v>
      </c>
      <c r="AD1088" s="1">
        <v>305</v>
      </c>
      <c r="AE1088" s="1">
        <v>305</v>
      </c>
      <c r="AF1088" s="1">
        <v>316.07</v>
      </c>
      <c r="AG1088" s="1">
        <v>316.07</v>
      </c>
      <c r="AH1088" s="1">
        <v>316.07</v>
      </c>
      <c r="AI1088" s="1">
        <v>325</v>
      </c>
      <c r="AJ1088" s="1">
        <v>325</v>
      </c>
      <c r="AK1088" s="1">
        <v>325</v>
      </c>
      <c r="AL1088" s="1">
        <v>325</v>
      </c>
      <c r="AM1088" s="1">
        <v>325</v>
      </c>
      <c r="AN1088" s="1">
        <v>325</v>
      </c>
      <c r="AO1088" s="1">
        <v>325</v>
      </c>
      <c r="AP1088" s="1">
        <v>325</v>
      </c>
      <c r="AQ1088" s="1">
        <v>325</v>
      </c>
      <c r="AR1088" s="1">
        <v>325</v>
      </c>
      <c r="AS1088" s="1">
        <v>325.89</v>
      </c>
      <c r="AT1088" s="1">
        <v>325.89</v>
      </c>
      <c r="AU1088" s="1">
        <v>340</v>
      </c>
      <c r="AV1088" s="1">
        <v>341.07</v>
      </c>
      <c r="AW1088" s="1">
        <v>341.07</v>
      </c>
      <c r="AX1088" s="1">
        <v>345</v>
      </c>
      <c r="AY1088" s="1">
        <v>350</v>
      </c>
      <c r="AZ1088" s="1">
        <v>350</v>
      </c>
      <c r="BA1088" s="1">
        <v>350</v>
      </c>
      <c r="BB1088" s="1">
        <v>350</v>
      </c>
      <c r="BC1088" s="1">
        <v>350</v>
      </c>
      <c r="BD1088" s="1">
        <v>350</v>
      </c>
      <c r="BE1088" s="1">
        <v>350</v>
      </c>
      <c r="BF1088" s="1">
        <v>350</v>
      </c>
      <c r="BG1088" s="1">
        <v>359.52</v>
      </c>
      <c r="BH1088" s="1">
        <v>359.52</v>
      </c>
      <c r="BI1088" s="1">
        <v>359.52</v>
      </c>
      <c r="BJ1088" s="1">
        <v>369.52</v>
      </c>
      <c r="BK1088" s="1">
        <v>384.52</v>
      </c>
      <c r="BL1088" s="1">
        <v>384.52</v>
      </c>
      <c r="BM1088" s="1">
        <v>400</v>
      </c>
      <c r="BN1088" s="1">
        <v>400</v>
      </c>
      <c r="BO1088" s="1">
        <v>400</v>
      </c>
      <c r="BP1088" s="1">
        <v>400</v>
      </c>
      <c r="BQ1088" s="1">
        <v>400</v>
      </c>
      <c r="BR1088" s="1">
        <v>400</v>
      </c>
      <c r="BS1088" s="1">
        <v>400</v>
      </c>
      <c r="BT1088" s="1">
        <v>400</v>
      </c>
      <c r="BU1088" s="1">
        <v>400</v>
      </c>
      <c r="BV1088" s="1">
        <v>400</v>
      </c>
      <c r="BW1088" s="1">
        <v>400</v>
      </c>
      <c r="BX1088" s="1">
        <v>400</v>
      </c>
      <c r="BY1088" s="1">
        <v>400</v>
      </c>
      <c r="BZ1088" s="1">
        <v>434.52</v>
      </c>
      <c r="CA1088" s="1">
        <v>434.52</v>
      </c>
      <c r="CB1088" s="1">
        <v>445</v>
      </c>
      <c r="CC1088" s="1">
        <v>445</v>
      </c>
      <c r="CD1088" s="1">
        <v>445</v>
      </c>
      <c r="CE1088" s="1">
        <v>450</v>
      </c>
      <c r="CF1088" s="1">
        <v>450</v>
      </c>
    </row>
    <row r="1089" spans="18:84" x14ac:dyDescent="0.25">
      <c r="R1089" s="1">
        <v>375</v>
      </c>
      <c r="S1089" s="1">
        <v>375</v>
      </c>
      <c r="T1089" s="1">
        <v>375</v>
      </c>
      <c r="U1089" s="1">
        <v>375</v>
      </c>
      <c r="V1089" s="1">
        <v>375</v>
      </c>
      <c r="W1089" s="1">
        <v>375</v>
      </c>
      <c r="X1089" s="1">
        <v>375</v>
      </c>
      <c r="Y1089" s="1">
        <v>375</v>
      </c>
      <c r="Z1089" s="1">
        <v>375</v>
      </c>
      <c r="AA1089" s="1">
        <v>375</v>
      </c>
      <c r="AB1089" s="1">
        <v>375</v>
      </c>
      <c r="AC1089" s="1">
        <v>375</v>
      </c>
      <c r="AD1089" s="1">
        <v>375</v>
      </c>
      <c r="AE1089" s="1">
        <v>375</v>
      </c>
      <c r="AF1089" s="1">
        <v>375</v>
      </c>
      <c r="AG1089" s="1">
        <v>375</v>
      </c>
      <c r="AH1089" s="1">
        <v>380</v>
      </c>
      <c r="AI1089" s="1">
        <v>380</v>
      </c>
      <c r="AJ1089" s="1">
        <v>380</v>
      </c>
      <c r="AK1089" s="1">
        <v>390</v>
      </c>
      <c r="AL1089" s="1">
        <v>395</v>
      </c>
      <c r="AM1089" s="1">
        <v>395</v>
      </c>
      <c r="AN1089" s="1">
        <v>395</v>
      </c>
      <c r="AO1089" s="1">
        <v>395</v>
      </c>
      <c r="AP1089" s="1">
        <v>395</v>
      </c>
      <c r="AQ1089" s="1">
        <v>395</v>
      </c>
      <c r="AR1089" s="1">
        <v>395</v>
      </c>
      <c r="AS1089" s="1">
        <v>395</v>
      </c>
      <c r="AT1089" s="1">
        <v>395</v>
      </c>
      <c r="AU1089" s="1">
        <v>395</v>
      </c>
      <c r="AV1089" s="1">
        <v>395</v>
      </c>
      <c r="AW1089" s="1">
        <v>395</v>
      </c>
      <c r="AX1089" s="1">
        <v>395</v>
      </c>
      <c r="AY1089" s="1">
        <v>395</v>
      </c>
      <c r="AZ1089" s="1">
        <v>395</v>
      </c>
      <c r="BA1089" s="1">
        <v>395</v>
      </c>
      <c r="BB1089" s="1">
        <v>395</v>
      </c>
      <c r="BC1089" s="1">
        <v>400</v>
      </c>
      <c r="BD1089" s="1">
        <v>400</v>
      </c>
      <c r="BE1089" s="1">
        <v>400</v>
      </c>
      <c r="BF1089" s="1">
        <v>400</v>
      </c>
      <c r="BG1089" s="1">
        <v>400</v>
      </c>
      <c r="BH1089" s="1">
        <v>400</v>
      </c>
      <c r="BI1089" s="1">
        <v>400</v>
      </c>
      <c r="BJ1089" s="1">
        <v>400</v>
      </c>
      <c r="BK1089" s="1">
        <v>400</v>
      </c>
      <c r="BL1089" s="1">
        <v>420</v>
      </c>
      <c r="BM1089" s="1">
        <v>425</v>
      </c>
      <c r="BN1089" s="1">
        <v>425</v>
      </c>
      <c r="BO1089" s="1">
        <v>425</v>
      </c>
      <c r="BP1089" s="1">
        <v>425</v>
      </c>
      <c r="BQ1089" s="1">
        <v>425</v>
      </c>
      <c r="BR1089" s="1">
        <v>425</v>
      </c>
      <c r="BS1089" s="1">
        <v>425</v>
      </c>
      <c r="BT1089" s="1">
        <v>425</v>
      </c>
      <c r="BU1089" s="1">
        <v>430</v>
      </c>
      <c r="BV1089" s="1">
        <v>450</v>
      </c>
      <c r="BW1089" s="1">
        <v>450</v>
      </c>
      <c r="BX1089" s="1">
        <v>450</v>
      </c>
      <c r="BY1089" s="1">
        <v>450</v>
      </c>
      <c r="BZ1089" s="1">
        <v>450</v>
      </c>
      <c r="CA1089" s="1">
        <v>450</v>
      </c>
      <c r="CB1089" s="1">
        <v>450</v>
      </c>
      <c r="CC1089" s="1">
        <v>450</v>
      </c>
      <c r="CD1089" s="1">
        <v>450</v>
      </c>
      <c r="CE1089" s="1">
        <v>500</v>
      </c>
      <c r="CF1089" s="1">
        <v>515</v>
      </c>
    </row>
    <row r="1090" spans="18:84" x14ac:dyDescent="0.25">
      <c r="R1090" s="1">
        <v>450</v>
      </c>
      <c r="S1090" s="1">
        <v>450</v>
      </c>
      <c r="T1090" s="1">
        <v>450</v>
      </c>
      <c r="U1090" s="1">
        <v>450</v>
      </c>
      <c r="V1090" s="1">
        <v>450</v>
      </c>
      <c r="W1090" s="1">
        <v>450</v>
      </c>
      <c r="X1090" s="1">
        <v>450</v>
      </c>
      <c r="Y1090" s="1">
        <v>450</v>
      </c>
      <c r="Z1090" s="1">
        <v>450</v>
      </c>
      <c r="AA1090" s="1">
        <v>450</v>
      </c>
      <c r="AB1090" s="1">
        <v>470</v>
      </c>
      <c r="AC1090" s="1">
        <v>475</v>
      </c>
      <c r="AD1090" s="1">
        <v>475</v>
      </c>
      <c r="AE1090" s="1">
        <v>475</v>
      </c>
      <c r="AF1090" s="1">
        <v>475</v>
      </c>
      <c r="AG1090" s="1">
        <v>475</v>
      </c>
      <c r="AH1090" s="1">
        <v>475</v>
      </c>
      <c r="AI1090" s="1">
        <v>475</v>
      </c>
      <c r="AJ1090" s="1">
        <v>485</v>
      </c>
      <c r="AK1090" s="1">
        <v>495</v>
      </c>
      <c r="AL1090" s="1">
        <v>495</v>
      </c>
      <c r="AM1090" s="1">
        <v>495</v>
      </c>
      <c r="AN1090" s="1">
        <v>495</v>
      </c>
      <c r="AO1090" s="1">
        <v>495</v>
      </c>
      <c r="AP1090" s="1">
        <v>495</v>
      </c>
      <c r="AQ1090" s="1">
        <v>500</v>
      </c>
      <c r="AR1090" s="1">
        <v>500</v>
      </c>
      <c r="AS1090" s="1">
        <v>500</v>
      </c>
      <c r="AT1090" s="1">
        <v>500</v>
      </c>
      <c r="AU1090" s="1">
        <v>500</v>
      </c>
      <c r="AV1090" s="1">
        <v>520</v>
      </c>
      <c r="AW1090" s="1">
        <v>525</v>
      </c>
      <c r="AX1090" s="1">
        <v>525</v>
      </c>
      <c r="AY1090" s="1">
        <v>525</v>
      </c>
      <c r="AZ1090" s="1">
        <v>525</v>
      </c>
      <c r="BA1090" s="1">
        <v>525</v>
      </c>
      <c r="BB1090" s="1">
        <v>525</v>
      </c>
      <c r="BC1090" s="1">
        <v>525</v>
      </c>
      <c r="BD1090" s="1">
        <v>525</v>
      </c>
      <c r="BE1090" s="1">
        <v>550</v>
      </c>
      <c r="BF1090" s="1">
        <v>550</v>
      </c>
      <c r="BG1090" s="1">
        <v>550</v>
      </c>
      <c r="BH1090" s="1">
        <v>550</v>
      </c>
      <c r="BI1090" s="1">
        <v>550</v>
      </c>
      <c r="BJ1090" s="1">
        <v>550</v>
      </c>
      <c r="BK1090" s="1">
        <v>550</v>
      </c>
      <c r="BL1090" s="1">
        <v>550</v>
      </c>
      <c r="BM1090" s="1">
        <v>550</v>
      </c>
      <c r="BN1090" s="1">
        <v>550</v>
      </c>
      <c r="BO1090" s="1">
        <v>550</v>
      </c>
      <c r="BP1090" s="1">
        <v>550</v>
      </c>
      <c r="BQ1090" s="1">
        <v>575</v>
      </c>
      <c r="BR1090" s="1">
        <v>575</v>
      </c>
      <c r="BS1090" s="1">
        <v>575</v>
      </c>
      <c r="BT1090" s="1">
        <v>575</v>
      </c>
      <c r="BU1090" s="1">
        <v>595</v>
      </c>
      <c r="BV1090" s="1">
        <v>595</v>
      </c>
      <c r="BW1090" s="1">
        <v>595</v>
      </c>
      <c r="BX1090" s="1">
        <v>600</v>
      </c>
      <c r="BY1090" s="1">
        <v>600</v>
      </c>
      <c r="BZ1090" s="1">
        <v>625</v>
      </c>
      <c r="CA1090" s="1">
        <v>625</v>
      </c>
      <c r="CB1090" s="1">
        <v>650</v>
      </c>
      <c r="CC1090" s="1">
        <v>650</v>
      </c>
      <c r="CD1090" s="1">
        <v>695</v>
      </c>
      <c r="CE1090" s="1">
        <v>795</v>
      </c>
      <c r="CF1090" s="1">
        <v>850</v>
      </c>
    </row>
    <row r="1091" spans="18:84" x14ac:dyDescent="0.25">
      <c r="R1091" s="1">
        <v>575</v>
      </c>
      <c r="S1091" s="1">
        <v>575</v>
      </c>
      <c r="T1091" s="1">
        <v>575</v>
      </c>
      <c r="U1091" s="1">
        <v>575</v>
      </c>
      <c r="V1091" s="1">
        <v>575</v>
      </c>
      <c r="W1091" s="1">
        <v>595</v>
      </c>
      <c r="X1091" s="1">
        <v>595</v>
      </c>
      <c r="Y1091" s="1">
        <v>595</v>
      </c>
      <c r="Z1091" s="1">
        <v>595</v>
      </c>
      <c r="AA1091" s="1">
        <v>595</v>
      </c>
      <c r="AB1091" s="1">
        <v>595</v>
      </c>
      <c r="AC1091" s="1">
        <v>595</v>
      </c>
      <c r="AD1091" s="1">
        <v>595</v>
      </c>
      <c r="AE1091" s="1">
        <v>600</v>
      </c>
      <c r="AF1091" s="1">
        <v>600</v>
      </c>
      <c r="AG1091" s="1">
        <v>600</v>
      </c>
      <c r="AH1091" s="1">
        <v>600</v>
      </c>
      <c r="AI1091" s="1">
        <v>600</v>
      </c>
      <c r="AJ1091" s="1">
        <v>600</v>
      </c>
      <c r="AK1091" s="1">
        <v>600</v>
      </c>
      <c r="AL1091" s="1">
        <v>600</v>
      </c>
      <c r="AM1091" s="1">
        <v>600</v>
      </c>
      <c r="AN1091" s="1">
        <v>610</v>
      </c>
      <c r="AO1091" s="1">
        <v>620</v>
      </c>
      <c r="AP1091" s="1">
        <v>625</v>
      </c>
      <c r="AQ1091" s="1">
        <v>625</v>
      </c>
      <c r="AR1091" s="1">
        <v>625</v>
      </c>
      <c r="AS1091" s="1">
        <v>625</v>
      </c>
      <c r="AT1091" s="1">
        <v>625</v>
      </c>
      <c r="AU1091" s="1">
        <v>650</v>
      </c>
      <c r="AV1091" s="1">
        <v>650</v>
      </c>
      <c r="AW1091" s="1">
        <v>650</v>
      </c>
      <c r="AX1091" s="1">
        <v>650</v>
      </c>
      <c r="AY1091" s="1">
        <v>650</v>
      </c>
      <c r="AZ1091" s="1">
        <v>650</v>
      </c>
      <c r="BA1091" s="1">
        <v>650</v>
      </c>
      <c r="BB1091" s="1">
        <v>650</v>
      </c>
      <c r="BC1091" s="1">
        <v>650</v>
      </c>
      <c r="BD1091" s="1">
        <v>675</v>
      </c>
      <c r="BE1091" s="1">
        <v>675</v>
      </c>
      <c r="BF1091" s="1">
        <v>675</v>
      </c>
      <c r="BG1091" s="1">
        <v>675</v>
      </c>
      <c r="BH1091" s="1">
        <v>695</v>
      </c>
      <c r="BI1091" s="1">
        <v>695</v>
      </c>
      <c r="BJ1091" s="1">
        <v>695</v>
      </c>
      <c r="BK1091" s="1">
        <v>700</v>
      </c>
      <c r="BL1091" s="1">
        <v>725</v>
      </c>
      <c r="BM1091" s="1">
        <v>725</v>
      </c>
      <c r="BN1091" s="1">
        <v>725</v>
      </c>
      <c r="BO1091" s="1">
        <v>750</v>
      </c>
      <c r="BP1091" s="1">
        <v>750</v>
      </c>
      <c r="BQ1091" s="1">
        <v>750</v>
      </c>
      <c r="BR1091" s="1">
        <v>750</v>
      </c>
      <c r="BS1091" s="1">
        <v>750</v>
      </c>
      <c r="BT1091" s="1">
        <v>750</v>
      </c>
      <c r="BU1091" s="1">
        <v>775</v>
      </c>
      <c r="BV1091" s="1">
        <v>795</v>
      </c>
      <c r="BW1091" s="1">
        <v>795</v>
      </c>
      <c r="BX1091" s="1">
        <v>795</v>
      </c>
      <c r="BY1091" s="1">
        <v>795</v>
      </c>
      <c r="BZ1091" s="1">
        <v>795</v>
      </c>
      <c r="CA1091" s="1">
        <v>850</v>
      </c>
      <c r="CB1091" s="1">
        <v>850</v>
      </c>
      <c r="CC1091" s="1">
        <v>895</v>
      </c>
      <c r="CD1091" s="1">
        <v>900</v>
      </c>
      <c r="CE1091" s="1">
        <v>995</v>
      </c>
      <c r="CF1091" s="1">
        <v>1300</v>
      </c>
    </row>
    <row r="1092" spans="18:84" x14ac:dyDescent="0.25">
      <c r="R1092" s="1">
        <v>895</v>
      </c>
      <c r="S1092" s="1">
        <v>895</v>
      </c>
      <c r="T1092" s="1">
        <v>895</v>
      </c>
      <c r="U1092" s="1">
        <v>895</v>
      </c>
      <c r="V1092" s="1">
        <v>895</v>
      </c>
      <c r="W1092" s="1">
        <v>895</v>
      </c>
      <c r="X1092" s="1">
        <v>895</v>
      </c>
      <c r="Y1092" s="1">
        <v>897.5</v>
      </c>
      <c r="Z1092" s="1">
        <v>900</v>
      </c>
      <c r="AA1092" s="1">
        <v>925</v>
      </c>
      <c r="AB1092" s="1">
        <v>925</v>
      </c>
      <c r="AC1092" s="1">
        <v>950</v>
      </c>
      <c r="AD1092" s="1">
        <v>950</v>
      </c>
      <c r="AE1092" s="1">
        <v>950</v>
      </c>
      <c r="AF1092" s="1">
        <v>950</v>
      </c>
      <c r="AG1092" s="1">
        <v>950</v>
      </c>
      <c r="AH1092" s="1">
        <v>950</v>
      </c>
      <c r="AI1092" s="1">
        <v>970</v>
      </c>
      <c r="AJ1092" s="1">
        <v>990</v>
      </c>
      <c r="AK1092" s="1">
        <v>995</v>
      </c>
      <c r="AL1092" s="1">
        <v>995</v>
      </c>
      <c r="AM1092" s="1">
        <v>995</v>
      </c>
      <c r="AN1092" s="1">
        <v>995</v>
      </c>
      <c r="AO1092" s="1">
        <v>995</v>
      </c>
      <c r="AP1092" s="1">
        <v>995</v>
      </c>
      <c r="AQ1092" s="1">
        <v>995</v>
      </c>
      <c r="AR1092" s="1">
        <v>995</v>
      </c>
      <c r="AS1092" s="1">
        <v>1022.5</v>
      </c>
      <c r="AT1092" s="1">
        <v>1050</v>
      </c>
      <c r="AU1092" s="1">
        <v>1050</v>
      </c>
      <c r="AV1092" s="1">
        <v>1050</v>
      </c>
      <c r="AW1092" s="1">
        <v>1050</v>
      </c>
      <c r="AX1092" s="1">
        <v>1075</v>
      </c>
      <c r="AY1092" s="1">
        <v>1100</v>
      </c>
      <c r="AZ1092" s="1">
        <v>1100</v>
      </c>
      <c r="BA1092" s="1">
        <v>1100</v>
      </c>
      <c r="BB1092" s="1">
        <v>1100</v>
      </c>
      <c r="BC1092" s="1">
        <v>1100</v>
      </c>
      <c r="BD1092" s="1">
        <v>1100</v>
      </c>
      <c r="BE1092" s="1">
        <v>1200</v>
      </c>
      <c r="BF1092" s="1">
        <v>1200</v>
      </c>
      <c r="BG1092" s="1">
        <v>1200</v>
      </c>
      <c r="BH1092" s="1">
        <v>1200</v>
      </c>
      <c r="BI1092" s="1">
        <v>1200</v>
      </c>
      <c r="BJ1092" s="1">
        <v>1200</v>
      </c>
      <c r="BK1092" s="1">
        <v>1200</v>
      </c>
      <c r="BL1092" s="1">
        <v>1200</v>
      </c>
      <c r="BM1092" s="1">
        <v>1225</v>
      </c>
      <c r="BN1092" s="1">
        <v>1250</v>
      </c>
      <c r="BO1092" s="1">
        <v>1300</v>
      </c>
      <c r="BP1092" s="1">
        <v>1300</v>
      </c>
      <c r="BQ1092" s="1">
        <v>1300</v>
      </c>
      <c r="BR1092" s="1">
        <v>1325</v>
      </c>
      <c r="BS1092" s="1">
        <v>1350</v>
      </c>
      <c r="BT1092" s="1">
        <v>1395</v>
      </c>
      <c r="BU1092" s="1">
        <v>1395</v>
      </c>
      <c r="BV1092" s="1">
        <v>1450</v>
      </c>
      <c r="BW1092" s="1">
        <v>1475</v>
      </c>
      <c r="BX1092" s="1">
        <v>1500</v>
      </c>
      <c r="BY1092" s="1">
        <v>1500</v>
      </c>
      <c r="BZ1092" s="1">
        <v>1500</v>
      </c>
      <c r="CA1092" s="1">
        <v>1595</v>
      </c>
      <c r="CB1092" s="1">
        <v>1697.5</v>
      </c>
      <c r="CC1092" s="1">
        <v>1800</v>
      </c>
      <c r="CD1092" s="1">
        <v>1995</v>
      </c>
      <c r="CE1092" s="1">
        <v>1995</v>
      </c>
      <c r="CF1092" s="1">
        <v>2500</v>
      </c>
    </row>
    <row r="1093" spans="18:84" x14ac:dyDescent="0.25">
      <c r="R1093" s="1">
        <v>800</v>
      </c>
      <c r="S1093" s="1">
        <v>1195</v>
      </c>
      <c r="T1093" s="1">
        <v>1195</v>
      </c>
      <c r="U1093" s="1">
        <v>1195</v>
      </c>
      <c r="V1093" s="1">
        <v>1195</v>
      </c>
      <c r="W1093" s="1">
        <v>1195</v>
      </c>
      <c r="X1093" s="1">
        <v>1195</v>
      </c>
      <c r="Y1093" s="1">
        <v>1247.5</v>
      </c>
      <c r="Z1093" s="1">
        <v>1300</v>
      </c>
      <c r="AA1093" s="1">
        <v>1300</v>
      </c>
      <c r="AB1093" s="1">
        <v>1300</v>
      </c>
      <c r="AC1093" s="1">
        <v>1300</v>
      </c>
      <c r="AD1093" s="1">
        <v>1300</v>
      </c>
      <c r="AE1093" s="1">
        <v>1300</v>
      </c>
      <c r="AF1093" s="1">
        <v>1395</v>
      </c>
      <c r="AG1093" s="1">
        <v>1395</v>
      </c>
      <c r="AH1093" s="1">
        <v>1395</v>
      </c>
      <c r="AI1093" s="1">
        <v>1395</v>
      </c>
      <c r="AJ1093" s="1">
        <v>1395</v>
      </c>
      <c r="AK1093" s="1">
        <v>1395</v>
      </c>
      <c r="AL1093" s="1">
        <v>1395</v>
      </c>
      <c r="AM1093" s="1">
        <v>1500</v>
      </c>
      <c r="AN1093" s="1">
        <v>1500</v>
      </c>
      <c r="AO1093" s="1">
        <v>1500</v>
      </c>
      <c r="AP1093" s="1">
        <v>1500</v>
      </c>
      <c r="AQ1093" s="1">
        <v>1500</v>
      </c>
      <c r="AR1093" s="1">
        <v>1500</v>
      </c>
      <c r="AS1093" s="1">
        <v>1625</v>
      </c>
      <c r="AT1093" s="1">
        <v>1750</v>
      </c>
      <c r="AU1093" s="1">
        <v>1750</v>
      </c>
      <c r="AV1093" s="1">
        <v>1750</v>
      </c>
      <c r="AW1093" s="1">
        <v>1750</v>
      </c>
      <c r="AX1093" s="1">
        <v>1750</v>
      </c>
      <c r="AY1093" s="1">
        <v>1750</v>
      </c>
      <c r="AZ1093" s="1">
        <v>1950</v>
      </c>
      <c r="BA1093" s="1">
        <v>1950</v>
      </c>
      <c r="BB1093" s="1">
        <v>1950</v>
      </c>
      <c r="BC1093" s="1">
        <v>1950</v>
      </c>
      <c r="BD1093" s="1">
        <v>1950</v>
      </c>
      <c r="BE1093" s="1">
        <v>1950</v>
      </c>
      <c r="BF1093" s="1">
        <v>1950</v>
      </c>
      <c r="BG1093" s="1">
        <v>2000</v>
      </c>
      <c r="BH1093" s="1">
        <v>2000</v>
      </c>
      <c r="BI1093" s="1">
        <v>2000</v>
      </c>
      <c r="BJ1093" s="1">
        <v>2000</v>
      </c>
      <c r="BK1093" s="1">
        <v>2000</v>
      </c>
      <c r="BL1093" s="1">
        <v>2000</v>
      </c>
      <c r="BM1093" s="1">
        <v>2250</v>
      </c>
      <c r="BN1093" s="1">
        <v>2500</v>
      </c>
      <c r="BO1093" s="1">
        <v>2500</v>
      </c>
      <c r="BP1093" s="1">
        <v>2500</v>
      </c>
      <c r="BQ1093" s="1">
        <v>2500</v>
      </c>
      <c r="BR1093" s="1">
        <v>2500</v>
      </c>
      <c r="BS1093" s="1">
        <v>2500</v>
      </c>
      <c r="BT1093" s="1">
        <v>2500</v>
      </c>
      <c r="BU1093" s="1">
        <v>2500</v>
      </c>
      <c r="BV1093" s="1">
        <v>2500</v>
      </c>
      <c r="BW1093" s="1">
        <v>2500</v>
      </c>
      <c r="BX1093" s="1">
        <v>2500</v>
      </c>
      <c r="BY1093" s="1">
        <v>2500</v>
      </c>
      <c r="BZ1093" s="1">
        <v>2500</v>
      </c>
      <c r="CA1093" s="1">
        <v>2800</v>
      </c>
      <c r="CB1093" s="1">
        <v>2800</v>
      </c>
      <c r="CC1093" s="1">
        <v>2800</v>
      </c>
      <c r="CD1093" s="1">
        <v>2800</v>
      </c>
      <c r="CE1093" s="1">
        <v>2800</v>
      </c>
      <c r="CF1093" s="1">
        <v>2800</v>
      </c>
    </row>
    <row r="1094" spans="18:84" x14ac:dyDescent="0.25">
      <c r="R1094" s="1">
        <v>265</v>
      </c>
      <c r="S1094" s="1">
        <v>265</v>
      </c>
      <c r="T1094" s="1">
        <v>265</v>
      </c>
      <c r="U1094" s="1">
        <v>265</v>
      </c>
      <c r="V1094" s="1">
        <v>265</v>
      </c>
      <c r="W1094" s="1">
        <v>265</v>
      </c>
      <c r="X1094" s="1">
        <v>265</v>
      </c>
      <c r="Y1094" s="1">
        <v>265</v>
      </c>
      <c r="Z1094" s="1">
        <v>265</v>
      </c>
      <c r="AA1094" s="1">
        <v>265</v>
      </c>
      <c r="AB1094" s="1">
        <v>275</v>
      </c>
      <c r="AC1094" s="1">
        <v>275</v>
      </c>
      <c r="AD1094" s="1">
        <v>275</v>
      </c>
      <c r="AE1094" s="1">
        <v>275</v>
      </c>
      <c r="AF1094" s="1">
        <v>275</v>
      </c>
      <c r="AG1094" s="1">
        <v>275</v>
      </c>
      <c r="AH1094" s="1">
        <v>275</v>
      </c>
      <c r="AI1094" s="1">
        <v>275</v>
      </c>
      <c r="AJ1094" s="1">
        <v>275</v>
      </c>
      <c r="AK1094" s="1">
        <v>275</v>
      </c>
      <c r="AL1094" s="1">
        <v>275</v>
      </c>
      <c r="AM1094" s="1">
        <v>275</v>
      </c>
      <c r="AN1094" s="1">
        <v>275</v>
      </c>
      <c r="AO1094" s="1">
        <v>275</v>
      </c>
      <c r="AP1094" s="1">
        <v>275</v>
      </c>
      <c r="AQ1094" s="1">
        <v>280</v>
      </c>
      <c r="AR1094" s="1">
        <v>280</v>
      </c>
      <c r="AS1094" s="1">
        <v>280</v>
      </c>
      <c r="AT1094" s="1">
        <v>280</v>
      </c>
      <c r="AU1094" s="1">
        <v>280</v>
      </c>
      <c r="AV1094" s="1">
        <v>280</v>
      </c>
      <c r="AW1094" s="1">
        <v>280</v>
      </c>
      <c r="AX1094" s="1">
        <v>280</v>
      </c>
      <c r="AY1094" s="1">
        <v>280</v>
      </c>
      <c r="AZ1094" s="1">
        <v>280</v>
      </c>
      <c r="BA1094" s="1">
        <v>280</v>
      </c>
      <c r="BB1094" s="1">
        <v>280</v>
      </c>
      <c r="BC1094" s="1">
        <v>280</v>
      </c>
      <c r="BD1094" s="1">
        <v>280</v>
      </c>
      <c r="BE1094" s="1">
        <v>285</v>
      </c>
      <c r="BF1094" s="1">
        <v>285</v>
      </c>
      <c r="BG1094" s="1">
        <v>285</v>
      </c>
      <c r="BH1094" s="1">
        <v>285</v>
      </c>
      <c r="BI1094" s="1">
        <v>285</v>
      </c>
      <c r="BJ1094" s="1">
        <v>285</v>
      </c>
      <c r="BK1094" s="1">
        <v>285</v>
      </c>
      <c r="BL1094" s="1">
        <v>285</v>
      </c>
      <c r="BM1094" s="1">
        <v>285</v>
      </c>
      <c r="BN1094" s="1">
        <v>285</v>
      </c>
      <c r="BO1094" s="1">
        <v>285</v>
      </c>
      <c r="BP1094" s="1">
        <v>285</v>
      </c>
      <c r="BQ1094" s="1">
        <v>285</v>
      </c>
      <c r="BR1094" s="1">
        <v>285</v>
      </c>
      <c r="BS1094" s="1">
        <v>322</v>
      </c>
      <c r="BT1094" s="1">
        <v>322</v>
      </c>
      <c r="BU1094" s="1">
        <v>322</v>
      </c>
      <c r="BV1094" s="1">
        <v>322</v>
      </c>
      <c r="BW1094" s="1">
        <v>322</v>
      </c>
      <c r="BX1094" s="1">
        <v>322</v>
      </c>
      <c r="BY1094" s="1">
        <v>322</v>
      </c>
      <c r="BZ1094" s="1">
        <v>322</v>
      </c>
      <c r="CA1094" s="1">
        <v>322</v>
      </c>
      <c r="CB1094" s="1">
        <v>322</v>
      </c>
      <c r="CC1094" s="1">
        <v>322</v>
      </c>
      <c r="CD1094" s="1">
        <v>322</v>
      </c>
      <c r="CE1094" s="1">
        <v>322</v>
      </c>
      <c r="CF1094" s="1">
        <v>322</v>
      </c>
    </row>
    <row r="1095" spans="18:84" x14ac:dyDescent="0.25">
      <c r="R1095" s="1">
        <v>285</v>
      </c>
      <c r="S1095" s="1">
        <v>285</v>
      </c>
      <c r="T1095" s="1">
        <v>285</v>
      </c>
      <c r="U1095" s="1">
        <v>285</v>
      </c>
      <c r="V1095" s="1">
        <v>295</v>
      </c>
      <c r="W1095" s="1">
        <v>300</v>
      </c>
      <c r="X1095" s="1">
        <v>300</v>
      </c>
      <c r="Y1095" s="1">
        <v>300</v>
      </c>
      <c r="Z1095" s="1">
        <v>300</v>
      </c>
      <c r="AA1095" s="1">
        <v>300</v>
      </c>
      <c r="AB1095" s="1">
        <v>300</v>
      </c>
      <c r="AC1095" s="1">
        <v>300</v>
      </c>
      <c r="AD1095" s="1">
        <v>300</v>
      </c>
      <c r="AE1095" s="1">
        <v>300</v>
      </c>
      <c r="AF1095" s="1">
        <v>300</v>
      </c>
      <c r="AG1095" s="1">
        <v>300</v>
      </c>
      <c r="AH1095" s="1">
        <v>300</v>
      </c>
      <c r="AI1095" s="1">
        <v>305</v>
      </c>
      <c r="AJ1095" s="1">
        <v>315</v>
      </c>
      <c r="AK1095" s="1">
        <v>315</v>
      </c>
      <c r="AL1095" s="1">
        <v>320</v>
      </c>
      <c r="AM1095" s="1">
        <v>325</v>
      </c>
      <c r="AN1095" s="1">
        <v>325</v>
      </c>
      <c r="AO1095" s="1">
        <v>325.89</v>
      </c>
      <c r="AP1095" s="1">
        <v>325.89</v>
      </c>
      <c r="AQ1095" s="1">
        <v>325.89</v>
      </c>
      <c r="AR1095" s="1">
        <v>325.89</v>
      </c>
      <c r="AS1095" s="1">
        <v>334.52</v>
      </c>
      <c r="AT1095" s="1">
        <v>334.52</v>
      </c>
      <c r="AU1095" s="1">
        <v>334.52</v>
      </c>
      <c r="AV1095" s="1">
        <v>334.52</v>
      </c>
      <c r="AW1095" s="1">
        <v>345</v>
      </c>
      <c r="AX1095" s="1">
        <v>345</v>
      </c>
      <c r="AY1095" s="1">
        <v>347.61</v>
      </c>
      <c r="AZ1095" s="1">
        <v>350</v>
      </c>
      <c r="BA1095" s="1">
        <v>350</v>
      </c>
      <c r="BB1095" s="1">
        <v>350</v>
      </c>
      <c r="BC1095" s="1">
        <v>359.52</v>
      </c>
      <c r="BD1095" s="1">
        <v>359.52</v>
      </c>
      <c r="BE1095" s="1">
        <v>359.52</v>
      </c>
      <c r="BF1095" s="1">
        <v>359.52</v>
      </c>
      <c r="BG1095" s="1">
        <v>359.52</v>
      </c>
      <c r="BH1095" s="1">
        <v>359.52</v>
      </c>
      <c r="BI1095" s="1">
        <v>359.52</v>
      </c>
      <c r="BJ1095" s="1">
        <v>375</v>
      </c>
      <c r="BK1095" s="1">
        <v>375</v>
      </c>
      <c r="BL1095" s="1">
        <v>375</v>
      </c>
      <c r="BM1095" s="1">
        <v>375</v>
      </c>
      <c r="BN1095" s="1">
        <v>375</v>
      </c>
      <c r="BO1095" s="1">
        <v>375</v>
      </c>
      <c r="BP1095" s="1">
        <v>375</v>
      </c>
      <c r="BQ1095" s="1">
        <v>375</v>
      </c>
      <c r="BR1095" s="1">
        <v>375</v>
      </c>
      <c r="BS1095" s="1">
        <v>375</v>
      </c>
      <c r="BT1095" s="1">
        <v>383</v>
      </c>
      <c r="BU1095" s="1">
        <v>383</v>
      </c>
      <c r="BV1095" s="1">
        <v>400</v>
      </c>
      <c r="BW1095" s="1">
        <v>400</v>
      </c>
      <c r="BX1095" s="1">
        <v>400</v>
      </c>
      <c r="BY1095" s="1">
        <v>400</v>
      </c>
      <c r="BZ1095" s="1">
        <v>400</v>
      </c>
      <c r="CA1095" s="1">
        <v>400</v>
      </c>
      <c r="CB1095" s="1">
        <v>425</v>
      </c>
      <c r="CC1095" s="1">
        <v>425</v>
      </c>
      <c r="CD1095" s="1">
        <v>425</v>
      </c>
      <c r="CE1095" s="1">
        <v>495</v>
      </c>
      <c r="CF1095" s="1">
        <v>543.15</v>
      </c>
    </row>
    <row r="1096" spans="18:84" x14ac:dyDescent="0.25">
      <c r="R1096" s="1">
        <v>375</v>
      </c>
      <c r="S1096" s="1">
        <v>375</v>
      </c>
      <c r="T1096" s="1">
        <v>375</v>
      </c>
      <c r="U1096" s="1">
        <v>375</v>
      </c>
      <c r="V1096" s="1">
        <v>375</v>
      </c>
      <c r="W1096" s="1">
        <v>375</v>
      </c>
      <c r="X1096" s="1">
        <v>375</v>
      </c>
      <c r="Y1096" s="1">
        <v>375</v>
      </c>
      <c r="Z1096" s="1">
        <v>375</v>
      </c>
      <c r="AA1096" s="1">
        <v>375</v>
      </c>
      <c r="AB1096" s="1">
        <v>375</v>
      </c>
      <c r="AC1096" s="1">
        <v>375</v>
      </c>
      <c r="AD1096" s="1">
        <v>375</v>
      </c>
      <c r="AE1096" s="1">
        <v>380</v>
      </c>
      <c r="AF1096" s="1">
        <v>380</v>
      </c>
      <c r="AG1096" s="1">
        <v>385</v>
      </c>
      <c r="AH1096" s="1">
        <v>395</v>
      </c>
      <c r="AI1096" s="1">
        <v>395</v>
      </c>
      <c r="AJ1096" s="1">
        <v>395</v>
      </c>
      <c r="AK1096" s="1">
        <v>395</v>
      </c>
      <c r="AL1096" s="1">
        <v>395</v>
      </c>
      <c r="AM1096" s="1">
        <v>395</v>
      </c>
      <c r="AN1096" s="1">
        <v>395</v>
      </c>
      <c r="AO1096" s="1">
        <v>395</v>
      </c>
      <c r="AP1096" s="1">
        <v>395</v>
      </c>
      <c r="AQ1096" s="1">
        <v>395</v>
      </c>
      <c r="AR1096" s="1">
        <v>395</v>
      </c>
      <c r="AS1096" s="1">
        <v>395</v>
      </c>
      <c r="AT1096" s="1">
        <v>395</v>
      </c>
      <c r="AU1096" s="1">
        <v>395</v>
      </c>
      <c r="AV1096" s="1">
        <v>400</v>
      </c>
      <c r="AW1096" s="1">
        <v>400</v>
      </c>
      <c r="AX1096" s="1">
        <v>400</v>
      </c>
      <c r="AY1096" s="1">
        <v>400</v>
      </c>
      <c r="AZ1096" s="1">
        <v>400</v>
      </c>
      <c r="BA1096" s="1">
        <v>400</v>
      </c>
      <c r="BB1096" s="1">
        <v>400</v>
      </c>
      <c r="BC1096" s="1">
        <v>400</v>
      </c>
      <c r="BD1096" s="1">
        <v>400</v>
      </c>
      <c r="BE1096" s="1">
        <v>400</v>
      </c>
      <c r="BF1096" s="1">
        <v>400</v>
      </c>
      <c r="BG1096" s="1">
        <v>410</v>
      </c>
      <c r="BH1096" s="1">
        <v>417.5</v>
      </c>
      <c r="BI1096" s="1">
        <v>425</v>
      </c>
      <c r="BJ1096" s="1">
        <v>425</v>
      </c>
      <c r="BK1096" s="1">
        <v>425</v>
      </c>
      <c r="BL1096" s="1">
        <v>425</v>
      </c>
      <c r="BM1096" s="1">
        <v>425</v>
      </c>
      <c r="BN1096" s="1">
        <v>425</v>
      </c>
      <c r="BO1096" s="1">
        <v>425</v>
      </c>
      <c r="BP1096" s="1">
        <v>425</v>
      </c>
      <c r="BQ1096" s="1">
        <v>425</v>
      </c>
      <c r="BR1096" s="1">
        <v>425</v>
      </c>
      <c r="BS1096" s="1">
        <v>425</v>
      </c>
      <c r="BT1096" s="1">
        <v>425</v>
      </c>
      <c r="BU1096" s="1">
        <v>435</v>
      </c>
      <c r="BV1096" s="1">
        <v>450</v>
      </c>
      <c r="BW1096" s="1">
        <v>450</v>
      </c>
      <c r="BX1096" s="1">
        <v>450</v>
      </c>
      <c r="BY1096" s="1">
        <v>450</v>
      </c>
      <c r="BZ1096" s="1">
        <v>450</v>
      </c>
      <c r="CA1096" s="1">
        <v>450</v>
      </c>
      <c r="CB1096" s="1">
        <v>460</v>
      </c>
      <c r="CC1096" s="1">
        <v>475</v>
      </c>
      <c r="CD1096" s="1">
        <v>475</v>
      </c>
      <c r="CE1096" s="1">
        <v>475</v>
      </c>
      <c r="CF1096" s="1">
        <v>500</v>
      </c>
    </row>
    <row r="1097" spans="18:84" x14ac:dyDescent="0.25">
      <c r="R1097" s="1">
        <v>450</v>
      </c>
      <c r="S1097" s="1">
        <v>450</v>
      </c>
      <c r="T1097" s="1">
        <v>450</v>
      </c>
      <c r="U1097" s="1">
        <v>450</v>
      </c>
      <c r="V1097" s="1">
        <v>450</v>
      </c>
      <c r="W1097" s="1">
        <v>450</v>
      </c>
      <c r="X1097" s="1">
        <v>450</v>
      </c>
      <c r="Y1097" s="1">
        <v>450</v>
      </c>
      <c r="Z1097" s="1">
        <v>450</v>
      </c>
      <c r="AA1097" s="1">
        <v>450</v>
      </c>
      <c r="AB1097" s="1">
        <v>450</v>
      </c>
      <c r="AC1097" s="1">
        <v>450</v>
      </c>
      <c r="AD1097" s="1">
        <v>450</v>
      </c>
      <c r="AE1097" s="1">
        <v>450</v>
      </c>
      <c r="AF1097" s="1">
        <v>450</v>
      </c>
      <c r="AG1097" s="1">
        <v>450</v>
      </c>
      <c r="AH1097" s="1">
        <v>450</v>
      </c>
      <c r="AI1097" s="1">
        <v>460</v>
      </c>
      <c r="AJ1097" s="1">
        <v>460</v>
      </c>
      <c r="AK1097" s="1">
        <v>475</v>
      </c>
      <c r="AL1097" s="1">
        <v>475</v>
      </c>
      <c r="AM1097" s="1">
        <v>475</v>
      </c>
      <c r="AN1097" s="1">
        <v>475</v>
      </c>
      <c r="AO1097" s="1">
        <v>475</v>
      </c>
      <c r="AP1097" s="1">
        <v>475</v>
      </c>
      <c r="AQ1097" s="1">
        <v>475</v>
      </c>
      <c r="AR1097" s="1">
        <v>475</v>
      </c>
      <c r="AS1097" s="1">
        <v>475</v>
      </c>
      <c r="AT1097" s="1">
        <v>490</v>
      </c>
      <c r="AU1097" s="1">
        <v>495</v>
      </c>
      <c r="AV1097" s="1">
        <v>495</v>
      </c>
      <c r="AW1097" s="1">
        <v>495</v>
      </c>
      <c r="AX1097" s="1">
        <v>495</v>
      </c>
      <c r="AY1097" s="1">
        <v>495</v>
      </c>
      <c r="AZ1097" s="1">
        <v>495</v>
      </c>
      <c r="BA1097" s="1">
        <v>495</v>
      </c>
      <c r="BB1097" s="1">
        <v>495</v>
      </c>
      <c r="BC1097" s="1">
        <v>500</v>
      </c>
      <c r="BD1097" s="1">
        <v>500</v>
      </c>
      <c r="BE1097" s="1">
        <v>500</v>
      </c>
      <c r="BF1097" s="1">
        <v>500</v>
      </c>
      <c r="BG1097" s="1">
        <v>500</v>
      </c>
      <c r="BH1097" s="1">
        <v>525</v>
      </c>
      <c r="BI1097" s="1">
        <v>525</v>
      </c>
      <c r="BJ1097" s="1">
        <v>550</v>
      </c>
      <c r="BK1097" s="1">
        <v>550</v>
      </c>
      <c r="BL1097" s="1">
        <v>550</v>
      </c>
      <c r="BM1097" s="1">
        <v>550</v>
      </c>
      <c r="BN1097" s="1">
        <v>550</v>
      </c>
      <c r="BO1097" s="1">
        <v>550</v>
      </c>
      <c r="BP1097" s="1">
        <v>550</v>
      </c>
      <c r="BQ1097" s="1">
        <v>550</v>
      </c>
      <c r="BR1097" s="1">
        <v>550</v>
      </c>
      <c r="BS1097" s="1">
        <v>550</v>
      </c>
      <c r="BT1097" s="1">
        <v>550</v>
      </c>
      <c r="BU1097" s="1">
        <v>575</v>
      </c>
      <c r="BV1097" s="1">
        <v>575</v>
      </c>
      <c r="BW1097" s="1">
        <v>575</v>
      </c>
      <c r="BX1097" s="1">
        <v>575</v>
      </c>
      <c r="BY1097" s="1">
        <v>575</v>
      </c>
      <c r="BZ1097" s="1">
        <v>595</v>
      </c>
      <c r="CA1097" s="1">
        <v>595</v>
      </c>
      <c r="CB1097" s="1">
        <v>595</v>
      </c>
      <c r="CC1097" s="1">
        <v>595</v>
      </c>
      <c r="CD1097" s="1">
        <v>595</v>
      </c>
      <c r="CE1097" s="1">
        <v>650</v>
      </c>
      <c r="CF1097" s="1">
        <v>750</v>
      </c>
    </row>
    <row r="1098" spans="18:84" x14ac:dyDescent="0.25">
      <c r="R1098" s="1">
        <v>500</v>
      </c>
      <c r="S1098" s="1">
        <v>500</v>
      </c>
      <c r="T1098" s="1">
        <v>500</v>
      </c>
      <c r="U1098" s="1">
        <v>500</v>
      </c>
      <c r="V1098" s="1">
        <v>500</v>
      </c>
      <c r="W1098" s="1">
        <v>525</v>
      </c>
      <c r="X1098" s="1">
        <v>525</v>
      </c>
      <c r="Y1098" s="1">
        <v>525</v>
      </c>
      <c r="Z1098" s="1">
        <v>525</v>
      </c>
      <c r="AA1098" s="1">
        <v>525</v>
      </c>
      <c r="AB1098" s="1">
        <v>550</v>
      </c>
      <c r="AC1098" s="1">
        <v>550</v>
      </c>
      <c r="AD1098" s="1">
        <v>550</v>
      </c>
      <c r="AE1098" s="1">
        <v>550</v>
      </c>
      <c r="AF1098" s="1">
        <v>550</v>
      </c>
      <c r="AG1098" s="1">
        <v>550</v>
      </c>
      <c r="AH1098" s="1">
        <v>550</v>
      </c>
      <c r="AI1098" s="1">
        <v>550</v>
      </c>
      <c r="AJ1098" s="1">
        <v>550</v>
      </c>
      <c r="AK1098" s="1">
        <v>550</v>
      </c>
      <c r="AL1098" s="1">
        <v>550</v>
      </c>
      <c r="AM1098" s="1">
        <v>550</v>
      </c>
      <c r="AN1098" s="1">
        <v>550</v>
      </c>
      <c r="AO1098" s="1">
        <v>550</v>
      </c>
      <c r="AP1098" s="1">
        <v>550</v>
      </c>
      <c r="AQ1098" s="1">
        <v>550</v>
      </c>
      <c r="AR1098" s="1">
        <v>575</v>
      </c>
      <c r="AS1098" s="1">
        <v>575</v>
      </c>
      <c r="AT1098" s="1">
        <v>575</v>
      </c>
      <c r="AU1098" s="1">
        <v>575</v>
      </c>
      <c r="AV1098" s="1">
        <v>575</v>
      </c>
      <c r="AW1098" s="1">
        <v>575</v>
      </c>
      <c r="AX1098" s="1">
        <v>575</v>
      </c>
      <c r="AY1098" s="1">
        <v>595</v>
      </c>
      <c r="AZ1098" s="1">
        <v>595</v>
      </c>
      <c r="BA1098" s="1">
        <v>595</v>
      </c>
      <c r="BB1098" s="1">
        <v>595</v>
      </c>
      <c r="BC1098" s="1">
        <v>595</v>
      </c>
      <c r="BD1098" s="1">
        <v>595</v>
      </c>
      <c r="BE1098" s="1">
        <v>600</v>
      </c>
      <c r="BF1098" s="1">
        <v>620</v>
      </c>
      <c r="BG1098" s="1">
        <v>625</v>
      </c>
      <c r="BH1098" s="1">
        <v>625</v>
      </c>
      <c r="BI1098" s="1">
        <v>650</v>
      </c>
      <c r="BJ1098" s="1">
        <v>650</v>
      </c>
      <c r="BK1098" s="1">
        <v>650</v>
      </c>
      <c r="BL1098" s="1">
        <v>650</v>
      </c>
      <c r="BM1098" s="1">
        <v>650</v>
      </c>
      <c r="BN1098" s="1">
        <v>650</v>
      </c>
      <c r="BO1098" s="1">
        <v>650</v>
      </c>
      <c r="BP1098" s="1">
        <v>650</v>
      </c>
      <c r="BQ1098" s="1">
        <v>695</v>
      </c>
      <c r="BR1098" s="1">
        <v>695</v>
      </c>
      <c r="BS1098" s="1">
        <v>695</v>
      </c>
      <c r="BT1098" s="1">
        <v>695</v>
      </c>
      <c r="BU1098" s="1">
        <v>700</v>
      </c>
      <c r="BV1098" s="1">
        <v>700</v>
      </c>
      <c r="BW1098" s="1">
        <v>745</v>
      </c>
      <c r="BX1098" s="1">
        <v>750</v>
      </c>
      <c r="BY1098" s="1">
        <v>795</v>
      </c>
      <c r="BZ1098" s="1">
        <v>795</v>
      </c>
      <c r="CA1098" s="1">
        <v>795</v>
      </c>
      <c r="CB1098" s="1">
        <v>795</v>
      </c>
      <c r="CC1098" s="1">
        <v>850</v>
      </c>
      <c r="CD1098" s="1">
        <v>850</v>
      </c>
      <c r="CE1098" s="1">
        <v>945</v>
      </c>
      <c r="CF1098" s="1">
        <v>995</v>
      </c>
    </row>
    <row r="1099" spans="18:84" x14ac:dyDescent="0.25">
      <c r="R1099" s="1">
        <v>795</v>
      </c>
      <c r="S1099" s="1">
        <v>795</v>
      </c>
      <c r="T1099" s="1">
        <v>795</v>
      </c>
      <c r="U1099" s="1">
        <v>795</v>
      </c>
      <c r="V1099" s="1">
        <v>795</v>
      </c>
      <c r="W1099" s="1">
        <v>795</v>
      </c>
      <c r="X1099" s="1">
        <v>800</v>
      </c>
      <c r="Y1099" s="1">
        <v>800</v>
      </c>
      <c r="Z1099" s="1">
        <v>800</v>
      </c>
      <c r="AA1099" s="1">
        <v>800</v>
      </c>
      <c r="AB1099" s="1">
        <v>800</v>
      </c>
      <c r="AC1099" s="1">
        <v>800</v>
      </c>
      <c r="AD1099" s="1">
        <v>800</v>
      </c>
      <c r="AE1099" s="1">
        <v>800</v>
      </c>
      <c r="AF1099" s="1">
        <v>800</v>
      </c>
      <c r="AG1099" s="1">
        <v>800</v>
      </c>
      <c r="AH1099" s="1">
        <v>800</v>
      </c>
      <c r="AI1099" s="1">
        <v>800</v>
      </c>
      <c r="AJ1099" s="1">
        <v>800</v>
      </c>
      <c r="AK1099" s="1">
        <v>800</v>
      </c>
      <c r="AL1099" s="1">
        <v>800</v>
      </c>
      <c r="AM1099" s="1">
        <v>850</v>
      </c>
      <c r="AN1099" s="1">
        <v>850</v>
      </c>
      <c r="AO1099" s="1">
        <v>850</v>
      </c>
      <c r="AP1099" s="1">
        <v>850</v>
      </c>
      <c r="AQ1099" s="1">
        <v>850</v>
      </c>
      <c r="AR1099" s="1">
        <v>850</v>
      </c>
      <c r="AS1099" s="1">
        <v>850</v>
      </c>
      <c r="AT1099" s="1">
        <v>850</v>
      </c>
      <c r="AU1099" s="1">
        <v>860</v>
      </c>
      <c r="AV1099" s="1">
        <v>860</v>
      </c>
      <c r="AW1099" s="1">
        <v>860</v>
      </c>
      <c r="AX1099" s="1">
        <v>860</v>
      </c>
      <c r="AY1099" s="1">
        <v>860</v>
      </c>
      <c r="AZ1099" s="1">
        <v>860</v>
      </c>
      <c r="BA1099" s="1">
        <v>860</v>
      </c>
      <c r="BB1099" s="1">
        <v>860</v>
      </c>
      <c r="BC1099" s="1">
        <v>875</v>
      </c>
      <c r="BD1099" s="1">
        <v>875</v>
      </c>
      <c r="BE1099" s="1">
        <v>875</v>
      </c>
      <c r="BF1099" s="1">
        <v>875</v>
      </c>
      <c r="BG1099" s="1">
        <v>875</v>
      </c>
      <c r="BH1099" s="1">
        <v>875</v>
      </c>
      <c r="BI1099" s="1">
        <v>875</v>
      </c>
      <c r="BJ1099" s="1">
        <v>895</v>
      </c>
      <c r="BK1099" s="1">
        <v>895</v>
      </c>
      <c r="BL1099" s="1">
        <v>895</v>
      </c>
      <c r="BM1099" s="1">
        <v>895</v>
      </c>
      <c r="BN1099" s="1">
        <v>895</v>
      </c>
      <c r="BO1099" s="1">
        <v>895</v>
      </c>
      <c r="BP1099" s="1">
        <v>895</v>
      </c>
      <c r="BQ1099" s="1">
        <v>895</v>
      </c>
      <c r="BR1099" s="1">
        <v>1100</v>
      </c>
      <c r="BS1099" s="1">
        <v>1100</v>
      </c>
      <c r="BT1099" s="1">
        <v>1100</v>
      </c>
      <c r="BU1099" s="1">
        <v>1100</v>
      </c>
      <c r="BV1099" s="1">
        <v>1100</v>
      </c>
      <c r="BW1099" s="1">
        <v>1100</v>
      </c>
      <c r="BX1099" s="1">
        <v>1100</v>
      </c>
      <c r="BY1099" s="1">
        <v>1100</v>
      </c>
      <c r="BZ1099" s="1">
        <v>1200</v>
      </c>
      <c r="CA1099" s="1">
        <v>1200</v>
      </c>
      <c r="CB1099" s="1">
        <v>1200</v>
      </c>
      <c r="CC1099" s="1">
        <v>1200</v>
      </c>
      <c r="CD1099" s="1">
        <v>1200</v>
      </c>
      <c r="CE1099" s="1">
        <v>1200</v>
      </c>
      <c r="CF1099" s="1">
        <v>1200</v>
      </c>
    </row>
    <row r="1100" spans="18:84" x14ac:dyDescent="0.25">
      <c r="R1100" s="1">
        <v>995</v>
      </c>
      <c r="S1100" s="1">
        <v>995</v>
      </c>
      <c r="T1100" s="1">
        <v>995</v>
      </c>
      <c r="U1100" s="1">
        <v>995</v>
      </c>
      <c r="V1100" s="1">
        <v>995</v>
      </c>
      <c r="W1100" s="1">
        <v>995</v>
      </c>
      <c r="X1100" s="1">
        <v>995</v>
      </c>
      <c r="Y1100" s="1">
        <v>995</v>
      </c>
      <c r="Z1100" s="1">
        <v>995</v>
      </c>
      <c r="AA1100" s="1">
        <v>995</v>
      </c>
      <c r="AB1100" s="1">
        <v>995</v>
      </c>
      <c r="AC1100" s="1">
        <v>995</v>
      </c>
      <c r="AD1100" s="1">
        <v>995</v>
      </c>
      <c r="AE1100" s="1">
        <v>995</v>
      </c>
      <c r="AF1100" s="1">
        <v>995</v>
      </c>
      <c r="AG1100" s="1">
        <v>995</v>
      </c>
      <c r="AH1100" s="1">
        <v>995</v>
      </c>
      <c r="AI1100" s="1">
        <v>1097.5</v>
      </c>
      <c r="AJ1100" s="1">
        <v>1200</v>
      </c>
      <c r="AK1100" s="1">
        <v>1200</v>
      </c>
      <c r="AL1100" s="1">
        <v>1200</v>
      </c>
      <c r="AM1100" s="1">
        <v>1200</v>
      </c>
      <c r="AN1100" s="1">
        <v>1200</v>
      </c>
      <c r="AO1100" s="1">
        <v>1200</v>
      </c>
      <c r="AP1100" s="1">
        <v>1200</v>
      </c>
      <c r="AQ1100" s="1">
        <v>1200</v>
      </c>
      <c r="AR1100" s="1">
        <v>1200</v>
      </c>
      <c r="AS1100" s="1">
        <v>1200</v>
      </c>
      <c r="AT1100" s="1">
        <v>1200</v>
      </c>
      <c r="AU1100" s="1">
        <v>1200</v>
      </c>
      <c r="AV1100" s="1">
        <v>1200</v>
      </c>
      <c r="AW1100" s="1">
        <v>1200</v>
      </c>
      <c r="AX1100" s="1">
        <v>1200</v>
      </c>
      <c r="AY1100" s="1">
        <v>1200</v>
      </c>
      <c r="AZ1100" s="1">
        <v>1200</v>
      </c>
      <c r="BA1100" s="1">
        <v>1200</v>
      </c>
      <c r="BB1100" s="1">
        <v>1200</v>
      </c>
      <c r="BC1100" s="1">
        <v>1200</v>
      </c>
      <c r="BD1100" s="1">
        <v>1200</v>
      </c>
      <c r="BE1100" s="1">
        <v>1200</v>
      </c>
      <c r="BF1100" s="1">
        <v>1200</v>
      </c>
      <c r="BG1100" s="1">
        <v>1200</v>
      </c>
      <c r="BH1100" s="1">
        <v>1200</v>
      </c>
      <c r="BI1100" s="1">
        <v>1200</v>
      </c>
      <c r="BJ1100" s="1">
        <v>1200</v>
      </c>
      <c r="BK1100" s="1">
        <v>1200</v>
      </c>
      <c r="BL1100" s="1">
        <v>1200</v>
      </c>
      <c r="BM1100" s="1">
        <v>1200</v>
      </c>
      <c r="BN1100" s="1">
        <v>1200</v>
      </c>
      <c r="BO1100" s="1">
        <v>1200</v>
      </c>
      <c r="BP1100" s="1">
        <v>1200</v>
      </c>
      <c r="BQ1100" s="1">
        <v>1200</v>
      </c>
      <c r="BR1100" s="1">
        <v>1200</v>
      </c>
      <c r="BS1100" s="1">
        <v>1200</v>
      </c>
      <c r="BT1100" s="1">
        <v>1200</v>
      </c>
      <c r="BU1100" s="1">
        <v>1200</v>
      </c>
      <c r="BV1100" s="1">
        <v>1200</v>
      </c>
      <c r="BW1100" s="1">
        <v>1200</v>
      </c>
      <c r="BX1100" s="1">
        <v>1200</v>
      </c>
      <c r="BY1100" s="1">
        <v>1200</v>
      </c>
      <c r="BZ1100" s="1">
        <v>1200</v>
      </c>
      <c r="CA1100" s="1">
        <v>1200</v>
      </c>
      <c r="CB1100" s="1">
        <v>1200</v>
      </c>
      <c r="CC1100" s="1">
        <v>1200</v>
      </c>
      <c r="CD1100" s="1">
        <v>1200</v>
      </c>
      <c r="CE1100" s="1">
        <v>1200</v>
      </c>
      <c r="CF1100" s="1">
        <v>1200</v>
      </c>
    </row>
    <row r="1101" spans="18:84" x14ac:dyDescent="0.25">
      <c r="R1101" s="1">
        <v>270</v>
      </c>
      <c r="S1101" s="1">
        <v>295</v>
      </c>
      <c r="T1101" s="1">
        <v>295</v>
      </c>
      <c r="U1101" s="1">
        <v>295</v>
      </c>
      <c r="V1101" s="1">
        <v>295</v>
      </c>
      <c r="W1101" s="1">
        <v>295</v>
      </c>
      <c r="X1101" s="1">
        <v>295</v>
      </c>
      <c r="Y1101" s="1">
        <v>295</v>
      </c>
      <c r="Z1101" s="1">
        <v>295</v>
      </c>
      <c r="AA1101" s="1">
        <v>295</v>
      </c>
      <c r="AB1101" s="1">
        <v>295</v>
      </c>
      <c r="AC1101" s="1">
        <v>295</v>
      </c>
      <c r="AD1101" s="1">
        <v>295</v>
      </c>
      <c r="AE1101" s="1">
        <v>295</v>
      </c>
      <c r="AF1101" s="1">
        <v>295</v>
      </c>
      <c r="AG1101" s="1">
        <v>295</v>
      </c>
      <c r="AH1101" s="1">
        <v>295</v>
      </c>
      <c r="AI1101" s="1">
        <v>295</v>
      </c>
      <c r="AJ1101" s="1">
        <v>295</v>
      </c>
      <c r="AK1101" s="1">
        <v>295</v>
      </c>
      <c r="AL1101" s="1">
        <v>295</v>
      </c>
      <c r="AM1101" s="1">
        <v>295</v>
      </c>
      <c r="AN1101" s="1">
        <v>295</v>
      </c>
      <c r="AO1101" s="1">
        <v>295</v>
      </c>
      <c r="AP1101" s="1">
        <v>295</v>
      </c>
      <c r="AQ1101" s="1">
        <v>295</v>
      </c>
      <c r="AR1101" s="1">
        <v>295</v>
      </c>
      <c r="AS1101" s="1">
        <v>295</v>
      </c>
      <c r="AT1101" s="1">
        <v>295</v>
      </c>
      <c r="AU1101" s="1">
        <v>295</v>
      </c>
      <c r="AV1101" s="1">
        <v>295</v>
      </c>
      <c r="AW1101" s="1">
        <v>295</v>
      </c>
      <c r="AX1101" s="1">
        <v>295</v>
      </c>
      <c r="AY1101" s="1">
        <v>295</v>
      </c>
      <c r="AZ1101" s="1">
        <v>300</v>
      </c>
      <c r="BA1101" s="1">
        <v>300</v>
      </c>
      <c r="BB1101" s="1">
        <v>300</v>
      </c>
      <c r="BC1101" s="1">
        <v>300</v>
      </c>
      <c r="BD1101" s="1">
        <v>300</v>
      </c>
      <c r="BE1101" s="1">
        <v>300</v>
      </c>
      <c r="BF1101" s="1">
        <v>300</v>
      </c>
      <c r="BG1101" s="1">
        <v>300</v>
      </c>
      <c r="BH1101" s="1">
        <v>300</v>
      </c>
      <c r="BI1101" s="1">
        <v>300</v>
      </c>
      <c r="BJ1101" s="1">
        <v>300</v>
      </c>
      <c r="BK1101" s="1">
        <v>300</v>
      </c>
      <c r="BL1101" s="1">
        <v>300</v>
      </c>
      <c r="BM1101" s="1">
        <v>300</v>
      </c>
      <c r="BN1101" s="1">
        <v>300</v>
      </c>
      <c r="BO1101" s="1">
        <v>300</v>
      </c>
      <c r="BP1101" s="1">
        <v>300</v>
      </c>
      <c r="BQ1101" s="1">
        <v>300</v>
      </c>
      <c r="BR1101" s="1">
        <v>300</v>
      </c>
      <c r="BS1101" s="1">
        <v>300</v>
      </c>
      <c r="BT1101" s="1">
        <v>300</v>
      </c>
      <c r="BU1101" s="1">
        <v>300</v>
      </c>
      <c r="BV1101" s="1">
        <v>300</v>
      </c>
      <c r="BW1101" s="1">
        <v>300</v>
      </c>
      <c r="BX1101" s="1">
        <v>300</v>
      </c>
      <c r="BY1101" s="1">
        <v>300</v>
      </c>
      <c r="BZ1101" s="1">
        <v>300</v>
      </c>
      <c r="CA1101" s="1">
        <v>300</v>
      </c>
      <c r="CB1101" s="1">
        <v>300</v>
      </c>
      <c r="CC1101" s="1">
        <v>300</v>
      </c>
      <c r="CD1101" s="1">
        <v>300</v>
      </c>
      <c r="CE1101" s="1">
        <v>300</v>
      </c>
      <c r="CF1101" s="1">
        <v>300</v>
      </c>
    </row>
    <row r="1102" spans="18:84" x14ac:dyDescent="0.25">
      <c r="R1102" s="1">
        <v>272.62</v>
      </c>
      <c r="S1102" s="1">
        <v>272.62</v>
      </c>
      <c r="T1102" s="1">
        <v>272.62</v>
      </c>
      <c r="U1102" s="1">
        <v>275</v>
      </c>
      <c r="V1102" s="1">
        <v>275</v>
      </c>
      <c r="W1102" s="1">
        <v>275</v>
      </c>
      <c r="X1102" s="1">
        <v>275</v>
      </c>
      <c r="Y1102" s="1">
        <v>275</v>
      </c>
      <c r="Z1102" s="1">
        <v>275</v>
      </c>
      <c r="AA1102" s="1">
        <v>275</v>
      </c>
      <c r="AB1102" s="1">
        <v>280</v>
      </c>
      <c r="AC1102" s="1">
        <v>280</v>
      </c>
      <c r="AD1102" s="1">
        <v>291.07</v>
      </c>
      <c r="AE1102" s="1">
        <v>291.07</v>
      </c>
      <c r="AF1102" s="1">
        <v>291.07</v>
      </c>
      <c r="AG1102" s="1">
        <v>294.35000000000002</v>
      </c>
      <c r="AH1102" s="1">
        <v>300</v>
      </c>
      <c r="AI1102" s="1">
        <v>300</v>
      </c>
      <c r="AJ1102" s="1">
        <v>300</v>
      </c>
      <c r="AK1102" s="1">
        <v>300</v>
      </c>
      <c r="AL1102" s="1">
        <v>305</v>
      </c>
      <c r="AM1102" s="1">
        <v>305</v>
      </c>
      <c r="AN1102" s="1">
        <v>305</v>
      </c>
      <c r="AO1102" s="1">
        <v>316.07</v>
      </c>
      <c r="AP1102" s="1">
        <v>316.07</v>
      </c>
      <c r="AQ1102" s="1">
        <v>316.07</v>
      </c>
      <c r="AR1102" s="1">
        <v>325</v>
      </c>
      <c r="AS1102" s="1">
        <v>325</v>
      </c>
      <c r="AT1102" s="1">
        <v>325</v>
      </c>
      <c r="AU1102" s="1">
        <v>325</v>
      </c>
      <c r="AV1102" s="1">
        <v>325</v>
      </c>
      <c r="AW1102" s="1">
        <v>325</v>
      </c>
      <c r="AX1102" s="1">
        <v>325</v>
      </c>
      <c r="AY1102" s="1">
        <v>325</v>
      </c>
      <c r="AZ1102" s="1">
        <v>325</v>
      </c>
      <c r="BA1102" s="1">
        <v>325</v>
      </c>
      <c r="BB1102" s="1">
        <v>325</v>
      </c>
      <c r="BC1102" s="1">
        <v>325</v>
      </c>
      <c r="BD1102" s="1">
        <v>325</v>
      </c>
      <c r="BE1102" s="1">
        <v>345</v>
      </c>
      <c r="BF1102" s="1">
        <v>347.62</v>
      </c>
      <c r="BG1102" s="1">
        <v>347.62</v>
      </c>
      <c r="BH1102" s="1">
        <v>355</v>
      </c>
      <c r="BI1102" s="1">
        <v>359.52</v>
      </c>
      <c r="BJ1102" s="1">
        <v>359.52</v>
      </c>
      <c r="BK1102" s="1">
        <v>359.52</v>
      </c>
      <c r="BL1102" s="1">
        <v>359.52</v>
      </c>
      <c r="BM1102" s="1">
        <v>359.52</v>
      </c>
      <c r="BN1102" s="1">
        <v>359.52</v>
      </c>
      <c r="BO1102" s="1">
        <v>359.52</v>
      </c>
      <c r="BP1102" s="1">
        <v>359.52</v>
      </c>
      <c r="BQ1102" s="1">
        <v>359.52</v>
      </c>
      <c r="BR1102" s="1">
        <v>359.52</v>
      </c>
      <c r="BS1102" s="1">
        <v>375</v>
      </c>
      <c r="BT1102" s="1">
        <v>375</v>
      </c>
      <c r="BU1102" s="1">
        <v>375</v>
      </c>
      <c r="BV1102" s="1">
        <v>375</v>
      </c>
      <c r="BW1102" s="1">
        <v>378.13</v>
      </c>
      <c r="BX1102" s="1">
        <v>381.25</v>
      </c>
      <c r="BY1102" s="1">
        <v>385.98</v>
      </c>
      <c r="BZ1102" s="1">
        <v>399.7</v>
      </c>
      <c r="CA1102" s="1">
        <v>399.7</v>
      </c>
      <c r="CB1102" s="1">
        <v>400</v>
      </c>
      <c r="CC1102" s="1">
        <v>400</v>
      </c>
      <c r="CD1102" s="1">
        <v>400</v>
      </c>
      <c r="CE1102" s="1">
        <v>400</v>
      </c>
      <c r="CF1102" s="1">
        <v>415</v>
      </c>
    </row>
    <row r="1103" spans="18:84" x14ac:dyDescent="0.25">
      <c r="R1103" s="1">
        <v>425</v>
      </c>
      <c r="S1103" s="1">
        <v>430</v>
      </c>
      <c r="T1103" s="1">
        <v>435</v>
      </c>
      <c r="U1103" s="1">
        <v>435</v>
      </c>
      <c r="V1103" s="1">
        <v>445</v>
      </c>
      <c r="W1103" s="1">
        <v>450</v>
      </c>
      <c r="X1103" s="1">
        <v>450</v>
      </c>
      <c r="Y1103" s="1">
        <v>450</v>
      </c>
      <c r="Z1103" s="1">
        <v>450</v>
      </c>
      <c r="AA1103" s="1">
        <v>450</v>
      </c>
      <c r="AB1103" s="1">
        <v>450</v>
      </c>
      <c r="AC1103" s="1">
        <v>450</v>
      </c>
      <c r="AD1103" s="1">
        <v>450</v>
      </c>
      <c r="AE1103" s="1">
        <v>450</v>
      </c>
      <c r="AF1103" s="1">
        <v>450</v>
      </c>
      <c r="AG1103" s="1">
        <v>450</v>
      </c>
      <c r="AH1103" s="1">
        <v>450</v>
      </c>
      <c r="AI1103" s="1">
        <v>450</v>
      </c>
      <c r="AJ1103" s="1">
        <v>450</v>
      </c>
      <c r="AK1103" s="1">
        <v>450</v>
      </c>
      <c r="AL1103" s="1">
        <v>450</v>
      </c>
      <c r="AM1103" s="1">
        <v>450</v>
      </c>
      <c r="AN1103" s="1">
        <v>450</v>
      </c>
      <c r="AO1103" s="1">
        <v>450</v>
      </c>
      <c r="AP1103" s="1">
        <v>450</v>
      </c>
      <c r="AQ1103" s="1">
        <v>450</v>
      </c>
      <c r="AR1103" s="1">
        <v>450</v>
      </c>
      <c r="AS1103" s="1">
        <v>450</v>
      </c>
      <c r="AT1103" s="1">
        <v>450</v>
      </c>
      <c r="AU1103" s="1">
        <v>450</v>
      </c>
      <c r="AV1103" s="1">
        <v>450</v>
      </c>
      <c r="AW1103" s="1">
        <v>450</v>
      </c>
      <c r="AX1103" s="1">
        <v>450</v>
      </c>
      <c r="AY1103" s="1">
        <v>450</v>
      </c>
      <c r="AZ1103" s="1">
        <v>450</v>
      </c>
      <c r="BA1103" s="1">
        <v>455</v>
      </c>
      <c r="BB1103" s="1">
        <v>465</v>
      </c>
      <c r="BC1103" s="1">
        <v>470</v>
      </c>
      <c r="BD1103" s="1">
        <v>475</v>
      </c>
      <c r="BE1103" s="1">
        <v>475</v>
      </c>
      <c r="BF1103" s="1">
        <v>475</v>
      </c>
      <c r="BG1103" s="1">
        <v>475</v>
      </c>
      <c r="BH1103" s="1">
        <v>475</v>
      </c>
      <c r="BI1103" s="1">
        <v>475</v>
      </c>
      <c r="BJ1103" s="1">
        <v>475</v>
      </c>
      <c r="BK1103" s="1">
        <v>475</v>
      </c>
      <c r="BL1103" s="1">
        <v>475</v>
      </c>
      <c r="BM1103" s="1">
        <v>475</v>
      </c>
      <c r="BN1103" s="1">
        <v>475</v>
      </c>
      <c r="BO1103" s="1">
        <v>475</v>
      </c>
      <c r="BP1103" s="1">
        <v>475</v>
      </c>
      <c r="BQ1103" s="1">
        <v>475</v>
      </c>
      <c r="BR1103" s="1">
        <v>475</v>
      </c>
      <c r="BS1103" s="1">
        <v>480</v>
      </c>
      <c r="BT1103" s="1">
        <v>485</v>
      </c>
      <c r="BU1103" s="1">
        <v>485</v>
      </c>
      <c r="BV1103" s="1">
        <v>495</v>
      </c>
      <c r="BW1103" s="1">
        <v>495</v>
      </c>
      <c r="BX1103" s="1">
        <v>495</v>
      </c>
      <c r="BY1103" s="1">
        <v>495</v>
      </c>
      <c r="BZ1103" s="1">
        <v>495</v>
      </c>
      <c r="CA1103" s="1">
        <v>495</v>
      </c>
      <c r="CB1103" s="1">
        <v>495</v>
      </c>
      <c r="CC1103" s="1">
        <v>495</v>
      </c>
      <c r="CD1103" s="1">
        <v>500</v>
      </c>
      <c r="CE1103" s="1">
        <v>500</v>
      </c>
      <c r="CF1103" s="1">
        <v>520</v>
      </c>
    </row>
    <row r="1104" spans="18:84" x14ac:dyDescent="0.25">
      <c r="R1104" s="1">
        <v>540</v>
      </c>
      <c r="S1104" s="1">
        <v>545</v>
      </c>
      <c r="T1104" s="1">
        <v>550</v>
      </c>
      <c r="U1104" s="1">
        <v>550</v>
      </c>
      <c r="V1104" s="1">
        <v>550</v>
      </c>
      <c r="W1104" s="1">
        <v>550</v>
      </c>
      <c r="X1104" s="1">
        <v>550</v>
      </c>
      <c r="Y1104" s="1">
        <v>550</v>
      </c>
      <c r="Z1104" s="1">
        <v>550</v>
      </c>
      <c r="AA1104" s="1">
        <v>550</v>
      </c>
      <c r="AB1104" s="1">
        <v>550</v>
      </c>
      <c r="AC1104" s="1">
        <v>550</v>
      </c>
      <c r="AD1104" s="1">
        <v>550</v>
      </c>
      <c r="AE1104" s="1">
        <v>550</v>
      </c>
      <c r="AF1104" s="1">
        <v>550</v>
      </c>
      <c r="AG1104" s="1">
        <v>550</v>
      </c>
      <c r="AH1104" s="1">
        <v>550</v>
      </c>
      <c r="AI1104" s="1">
        <v>550</v>
      </c>
      <c r="AJ1104" s="1">
        <v>550</v>
      </c>
      <c r="AK1104" s="1">
        <v>550</v>
      </c>
      <c r="AL1104" s="1">
        <v>550</v>
      </c>
      <c r="AM1104" s="1">
        <v>550</v>
      </c>
      <c r="AN1104" s="1">
        <v>550</v>
      </c>
      <c r="AO1104" s="1">
        <v>560</v>
      </c>
      <c r="AP1104" s="1">
        <v>565</v>
      </c>
      <c r="AQ1104" s="1">
        <v>570</v>
      </c>
      <c r="AR1104" s="1">
        <v>575</v>
      </c>
      <c r="AS1104" s="1">
        <v>575</v>
      </c>
      <c r="AT1104" s="1">
        <v>575</v>
      </c>
      <c r="AU1104" s="1">
        <v>575</v>
      </c>
      <c r="AV1104" s="1">
        <v>575</v>
      </c>
      <c r="AW1104" s="1">
        <v>575</v>
      </c>
      <c r="AX1104" s="1">
        <v>575</v>
      </c>
      <c r="AY1104" s="1">
        <v>575</v>
      </c>
      <c r="AZ1104" s="1">
        <v>575</v>
      </c>
      <c r="BA1104" s="1">
        <v>575</v>
      </c>
      <c r="BB1104" s="1">
        <v>575</v>
      </c>
      <c r="BC1104" s="1">
        <v>580</v>
      </c>
      <c r="BD1104" s="1">
        <v>585</v>
      </c>
      <c r="BE1104" s="1">
        <v>595</v>
      </c>
      <c r="BF1104" s="1">
        <v>595</v>
      </c>
      <c r="BG1104" s="1">
        <v>595</v>
      </c>
      <c r="BH1104" s="1">
        <v>595</v>
      </c>
      <c r="BI1104" s="1">
        <v>595</v>
      </c>
      <c r="BJ1104" s="1">
        <v>599</v>
      </c>
      <c r="BK1104" s="1">
        <v>600</v>
      </c>
      <c r="BL1104" s="1">
        <v>600</v>
      </c>
      <c r="BM1104" s="1">
        <v>600</v>
      </c>
      <c r="BN1104" s="1">
        <v>600</v>
      </c>
      <c r="BO1104" s="1">
        <v>600</v>
      </c>
      <c r="BP1104" s="1">
        <v>600</v>
      </c>
      <c r="BQ1104" s="1">
        <v>600</v>
      </c>
      <c r="BR1104" s="1">
        <v>617.5</v>
      </c>
      <c r="BS1104" s="1">
        <v>625</v>
      </c>
      <c r="BT1104" s="1">
        <v>625</v>
      </c>
      <c r="BU1104" s="1">
        <v>625</v>
      </c>
      <c r="BV1104" s="1">
        <v>625</v>
      </c>
      <c r="BW1104" s="1">
        <v>642.5</v>
      </c>
      <c r="BX1104" s="1">
        <v>650</v>
      </c>
      <c r="BY1104" s="1">
        <v>650</v>
      </c>
      <c r="BZ1104" s="1">
        <v>650</v>
      </c>
      <c r="CA1104" s="1">
        <v>650</v>
      </c>
      <c r="CB1104" s="1">
        <v>660</v>
      </c>
      <c r="CC1104" s="1">
        <v>675</v>
      </c>
      <c r="CD1104" s="1">
        <v>695</v>
      </c>
      <c r="CE1104" s="1">
        <v>700</v>
      </c>
      <c r="CF1104" s="1">
        <v>725</v>
      </c>
    </row>
    <row r="1105" spans="18:84" x14ac:dyDescent="0.25">
      <c r="R1105" s="1">
        <v>625</v>
      </c>
      <c r="S1105" s="1">
        <v>625</v>
      </c>
      <c r="T1105" s="1">
        <v>625</v>
      </c>
      <c r="U1105" s="1">
        <v>625</v>
      </c>
      <c r="V1105" s="1">
        <v>625</v>
      </c>
      <c r="W1105" s="1">
        <v>625</v>
      </c>
      <c r="X1105" s="1">
        <v>645</v>
      </c>
      <c r="Y1105" s="1">
        <v>650</v>
      </c>
      <c r="Z1105" s="1">
        <v>650</v>
      </c>
      <c r="AA1105" s="1">
        <v>650</v>
      </c>
      <c r="AB1105" s="1">
        <v>650</v>
      </c>
      <c r="AC1105" s="1">
        <v>650</v>
      </c>
      <c r="AD1105" s="1">
        <v>650</v>
      </c>
      <c r="AE1105" s="1">
        <v>650</v>
      </c>
      <c r="AF1105" s="1">
        <v>650</v>
      </c>
      <c r="AG1105" s="1">
        <v>650</v>
      </c>
      <c r="AH1105" s="1">
        <v>650</v>
      </c>
      <c r="AI1105" s="1">
        <v>650</v>
      </c>
      <c r="AJ1105" s="1">
        <v>650</v>
      </c>
      <c r="AK1105" s="1">
        <v>650</v>
      </c>
      <c r="AL1105" s="1">
        <v>650</v>
      </c>
      <c r="AM1105" s="1">
        <v>660</v>
      </c>
      <c r="AN1105" s="1">
        <v>670</v>
      </c>
      <c r="AO1105" s="1">
        <v>675</v>
      </c>
      <c r="AP1105" s="1">
        <v>675</v>
      </c>
      <c r="AQ1105" s="1">
        <v>675</v>
      </c>
      <c r="AR1105" s="1">
        <v>675</v>
      </c>
      <c r="AS1105" s="1">
        <v>675</v>
      </c>
      <c r="AT1105" s="1">
        <v>675</v>
      </c>
      <c r="AU1105" s="1">
        <v>675</v>
      </c>
      <c r="AV1105" s="1">
        <v>685</v>
      </c>
      <c r="AW1105" s="1">
        <v>695</v>
      </c>
      <c r="AX1105" s="1">
        <v>695</v>
      </c>
      <c r="AY1105" s="1">
        <v>695</v>
      </c>
      <c r="AZ1105" s="1">
        <v>695</v>
      </c>
      <c r="BA1105" s="1">
        <v>695</v>
      </c>
      <c r="BB1105" s="1">
        <v>695</v>
      </c>
      <c r="BC1105" s="1">
        <v>700</v>
      </c>
      <c r="BD1105" s="1">
        <v>710</v>
      </c>
      <c r="BE1105" s="1">
        <v>710</v>
      </c>
      <c r="BF1105" s="1">
        <v>725</v>
      </c>
      <c r="BG1105" s="1">
        <v>725</v>
      </c>
      <c r="BH1105" s="1">
        <v>725</v>
      </c>
      <c r="BI1105" s="1">
        <v>750</v>
      </c>
      <c r="BJ1105" s="1">
        <v>750</v>
      </c>
      <c r="BK1105" s="1">
        <v>750</v>
      </c>
      <c r="BL1105" s="1">
        <v>750</v>
      </c>
      <c r="BM1105" s="1">
        <v>750</v>
      </c>
      <c r="BN1105" s="1">
        <v>750</v>
      </c>
      <c r="BO1105" s="1">
        <v>750</v>
      </c>
      <c r="BP1105" s="1">
        <v>760</v>
      </c>
      <c r="BQ1105" s="1">
        <v>775</v>
      </c>
      <c r="BR1105" s="1">
        <v>785</v>
      </c>
      <c r="BS1105" s="1">
        <v>795</v>
      </c>
      <c r="BT1105" s="1">
        <v>795</v>
      </c>
      <c r="BU1105" s="1">
        <v>795</v>
      </c>
      <c r="BV1105" s="1">
        <v>795</v>
      </c>
      <c r="BW1105" s="1">
        <v>800</v>
      </c>
      <c r="BX1105" s="1">
        <v>800</v>
      </c>
      <c r="BY1105" s="1">
        <v>825</v>
      </c>
      <c r="BZ1105" s="1">
        <v>825</v>
      </c>
      <c r="CA1105" s="1">
        <v>850</v>
      </c>
      <c r="CB1105" s="1">
        <v>900</v>
      </c>
      <c r="CC1105" s="1">
        <v>950</v>
      </c>
      <c r="CD1105" s="1">
        <v>950</v>
      </c>
      <c r="CE1105" s="1">
        <v>975</v>
      </c>
      <c r="CF1105" s="1">
        <v>995</v>
      </c>
    </row>
    <row r="1106" spans="18:84" x14ac:dyDescent="0.25">
      <c r="R1106" s="1">
        <v>850</v>
      </c>
      <c r="S1106" s="1">
        <v>850</v>
      </c>
      <c r="T1106" s="1">
        <v>862.5</v>
      </c>
      <c r="U1106" s="1">
        <v>875</v>
      </c>
      <c r="V1106" s="1">
        <v>895</v>
      </c>
      <c r="W1106" s="1">
        <v>895</v>
      </c>
      <c r="X1106" s="1">
        <v>895</v>
      </c>
      <c r="Y1106" s="1">
        <v>895</v>
      </c>
      <c r="Z1106" s="1">
        <v>895</v>
      </c>
      <c r="AA1106" s="1">
        <v>900</v>
      </c>
      <c r="AB1106" s="1">
        <v>900</v>
      </c>
      <c r="AC1106" s="1">
        <v>900</v>
      </c>
      <c r="AD1106" s="1">
        <v>900</v>
      </c>
      <c r="AE1106" s="1">
        <v>900</v>
      </c>
      <c r="AF1106" s="1">
        <v>925</v>
      </c>
      <c r="AG1106" s="1">
        <v>925</v>
      </c>
      <c r="AH1106" s="1">
        <v>925</v>
      </c>
      <c r="AI1106" s="1">
        <v>935</v>
      </c>
      <c r="AJ1106" s="1">
        <v>945</v>
      </c>
      <c r="AK1106" s="1">
        <v>945</v>
      </c>
      <c r="AL1106" s="1">
        <v>945</v>
      </c>
      <c r="AM1106" s="1">
        <v>950</v>
      </c>
      <c r="AN1106" s="1">
        <v>950</v>
      </c>
      <c r="AO1106" s="1">
        <v>950</v>
      </c>
      <c r="AP1106" s="1">
        <v>950</v>
      </c>
      <c r="AQ1106" s="1">
        <v>950</v>
      </c>
      <c r="AR1106" s="1">
        <v>950</v>
      </c>
      <c r="AS1106" s="1">
        <v>950</v>
      </c>
      <c r="AT1106" s="1">
        <v>950</v>
      </c>
      <c r="AU1106" s="1">
        <v>975</v>
      </c>
      <c r="AV1106" s="1">
        <v>975</v>
      </c>
      <c r="AW1106" s="1">
        <v>975</v>
      </c>
      <c r="AX1106" s="1">
        <v>975</v>
      </c>
      <c r="AY1106" s="1">
        <v>975</v>
      </c>
      <c r="AZ1106" s="1">
        <v>985</v>
      </c>
      <c r="BA1106" s="1">
        <v>985</v>
      </c>
      <c r="BB1106" s="1">
        <v>995</v>
      </c>
      <c r="BC1106" s="1">
        <v>997.5</v>
      </c>
      <c r="BD1106" s="1">
        <v>1000</v>
      </c>
      <c r="BE1106" s="1">
        <v>1000</v>
      </c>
      <c r="BF1106" s="1">
        <v>1000</v>
      </c>
      <c r="BG1106" s="1">
        <v>1000</v>
      </c>
      <c r="BH1106" s="1">
        <v>1000</v>
      </c>
      <c r="BI1106" s="1">
        <v>1000</v>
      </c>
      <c r="BJ1106" s="1">
        <v>1000</v>
      </c>
      <c r="BK1106" s="1">
        <v>1000</v>
      </c>
      <c r="BL1106" s="1">
        <v>1000</v>
      </c>
      <c r="BM1106" s="1">
        <v>1000</v>
      </c>
      <c r="BN1106" s="1">
        <v>1000</v>
      </c>
      <c r="BO1106" s="1">
        <v>1100</v>
      </c>
      <c r="BP1106" s="1">
        <v>1100</v>
      </c>
      <c r="BQ1106" s="1">
        <v>1100</v>
      </c>
      <c r="BR1106" s="1">
        <v>1100</v>
      </c>
      <c r="BS1106" s="1">
        <v>1100</v>
      </c>
      <c r="BT1106" s="1">
        <v>1100</v>
      </c>
      <c r="BU1106" s="1">
        <v>1100</v>
      </c>
      <c r="BV1106" s="1">
        <v>1195</v>
      </c>
      <c r="BW1106" s="1">
        <v>1197.5</v>
      </c>
      <c r="BX1106" s="1">
        <v>1200</v>
      </c>
      <c r="BY1106" s="1">
        <v>1200</v>
      </c>
      <c r="BZ1106" s="1">
        <v>1200</v>
      </c>
      <c r="CA1106" s="1">
        <v>1300</v>
      </c>
      <c r="CB1106" s="1">
        <v>1335</v>
      </c>
      <c r="CC1106" s="1">
        <v>1370</v>
      </c>
      <c r="CD1106" s="1">
        <v>1450</v>
      </c>
      <c r="CE1106" s="1">
        <v>1450</v>
      </c>
      <c r="CF1106" s="1">
        <v>1470</v>
      </c>
    </row>
    <row r="1107" spans="18:84" x14ac:dyDescent="0.25">
      <c r="R1107" s="1">
        <v>1000</v>
      </c>
      <c r="S1107" s="1">
        <v>1000</v>
      </c>
      <c r="T1107" s="1">
        <v>1025</v>
      </c>
      <c r="U1107" s="1">
        <v>1050</v>
      </c>
      <c r="V1107" s="1">
        <v>1050</v>
      </c>
      <c r="W1107" s="1">
        <v>1050</v>
      </c>
      <c r="X1107" s="1">
        <v>1050</v>
      </c>
      <c r="Y1107" s="1">
        <v>1075</v>
      </c>
      <c r="Z1107" s="1">
        <v>1100</v>
      </c>
      <c r="AA1107" s="1">
        <v>1100</v>
      </c>
      <c r="AB1107" s="1">
        <v>1100</v>
      </c>
      <c r="AC1107" s="1">
        <v>1100</v>
      </c>
      <c r="AD1107" s="1">
        <v>1150</v>
      </c>
      <c r="AE1107" s="1">
        <v>1200</v>
      </c>
      <c r="AF1107" s="1">
        <v>1200</v>
      </c>
      <c r="AG1107" s="1">
        <v>1200</v>
      </c>
      <c r="AH1107" s="1">
        <v>1200</v>
      </c>
      <c r="AI1107" s="1">
        <v>1200</v>
      </c>
      <c r="AJ1107" s="1">
        <v>1200</v>
      </c>
      <c r="AK1107" s="1">
        <v>1200</v>
      </c>
      <c r="AL1107" s="1">
        <v>1200</v>
      </c>
      <c r="AM1107" s="1">
        <v>1200</v>
      </c>
      <c r="AN1107" s="1">
        <v>1225</v>
      </c>
      <c r="AO1107" s="1">
        <v>1250</v>
      </c>
      <c r="AP1107" s="1">
        <v>1250</v>
      </c>
      <c r="AQ1107" s="1">
        <v>1250</v>
      </c>
      <c r="AR1107" s="1">
        <v>1250</v>
      </c>
      <c r="AS1107" s="1">
        <v>1250</v>
      </c>
      <c r="AT1107" s="1">
        <v>1250</v>
      </c>
      <c r="AU1107" s="1">
        <v>1250</v>
      </c>
      <c r="AV1107" s="1">
        <v>1250</v>
      </c>
      <c r="AW1107" s="1">
        <v>1250</v>
      </c>
      <c r="AX1107" s="1">
        <v>1275</v>
      </c>
      <c r="AY1107" s="1">
        <v>1300</v>
      </c>
      <c r="AZ1107" s="1">
        <v>1300</v>
      </c>
      <c r="BA1107" s="1">
        <v>1300</v>
      </c>
      <c r="BB1107" s="1">
        <v>1300</v>
      </c>
      <c r="BC1107" s="1">
        <v>1300</v>
      </c>
      <c r="BD1107" s="1">
        <v>1300</v>
      </c>
      <c r="BE1107" s="1">
        <v>1300</v>
      </c>
      <c r="BF1107" s="1">
        <v>1300</v>
      </c>
      <c r="BG1107" s="1">
        <v>1300</v>
      </c>
      <c r="BH1107" s="1">
        <v>1325</v>
      </c>
      <c r="BI1107" s="1">
        <v>1350</v>
      </c>
      <c r="BJ1107" s="1">
        <v>1350</v>
      </c>
      <c r="BK1107" s="1">
        <v>1350</v>
      </c>
      <c r="BL1107" s="1">
        <v>1350</v>
      </c>
      <c r="BM1107" s="1">
        <v>1375</v>
      </c>
      <c r="BN1107" s="1">
        <v>1400</v>
      </c>
      <c r="BO1107" s="1">
        <v>1400</v>
      </c>
      <c r="BP1107" s="1">
        <v>1400</v>
      </c>
      <c r="BQ1107" s="1">
        <v>1400</v>
      </c>
      <c r="BR1107" s="1">
        <v>1500</v>
      </c>
      <c r="BS1107" s="1">
        <v>1600</v>
      </c>
      <c r="BT1107" s="1">
        <v>1600</v>
      </c>
      <c r="BU1107" s="1">
        <v>1600</v>
      </c>
      <c r="BV1107" s="1">
        <v>1600</v>
      </c>
      <c r="BW1107" s="1">
        <v>1775</v>
      </c>
      <c r="BX1107" s="1">
        <v>1950</v>
      </c>
      <c r="BY1107" s="1">
        <v>1950</v>
      </c>
      <c r="BZ1107" s="1">
        <v>1950</v>
      </c>
      <c r="CA1107" s="1">
        <v>1950</v>
      </c>
      <c r="CB1107" s="1">
        <v>2225</v>
      </c>
      <c r="CC1107" s="1">
        <v>2500</v>
      </c>
      <c r="CD1107" s="1">
        <v>2500</v>
      </c>
      <c r="CE1107" s="1">
        <v>2500</v>
      </c>
      <c r="CF1107" s="1">
        <v>2500</v>
      </c>
    </row>
    <row r="1108" spans="18:84" x14ac:dyDescent="0.25">
      <c r="R1108" s="1">
        <v>360</v>
      </c>
      <c r="S1108" s="1">
        <v>360</v>
      </c>
      <c r="T1108" s="1">
        <v>360</v>
      </c>
      <c r="U1108" s="1">
        <v>360</v>
      </c>
      <c r="V1108" s="1">
        <v>360</v>
      </c>
      <c r="W1108" s="1">
        <v>360</v>
      </c>
      <c r="X1108" s="1">
        <v>360</v>
      </c>
      <c r="Y1108" s="1">
        <v>360</v>
      </c>
      <c r="Z1108" s="1">
        <v>360</v>
      </c>
      <c r="AA1108" s="1">
        <v>360</v>
      </c>
      <c r="AB1108" s="1">
        <v>375</v>
      </c>
      <c r="AC1108" s="1">
        <v>375</v>
      </c>
      <c r="AD1108" s="1">
        <v>375</v>
      </c>
      <c r="AE1108" s="1">
        <v>375</v>
      </c>
      <c r="AF1108" s="1">
        <v>375</v>
      </c>
      <c r="AG1108" s="1">
        <v>375</v>
      </c>
      <c r="AH1108" s="1">
        <v>375</v>
      </c>
      <c r="AI1108" s="1">
        <v>375</v>
      </c>
      <c r="AJ1108" s="1">
        <v>375</v>
      </c>
      <c r="AK1108" s="1">
        <v>375</v>
      </c>
      <c r="AL1108" s="1">
        <v>375</v>
      </c>
      <c r="AM1108" s="1">
        <v>375</v>
      </c>
      <c r="AN1108" s="1">
        <v>375</v>
      </c>
      <c r="AO1108" s="1">
        <v>375</v>
      </c>
      <c r="AP1108" s="1">
        <v>375</v>
      </c>
      <c r="AQ1108" s="1">
        <v>375</v>
      </c>
      <c r="AR1108" s="1">
        <v>375</v>
      </c>
      <c r="AS1108" s="1">
        <v>375</v>
      </c>
      <c r="AT1108" s="1">
        <v>375</v>
      </c>
      <c r="AU1108" s="1">
        <v>375</v>
      </c>
      <c r="AV1108" s="1">
        <v>375</v>
      </c>
      <c r="AW1108" s="1">
        <v>375</v>
      </c>
      <c r="AX1108" s="1">
        <v>375</v>
      </c>
      <c r="AY1108" s="1">
        <v>375</v>
      </c>
      <c r="AZ1108" s="1">
        <v>375</v>
      </c>
      <c r="BA1108" s="1">
        <v>375</v>
      </c>
      <c r="BB1108" s="1">
        <v>375</v>
      </c>
      <c r="BC1108" s="1">
        <v>375</v>
      </c>
      <c r="BD1108" s="1">
        <v>375</v>
      </c>
      <c r="BE1108" s="1">
        <v>395</v>
      </c>
      <c r="BF1108" s="1">
        <v>395</v>
      </c>
      <c r="BG1108" s="1">
        <v>395</v>
      </c>
      <c r="BH1108" s="1">
        <v>395</v>
      </c>
      <c r="BI1108" s="1">
        <v>395</v>
      </c>
      <c r="BJ1108" s="1">
        <v>395</v>
      </c>
      <c r="BK1108" s="1">
        <v>395</v>
      </c>
      <c r="BL1108" s="1">
        <v>395</v>
      </c>
      <c r="BM1108" s="1">
        <v>395</v>
      </c>
      <c r="BN1108" s="1">
        <v>395</v>
      </c>
      <c r="BO1108" s="1">
        <v>395</v>
      </c>
      <c r="BP1108" s="1">
        <v>395</v>
      </c>
      <c r="BQ1108" s="1">
        <v>395</v>
      </c>
      <c r="BR1108" s="1">
        <v>395</v>
      </c>
      <c r="BS1108" s="1">
        <v>395</v>
      </c>
      <c r="BT1108" s="1">
        <v>395</v>
      </c>
      <c r="BU1108" s="1">
        <v>395</v>
      </c>
      <c r="BV1108" s="1">
        <v>395</v>
      </c>
      <c r="BW1108" s="1">
        <v>395</v>
      </c>
      <c r="BX1108" s="1">
        <v>395</v>
      </c>
      <c r="BY1108" s="1">
        <v>395</v>
      </c>
      <c r="BZ1108" s="1">
        <v>395</v>
      </c>
      <c r="CA1108" s="1">
        <v>395</v>
      </c>
      <c r="CB1108" s="1">
        <v>395</v>
      </c>
      <c r="CC1108" s="1">
        <v>395</v>
      </c>
      <c r="CD1108" s="1">
        <v>395</v>
      </c>
      <c r="CE1108" s="1">
        <v>395</v>
      </c>
      <c r="CF1108" s="1">
        <v>395</v>
      </c>
    </row>
  </sheetData>
  <conditionalFormatting sqref="C6:D6 J6:K6 Q6:R6 X6:Y6 J27:K27 Q27:R27 X27:Y27 J48:K48 Q48:R48 X48:Y48 J69:K69 Q69:R69 X69:Y69 J90:K90 Q90:R90 X90:Y90 J111:K111 Q111:R111 X111:Y111 J132:K132 Q132:R132 X132:Y132 J153:K153 Q153:R153 X153:Y153 J174:K174 Q174:R174 X174:Y174 J195:K195 Q195:R195 X195:Y195 J216:K216 Q216:R216 X216:Y216 J237:K237 Q237:R237 X237:Y237 J258:K258 Q258:R258 X258:Y258 J279:K279 Q279:R279 X279:Y279">
    <cfRule type="cellIs" priority="28" operator="between">
      <formula>0</formula>
      <formula>$F$10</formula>
    </cfRule>
  </conditionalFormatting>
  <conditionalFormatting sqref="C27:D27">
    <cfRule type="cellIs" priority="13" operator="between">
      <formula>0</formula>
      <formula>$F$10</formula>
    </cfRule>
  </conditionalFormatting>
  <conditionalFormatting sqref="C48:D48">
    <cfRule type="cellIs" priority="12" operator="between">
      <formula>0</formula>
      <formula>$F$10</formula>
    </cfRule>
  </conditionalFormatting>
  <conditionalFormatting sqref="C69:D69">
    <cfRule type="cellIs" priority="11" operator="between">
      <formula>0</formula>
      <formula>$F$10</formula>
    </cfRule>
  </conditionalFormatting>
  <conditionalFormatting sqref="C90:D90">
    <cfRule type="cellIs" priority="10" operator="between">
      <formula>0</formula>
      <formula>$F$10</formula>
    </cfRule>
  </conditionalFormatting>
  <conditionalFormatting sqref="C111:D111">
    <cfRule type="cellIs" priority="9" operator="between">
      <formula>0</formula>
      <formula>$F$10</formula>
    </cfRule>
  </conditionalFormatting>
  <conditionalFormatting sqref="C132:D132">
    <cfRule type="cellIs" priority="8" operator="between">
      <formula>0</formula>
      <formula>$F$10</formula>
    </cfRule>
  </conditionalFormatting>
  <conditionalFormatting sqref="C153:D153">
    <cfRule type="cellIs" priority="7" operator="between">
      <formula>0</formula>
      <formula>$F$10</formula>
    </cfRule>
  </conditionalFormatting>
  <conditionalFormatting sqref="C174:D174">
    <cfRule type="cellIs" priority="6" operator="between">
      <formula>0</formula>
      <formula>$F$10</formula>
    </cfRule>
  </conditionalFormatting>
  <conditionalFormatting sqref="C195:D195">
    <cfRule type="cellIs" priority="5" operator="between">
      <formula>0</formula>
      <formula>$F$10</formula>
    </cfRule>
  </conditionalFormatting>
  <conditionalFormatting sqref="C216:D216">
    <cfRule type="cellIs" priority="4" operator="between">
      <formula>0</formula>
      <formula>$F$10</formula>
    </cfRule>
  </conditionalFormatting>
  <conditionalFormatting sqref="C237:D237">
    <cfRule type="cellIs" priority="3" operator="between">
      <formula>0</formula>
      <formula>$F$10</formula>
    </cfRule>
  </conditionalFormatting>
  <conditionalFormatting sqref="C258:D258">
    <cfRule type="cellIs" priority="2" operator="between">
      <formula>0</formula>
      <formula>$F$10</formula>
    </cfRule>
  </conditionalFormatting>
  <conditionalFormatting sqref="C279:D279">
    <cfRule type="cellIs" priority="1" operator="between">
      <formula>0</formula>
      <formula>$F$10</formula>
    </cfRule>
  </conditionalFormatting>
  <hyperlinks>
    <hyperlink ref="A2" location="Contents!A1" display="Back to contents" xr:uid="{90F4FA1B-B791-4B62-A838-1AD33B2A33F3}"/>
    <hyperlink ref="A3" location="Notes!A1" display="Go to specific notes" xr:uid="{BD5948A5-3259-4A0F-BB0E-7AAC13AF9945}"/>
  </hyperlinks>
  <pageMargins left="0.7" right="0.7" top="0.75" bottom="0.75" header="0.3" footer="0.3"/>
  <pageSetup paperSize="9" scale="77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"/>
  <dimension ref="A1:V36"/>
  <sheetViews>
    <sheetView zoomScaleNormal="100" workbookViewId="0"/>
  </sheetViews>
  <sheetFormatPr defaultColWidth="8.88671875" defaultRowHeight="13.2" x14ac:dyDescent="0.25"/>
  <cols>
    <col min="1" max="1" width="38.88671875" style="1" customWidth="1"/>
    <col min="2" max="22" width="10.6640625" style="1" customWidth="1"/>
    <col min="23" max="16384" width="8.88671875" style="1"/>
  </cols>
  <sheetData>
    <row r="1" spans="1:22" ht="19.2" x14ac:dyDescent="0.35">
      <c r="A1" s="95" t="s">
        <v>235</v>
      </c>
    </row>
    <row r="2" spans="1:22" ht="15" x14ac:dyDescent="0.25">
      <c r="A2" s="106" t="s">
        <v>195</v>
      </c>
    </row>
    <row r="3" spans="1:22" ht="15" x14ac:dyDescent="0.25">
      <c r="A3" s="106" t="s">
        <v>196</v>
      </c>
    </row>
    <row r="4" spans="1:22" ht="15" x14ac:dyDescent="0.25">
      <c r="A4" s="132" t="s">
        <v>231</v>
      </c>
    </row>
    <row r="5" spans="1:22" ht="11.4" customHeight="1" x14ac:dyDescent="0.25">
      <c r="A5" s="132"/>
    </row>
    <row r="6" spans="1:22" ht="15" x14ac:dyDescent="0.25">
      <c r="A6" s="132" t="s">
        <v>232</v>
      </c>
    </row>
    <row r="7" spans="1:22" ht="16.2" thickBot="1" x14ac:dyDescent="0.3">
      <c r="A7" s="129" t="s">
        <v>211</v>
      </c>
      <c r="B7" s="130">
        <v>1999</v>
      </c>
      <c r="C7" s="130">
        <v>2000</v>
      </c>
      <c r="D7" s="130">
        <v>2001</v>
      </c>
      <c r="E7" s="130">
        <v>2002</v>
      </c>
      <c r="F7" s="130">
        <v>2003</v>
      </c>
      <c r="G7" s="130">
        <v>2004</v>
      </c>
      <c r="H7" s="148">
        <v>2005</v>
      </c>
      <c r="I7" s="130">
        <v>2006</v>
      </c>
      <c r="J7" s="130">
        <v>2007</v>
      </c>
      <c r="K7" s="130">
        <v>2008</v>
      </c>
      <c r="L7" s="130">
        <v>2009</v>
      </c>
      <c r="M7" s="130">
        <v>2010</v>
      </c>
      <c r="N7" s="130">
        <v>2011</v>
      </c>
      <c r="O7" s="162">
        <v>2012</v>
      </c>
      <c r="P7" s="130">
        <v>2013</v>
      </c>
      <c r="Q7" s="130">
        <v>2014</v>
      </c>
      <c r="R7" s="130">
        <v>2015</v>
      </c>
      <c r="S7" s="130">
        <v>2016</v>
      </c>
      <c r="T7" s="130">
        <v>2017</v>
      </c>
      <c r="U7" s="130">
        <v>2018</v>
      </c>
      <c r="V7" s="148">
        <v>2019</v>
      </c>
    </row>
    <row r="8" spans="1:22" ht="15" x14ac:dyDescent="0.25">
      <c r="A8" s="163" t="s">
        <v>154</v>
      </c>
      <c r="B8" s="163">
        <v>61</v>
      </c>
      <c r="C8" s="164">
        <v>62</v>
      </c>
      <c r="D8" s="164">
        <v>64</v>
      </c>
      <c r="E8" s="164">
        <v>65</v>
      </c>
      <c r="F8" s="164">
        <v>65</v>
      </c>
      <c r="G8" s="164">
        <v>64</v>
      </c>
      <c r="H8" s="164">
        <v>66</v>
      </c>
      <c r="I8" s="164">
        <v>65</v>
      </c>
      <c r="J8" s="164">
        <v>66</v>
      </c>
      <c r="K8" s="164">
        <v>66</v>
      </c>
      <c r="L8" s="164">
        <v>66</v>
      </c>
      <c r="M8" s="164">
        <v>65</v>
      </c>
      <c r="N8" s="164">
        <v>64</v>
      </c>
      <c r="O8" s="164">
        <v>63</v>
      </c>
      <c r="P8" s="164">
        <v>61</v>
      </c>
      <c r="Q8" s="164">
        <v>60</v>
      </c>
      <c r="R8" s="164">
        <v>61</v>
      </c>
      <c r="S8" s="164">
        <v>61</v>
      </c>
      <c r="T8" s="164">
        <v>62</v>
      </c>
      <c r="U8" s="164">
        <v>62</v>
      </c>
      <c r="V8" s="165">
        <v>62</v>
      </c>
    </row>
    <row r="9" spans="1:22" ht="15" x14ac:dyDescent="0.25">
      <c r="A9" s="166" t="s">
        <v>155</v>
      </c>
      <c r="B9" s="166">
        <v>22</v>
      </c>
      <c r="C9" s="135">
        <v>24</v>
      </c>
      <c r="D9" s="135">
        <v>24</v>
      </c>
      <c r="E9" s="135">
        <v>25</v>
      </c>
      <c r="F9" s="135">
        <v>26</v>
      </c>
      <c r="G9" s="135">
        <v>27</v>
      </c>
      <c r="H9" s="135">
        <v>28</v>
      </c>
      <c r="I9" s="135">
        <v>29</v>
      </c>
      <c r="J9" s="135">
        <v>30</v>
      </c>
      <c r="K9" s="135">
        <v>30</v>
      </c>
      <c r="L9" s="135">
        <v>30</v>
      </c>
      <c r="M9" s="135">
        <v>30</v>
      </c>
      <c r="N9" s="135">
        <v>30</v>
      </c>
      <c r="O9" s="135">
        <v>30</v>
      </c>
      <c r="P9" s="135">
        <v>30</v>
      </c>
      <c r="Q9" s="135">
        <v>30</v>
      </c>
      <c r="R9" s="135">
        <v>31</v>
      </c>
      <c r="S9" s="135">
        <v>32</v>
      </c>
      <c r="T9" s="135">
        <v>32</v>
      </c>
      <c r="U9" s="135">
        <v>33</v>
      </c>
      <c r="V9" s="167">
        <v>33</v>
      </c>
    </row>
    <row r="10" spans="1:22" ht="15" x14ac:dyDescent="0.25">
      <c r="A10" s="166" t="s">
        <v>156</v>
      </c>
      <c r="B10" s="166">
        <v>39</v>
      </c>
      <c r="C10" s="135">
        <v>38</v>
      </c>
      <c r="D10" s="135">
        <v>39</v>
      </c>
      <c r="E10" s="135">
        <v>39</v>
      </c>
      <c r="F10" s="135">
        <v>39</v>
      </c>
      <c r="G10" s="135">
        <v>37</v>
      </c>
      <c r="H10" s="135">
        <v>38</v>
      </c>
      <c r="I10" s="135">
        <v>37</v>
      </c>
      <c r="J10" s="135">
        <v>36</v>
      </c>
      <c r="K10" s="135">
        <v>36</v>
      </c>
      <c r="L10" s="135">
        <v>36</v>
      </c>
      <c r="M10" s="135">
        <v>35</v>
      </c>
      <c r="N10" s="135">
        <v>34</v>
      </c>
      <c r="O10" s="135">
        <v>32</v>
      </c>
      <c r="P10" s="135">
        <v>32</v>
      </c>
      <c r="Q10" s="135">
        <v>30</v>
      </c>
      <c r="R10" s="135">
        <v>30</v>
      </c>
      <c r="S10" s="135">
        <v>29</v>
      </c>
      <c r="T10" s="135">
        <v>29</v>
      </c>
      <c r="U10" s="135">
        <v>29</v>
      </c>
      <c r="V10" s="167">
        <v>29</v>
      </c>
    </row>
    <row r="11" spans="1:22" ht="15" x14ac:dyDescent="0.25">
      <c r="A11" s="166" t="s">
        <v>157</v>
      </c>
      <c r="B11" s="166">
        <v>32</v>
      </c>
      <c r="C11" s="135">
        <v>30</v>
      </c>
      <c r="D11" s="135">
        <v>28</v>
      </c>
      <c r="E11" s="135">
        <v>28</v>
      </c>
      <c r="F11" s="135">
        <v>26</v>
      </c>
      <c r="G11" s="135">
        <v>27</v>
      </c>
      <c r="H11" s="135">
        <v>25</v>
      </c>
      <c r="I11" s="135">
        <v>25</v>
      </c>
      <c r="J11" s="135">
        <v>23</v>
      </c>
      <c r="K11" s="135">
        <v>23</v>
      </c>
      <c r="L11" s="135">
        <v>22</v>
      </c>
      <c r="M11" s="135">
        <v>23</v>
      </c>
      <c r="N11" s="135">
        <v>23</v>
      </c>
      <c r="O11" s="135">
        <v>23</v>
      </c>
      <c r="P11" s="135">
        <v>23</v>
      </c>
      <c r="Q11" s="135">
        <v>24</v>
      </c>
      <c r="R11" s="135">
        <v>23</v>
      </c>
      <c r="S11" s="135">
        <v>23</v>
      </c>
      <c r="T11" s="135">
        <v>22</v>
      </c>
      <c r="U11" s="135">
        <v>23</v>
      </c>
      <c r="V11" s="167">
        <v>24</v>
      </c>
    </row>
    <row r="12" spans="1:22" ht="15" x14ac:dyDescent="0.25">
      <c r="A12" s="166" t="s">
        <v>158</v>
      </c>
      <c r="B12" s="166">
        <v>27</v>
      </c>
      <c r="C12" s="135">
        <v>25</v>
      </c>
      <c r="D12" s="135">
        <v>23</v>
      </c>
      <c r="E12" s="135">
        <v>22</v>
      </c>
      <c r="F12" s="135">
        <v>20</v>
      </c>
      <c r="G12" s="135">
        <v>19</v>
      </c>
      <c r="H12" s="135">
        <v>17</v>
      </c>
      <c r="I12" s="135">
        <v>17</v>
      </c>
      <c r="J12" s="135">
        <v>16</v>
      </c>
      <c r="K12" s="135">
        <v>15</v>
      </c>
      <c r="L12" s="135">
        <v>14</v>
      </c>
      <c r="M12" s="135">
        <v>14</v>
      </c>
      <c r="N12" s="135">
        <v>15</v>
      </c>
      <c r="O12" s="135">
        <v>13</v>
      </c>
      <c r="P12" s="135">
        <v>14</v>
      </c>
      <c r="Q12" s="135">
        <v>14</v>
      </c>
      <c r="R12" s="135">
        <v>13</v>
      </c>
      <c r="S12" s="135">
        <v>13</v>
      </c>
      <c r="T12" s="135">
        <v>13</v>
      </c>
      <c r="U12" s="135">
        <v>14</v>
      </c>
      <c r="V12" s="167">
        <v>14</v>
      </c>
    </row>
    <row r="13" spans="1:22" ht="15" x14ac:dyDescent="0.25">
      <c r="A13" s="166" t="s">
        <v>159</v>
      </c>
      <c r="B13" s="166">
        <v>5</v>
      </c>
      <c r="C13" s="135">
        <v>5</v>
      </c>
      <c r="D13" s="135">
        <v>5</v>
      </c>
      <c r="E13" s="135">
        <v>6</v>
      </c>
      <c r="F13" s="135">
        <v>6</v>
      </c>
      <c r="G13" s="135">
        <v>8</v>
      </c>
      <c r="H13" s="135">
        <v>7</v>
      </c>
      <c r="I13" s="135">
        <v>8</v>
      </c>
      <c r="J13" s="135">
        <v>8</v>
      </c>
      <c r="K13" s="135">
        <v>8</v>
      </c>
      <c r="L13" s="135">
        <v>8</v>
      </c>
      <c r="M13" s="135">
        <v>9</v>
      </c>
      <c r="N13" s="135">
        <v>9</v>
      </c>
      <c r="O13" s="135">
        <v>9</v>
      </c>
      <c r="P13" s="135">
        <v>9</v>
      </c>
      <c r="Q13" s="135">
        <v>10</v>
      </c>
      <c r="R13" s="135">
        <v>10</v>
      </c>
      <c r="S13" s="135">
        <v>10</v>
      </c>
      <c r="T13" s="135">
        <v>9</v>
      </c>
      <c r="U13" s="135">
        <v>9</v>
      </c>
      <c r="V13" s="167">
        <v>10</v>
      </c>
    </row>
    <row r="14" spans="1:22" ht="15" x14ac:dyDescent="0.25">
      <c r="A14" s="166" t="s">
        <v>160</v>
      </c>
      <c r="B14" s="166">
        <v>5</v>
      </c>
      <c r="C14" s="135">
        <v>6</v>
      </c>
      <c r="D14" s="135">
        <v>6</v>
      </c>
      <c r="E14" s="135">
        <v>6</v>
      </c>
      <c r="F14" s="135">
        <v>6</v>
      </c>
      <c r="G14" s="135">
        <v>7</v>
      </c>
      <c r="H14" s="135">
        <v>8</v>
      </c>
      <c r="I14" s="135">
        <v>8</v>
      </c>
      <c r="J14" s="135">
        <v>9</v>
      </c>
      <c r="K14" s="135">
        <v>9</v>
      </c>
      <c r="L14" s="135">
        <v>10</v>
      </c>
      <c r="M14" s="135">
        <v>11</v>
      </c>
      <c r="N14" s="135">
        <v>11</v>
      </c>
      <c r="O14" s="135">
        <v>13</v>
      </c>
      <c r="P14" s="135">
        <v>13</v>
      </c>
      <c r="Q14" s="135">
        <v>14</v>
      </c>
      <c r="R14" s="135">
        <v>14</v>
      </c>
      <c r="S14" s="135">
        <v>15</v>
      </c>
      <c r="T14" s="135">
        <v>15</v>
      </c>
      <c r="U14" s="135">
        <v>14</v>
      </c>
      <c r="V14" s="167">
        <v>14</v>
      </c>
    </row>
    <row r="15" spans="1:22" ht="15" x14ac:dyDescent="0.25">
      <c r="A15" s="166" t="s">
        <v>161</v>
      </c>
      <c r="B15" s="173" t="s">
        <v>162</v>
      </c>
      <c r="C15" s="168" t="s">
        <v>162</v>
      </c>
      <c r="D15" s="168" t="s">
        <v>162</v>
      </c>
      <c r="E15" s="168" t="s">
        <v>162</v>
      </c>
      <c r="F15" s="168" t="s">
        <v>162</v>
      </c>
      <c r="G15" s="168" t="s">
        <v>162</v>
      </c>
      <c r="H15" s="168" t="s">
        <v>162</v>
      </c>
      <c r="I15" s="168" t="s">
        <v>162</v>
      </c>
      <c r="J15" s="168" t="s">
        <v>162</v>
      </c>
      <c r="K15" s="168" t="s">
        <v>162</v>
      </c>
      <c r="L15" s="135">
        <v>8</v>
      </c>
      <c r="M15" s="135">
        <v>9</v>
      </c>
      <c r="N15" s="135">
        <v>10</v>
      </c>
      <c r="O15" s="135">
        <v>11</v>
      </c>
      <c r="P15" s="135">
        <v>11</v>
      </c>
      <c r="Q15" s="135">
        <v>12</v>
      </c>
      <c r="R15" s="135">
        <v>13</v>
      </c>
      <c r="S15" s="135">
        <v>13</v>
      </c>
      <c r="T15" s="135">
        <v>13</v>
      </c>
      <c r="U15" s="135">
        <v>12</v>
      </c>
      <c r="V15" s="167">
        <v>12</v>
      </c>
    </row>
    <row r="16" spans="1:22" ht="15" x14ac:dyDescent="0.25">
      <c r="A16" s="166" t="s">
        <v>163</v>
      </c>
      <c r="B16" s="173" t="s">
        <v>162</v>
      </c>
      <c r="C16" s="168" t="s">
        <v>162</v>
      </c>
      <c r="D16" s="168" t="s">
        <v>162</v>
      </c>
      <c r="E16" s="168" t="s">
        <v>162</v>
      </c>
      <c r="F16" s="168" t="s">
        <v>162</v>
      </c>
      <c r="G16" s="168" t="s">
        <v>162</v>
      </c>
      <c r="H16" s="168" t="s">
        <v>162</v>
      </c>
      <c r="I16" s="168" t="s">
        <v>162</v>
      </c>
      <c r="J16" s="168" t="s">
        <v>162</v>
      </c>
      <c r="K16" s="168" t="s">
        <v>162</v>
      </c>
      <c r="L16" s="135">
        <v>2</v>
      </c>
      <c r="M16" s="135">
        <v>2</v>
      </c>
      <c r="N16" s="135">
        <v>1</v>
      </c>
      <c r="O16" s="135">
        <v>2</v>
      </c>
      <c r="P16" s="135">
        <v>2</v>
      </c>
      <c r="Q16" s="135">
        <v>2</v>
      </c>
      <c r="R16" s="135">
        <v>2</v>
      </c>
      <c r="S16" s="135">
        <v>2</v>
      </c>
      <c r="T16" s="135">
        <v>2</v>
      </c>
      <c r="U16" s="135">
        <v>2</v>
      </c>
      <c r="V16" s="167">
        <v>2</v>
      </c>
    </row>
    <row r="17" spans="1:22" ht="15" x14ac:dyDescent="0.25">
      <c r="A17" s="166" t="s">
        <v>164</v>
      </c>
      <c r="B17" s="166">
        <v>2</v>
      </c>
      <c r="C17" s="135">
        <v>2</v>
      </c>
      <c r="D17" s="135">
        <v>2</v>
      </c>
      <c r="E17" s="135">
        <v>2</v>
      </c>
      <c r="F17" s="135">
        <v>2</v>
      </c>
      <c r="G17" s="135">
        <v>2</v>
      </c>
      <c r="H17" s="135">
        <v>2</v>
      </c>
      <c r="I17" s="135">
        <v>2</v>
      </c>
      <c r="J17" s="135">
        <v>2</v>
      </c>
      <c r="K17" s="135">
        <v>2</v>
      </c>
      <c r="L17" s="135">
        <v>2</v>
      </c>
      <c r="M17" s="135">
        <v>2</v>
      </c>
      <c r="N17" s="135">
        <v>2</v>
      </c>
      <c r="O17" s="135">
        <v>2</v>
      </c>
      <c r="P17" s="135">
        <v>2</v>
      </c>
      <c r="Q17" s="135">
        <v>2</v>
      </c>
      <c r="R17" s="135">
        <v>1</v>
      </c>
      <c r="S17" s="135">
        <v>1</v>
      </c>
      <c r="T17" s="135">
        <v>1</v>
      </c>
      <c r="U17" s="135">
        <v>1</v>
      </c>
      <c r="V17" s="167">
        <v>1</v>
      </c>
    </row>
    <row r="18" spans="1:22" ht="15" x14ac:dyDescent="0.25">
      <c r="A18" s="166" t="s">
        <v>165</v>
      </c>
      <c r="B18" s="166">
        <v>100</v>
      </c>
      <c r="C18" s="135">
        <v>100</v>
      </c>
      <c r="D18" s="135">
        <v>100</v>
      </c>
      <c r="E18" s="135">
        <v>100</v>
      </c>
      <c r="F18" s="135">
        <v>100</v>
      </c>
      <c r="G18" s="135">
        <v>100</v>
      </c>
      <c r="H18" s="135">
        <v>100</v>
      </c>
      <c r="I18" s="135">
        <v>100</v>
      </c>
      <c r="J18" s="135">
        <v>100</v>
      </c>
      <c r="K18" s="135">
        <v>100</v>
      </c>
      <c r="L18" s="135">
        <v>100</v>
      </c>
      <c r="M18" s="135">
        <v>100</v>
      </c>
      <c r="N18" s="135">
        <v>100</v>
      </c>
      <c r="O18" s="135">
        <v>100</v>
      </c>
      <c r="P18" s="135">
        <v>100</v>
      </c>
      <c r="Q18" s="135">
        <v>100</v>
      </c>
      <c r="R18" s="135">
        <v>100</v>
      </c>
      <c r="S18" s="135">
        <v>100</v>
      </c>
      <c r="T18" s="135">
        <v>100</v>
      </c>
      <c r="U18" s="135">
        <v>100</v>
      </c>
      <c r="V18" s="167">
        <v>100</v>
      </c>
    </row>
    <row r="19" spans="1:22" ht="15" x14ac:dyDescent="0.25">
      <c r="A19" s="157" t="s">
        <v>166</v>
      </c>
      <c r="B19" s="174">
        <v>14680</v>
      </c>
      <c r="C19" s="171">
        <v>15550</v>
      </c>
      <c r="D19" s="171">
        <v>15570</v>
      </c>
      <c r="E19" s="171">
        <v>15070</v>
      </c>
      <c r="F19" s="171">
        <v>14880</v>
      </c>
      <c r="G19" s="171">
        <v>15940</v>
      </c>
      <c r="H19" s="171">
        <v>15400</v>
      </c>
      <c r="I19" s="171">
        <v>15620</v>
      </c>
      <c r="J19" s="171">
        <v>13410</v>
      </c>
      <c r="K19" s="171">
        <v>13810</v>
      </c>
      <c r="L19" s="171">
        <v>14190</v>
      </c>
      <c r="M19" s="171">
        <v>14210</v>
      </c>
      <c r="N19" s="171">
        <v>14360</v>
      </c>
      <c r="O19" s="171">
        <v>10640</v>
      </c>
      <c r="P19" s="171">
        <v>10650</v>
      </c>
      <c r="Q19" s="171">
        <v>10630</v>
      </c>
      <c r="R19" s="171">
        <v>10330</v>
      </c>
      <c r="S19" s="171">
        <v>10470</v>
      </c>
      <c r="T19" s="171">
        <v>10680</v>
      </c>
      <c r="U19" s="171">
        <v>10530</v>
      </c>
      <c r="V19" s="172">
        <v>10580</v>
      </c>
    </row>
    <row r="20" spans="1:22" ht="10.8" customHeight="1" x14ac:dyDescent="0.25"/>
    <row r="21" spans="1:22" ht="15" x14ac:dyDescent="0.25">
      <c r="A21" s="132" t="s">
        <v>233</v>
      </c>
    </row>
    <row r="22" spans="1:22" ht="16.2" thickBot="1" x14ac:dyDescent="0.3">
      <c r="A22" s="129" t="s">
        <v>211</v>
      </c>
      <c r="B22" s="130">
        <v>1999</v>
      </c>
      <c r="C22" s="130">
        <v>2000</v>
      </c>
      <c r="D22" s="130">
        <v>2001</v>
      </c>
      <c r="E22" s="130">
        <v>2002</v>
      </c>
      <c r="F22" s="130">
        <v>2003</v>
      </c>
      <c r="G22" s="130">
        <v>2004</v>
      </c>
      <c r="H22" s="148">
        <v>2005</v>
      </c>
      <c r="I22" s="130">
        <v>2006</v>
      </c>
      <c r="J22" s="130">
        <v>2007</v>
      </c>
      <c r="K22" s="130">
        <v>2008</v>
      </c>
      <c r="L22" s="130">
        <v>2009</v>
      </c>
      <c r="M22" s="130">
        <v>2010</v>
      </c>
      <c r="N22" s="130">
        <v>2011</v>
      </c>
      <c r="O22" s="162">
        <v>2012</v>
      </c>
      <c r="P22" s="130">
        <v>2013</v>
      </c>
      <c r="Q22" s="130">
        <v>2014</v>
      </c>
      <c r="R22" s="130">
        <v>2015</v>
      </c>
      <c r="S22" s="130">
        <v>2016</v>
      </c>
      <c r="T22" s="130">
        <v>2017</v>
      </c>
      <c r="U22" s="130">
        <v>2018</v>
      </c>
      <c r="V22" s="148">
        <v>2019</v>
      </c>
    </row>
    <row r="23" spans="1:22" ht="15" x14ac:dyDescent="0.25">
      <c r="A23" s="163" t="s">
        <v>154</v>
      </c>
      <c r="B23" s="187">
        <v>1320000</v>
      </c>
      <c r="C23" s="188">
        <v>1360000</v>
      </c>
      <c r="D23" s="188">
        <v>1400000</v>
      </c>
      <c r="E23" s="188">
        <v>1430000</v>
      </c>
      <c r="F23" s="188">
        <v>1460000</v>
      </c>
      <c r="G23" s="188">
        <v>1450000</v>
      </c>
      <c r="H23" s="188">
        <v>1500000</v>
      </c>
      <c r="I23" s="188">
        <v>1500000</v>
      </c>
      <c r="J23" s="188">
        <v>1520000</v>
      </c>
      <c r="K23" s="188">
        <v>1540000</v>
      </c>
      <c r="L23" s="188">
        <v>1550000</v>
      </c>
      <c r="M23" s="188">
        <v>1530000</v>
      </c>
      <c r="N23" s="188">
        <v>1520000</v>
      </c>
      <c r="O23" s="188">
        <v>1490000</v>
      </c>
      <c r="P23" s="188">
        <v>1470000</v>
      </c>
      <c r="Q23" s="188">
        <v>1460000</v>
      </c>
      <c r="R23" s="188">
        <v>1480000</v>
      </c>
      <c r="S23" s="188">
        <v>1490000</v>
      </c>
      <c r="T23" s="188">
        <v>1520000</v>
      </c>
      <c r="U23" s="188">
        <v>1530000</v>
      </c>
      <c r="V23" s="236">
        <v>1540000</v>
      </c>
    </row>
    <row r="24" spans="1:22" ht="15" x14ac:dyDescent="0.25">
      <c r="A24" s="166" t="s">
        <v>155</v>
      </c>
      <c r="B24" s="189">
        <v>490000</v>
      </c>
      <c r="C24" s="181">
        <v>520000</v>
      </c>
      <c r="D24" s="181">
        <v>530000</v>
      </c>
      <c r="E24" s="181">
        <v>560000</v>
      </c>
      <c r="F24" s="181">
        <v>590000</v>
      </c>
      <c r="G24" s="181">
        <v>610000</v>
      </c>
      <c r="H24" s="181">
        <v>630000</v>
      </c>
      <c r="I24" s="181">
        <v>660000</v>
      </c>
      <c r="J24" s="181">
        <v>690000</v>
      </c>
      <c r="K24" s="181">
        <v>700000</v>
      </c>
      <c r="L24" s="181">
        <v>700000</v>
      </c>
      <c r="M24" s="181">
        <v>710000</v>
      </c>
      <c r="N24" s="181">
        <v>710000</v>
      </c>
      <c r="O24" s="181">
        <v>730000</v>
      </c>
      <c r="P24" s="181">
        <v>710000</v>
      </c>
      <c r="Q24" s="181">
        <v>730000</v>
      </c>
      <c r="R24" s="181">
        <v>760000</v>
      </c>
      <c r="S24" s="181">
        <v>770000</v>
      </c>
      <c r="T24" s="181">
        <v>800000</v>
      </c>
      <c r="U24" s="181">
        <v>810000</v>
      </c>
      <c r="V24" s="237">
        <v>820000</v>
      </c>
    </row>
    <row r="25" spans="1:22" ht="15" x14ac:dyDescent="0.25">
      <c r="A25" s="166" t="s">
        <v>156</v>
      </c>
      <c r="B25" s="189">
        <v>840000</v>
      </c>
      <c r="C25" s="181">
        <v>840000</v>
      </c>
      <c r="D25" s="181">
        <v>860000</v>
      </c>
      <c r="E25" s="181">
        <v>870000</v>
      </c>
      <c r="F25" s="181">
        <v>870000</v>
      </c>
      <c r="G25" s="181">
        <v>840000</v>
      </c>
      <c r="H25" s="181">
        <v>860000</v>
      </c>
      <c r="I25" s="181">
        <v>840000</v>
      </c>
      <c r="J25" s="181">
        <v>840000</v>
      </c>
      <c r="K25" s="181">
        <v>840000</v>
      </c>
      <c r="L25" s="181">
        <v>850000</v>
      </c>
      <c r="M25" s="181">
        <v>830000</v>
      </c>
      <c r="N25" s="181">
        <v>810000</v>
      </c>
      <c r="O25" s="181">
        <v>760000</v>
      </c>
      <c r="P25" s="181">
        <v>760000</v>
      </c>
      <c r="Q25" s="181">
        <v>730000</v>
      </c>
      <c r="R25" s="181">
        <v>720000</v>
      </c>
      <c r="S25" s="181">
        <v>710000</v>
      </c>
      <c r="T25" s="181">
        <v>720000</v>
      </c>
      <c r="U25" s="181">
        <v>720000</v>
      </c>
      <c r="V25" s="237">
        <v>720000</v>
      </c>
    </row>
    <row r="26" spans="1:22" ht="15" x14ac:dyDescent="0.25">
      <c r="A26" s="166" t="s">
        <v>157</v>
      </c>
      <c r="B26" s="189">
        <v>690000</v>
      </c>
      <c r="C26" s="181">
        <v>660000</v>
      </c>
      <c r="D26" s="181">
        <v>620000</v>
      </c>
      <c r="E26" s="181">
        <v>610000</v>
      </c>
      <c r="F26" s="181">
        <v>590000</v>
      </c>
      <c r="G26" s="181">
        <v>600000</v>
      </c>
      <c r="H26" s="181">
        <v>560000</v>
      </c>
      <c r="I26" s="181">
        <v>570000</v>
      </c>
      <c r="J26" s="181">
        <v>540000</v>
      </c>
      <c r="K26" s="181">
        <v>550000</v>
      </c>
      <c r="L26" s="181">
        <v>520000</v>
      </c>
      <c r="M26" s="181">
        <v>540000</v>
      </c>
      <c r="N26" s="181">
        <v>550000</v>
      </c>
      <c r="O26" s="181">
        <v>540000</v>
      </c>
      <c r="P26" s="181">
        <v>560000</v>
      </c>
      <c r="Q26" s="181">
        <v>590000</v>
      </c>
      <c r="R26" s="181">
        <v>570000</v>
      </c>
      <c r="S26" s="181">
        <v>560000</v>
      </c>
      <c r="T26" s="181">
        <v>550000</v>
      </c>
      <c r="U26" s="181">
        <v>580000</v>
      </c>
      <c r="V26" s="237">
        <v>590000</v>
      </c>
    </row>
    <row r="27" spans="1:22" ht="15" x14ac:dyDescent="0.25">
      <c r="A27" s="166" t="s">
        <v>158</v>
      </c>
      <c r="B27" s="189">
        <v>580000</v>
      </c>
      <c r="C27" s="181">
        <v>540000</v>
      </c>
      <c r="D27" s="181">
        <v>500000</v>
      </c>
      <c r="E27" s="181">
        <v>490000</v>
      </c>
      <c r="F27" s="181">
        <v>450000</v>
      </c>
      <c r="G27" s="181">
        <v>420000</v>
      </c>
      <c r="H27" s="181">
        <v>390000</v>
      </c>
      <c r="I27" s="181">
        <v>390000</v>
      </c>
      <c r="J27" s="181">
        <v>370000</v>
      </c>
      <c r="K27" s="181">
        <v>350000</v>
      </c>
      <c r="L27" s="181">
        <v>330000</v>
      </c>
      <c r="M27" s="181">
        <v>330000</v>
      </c>
      <c r="N27" s="181">
        <v>350000</v>
      </c>
      <c r="O27" s="181">
        <v>320000</v>
      </c>
      <c r="P27" s="181">
        <v>330000</v>
      </c>
      <c r="Q27" s="181">
        <v>330000</v>
      </c>
      <c r="R27" s="181">
        <v>320000</v>
      </c>
      <c r="S27" s="181">
        <v>320000</v>
      </c>
      <c r="T27" s="181">
        <v>330000</v>
      </c>
      <c r="U27" s="181">
        <v>350000</v>
      </c>
      <c r="V27" s="237">
        <v>350000</v>
      </c>
    </row>
    <row r="28" spans="1:22" ht="15" x14ac:dyDescent="0.25">
      <c r="A28" s="166" t="s">
        <v>159</v>
      </c>
      <c r="B28" s="189">
        <v>110000</v>
      </c>
      <c r="C28" s="181">
        <v>110000</v>
      </c>
      <c r="D28" s="181">
        <v>120000</v>
      </c>
      <c r="E28" s="181">
        <v>120000</v>
      </c>
      <c r="F28" s="181">
        <v>140000</v>
      </c>
      <c r="G28" s="181">
        <v>170000</v>
      </c>
      <c r="H28" s="181">
        <v>170000</v>
      </c>
      <c r="I28" s="181">
        <v>180000</v>
      </c>
      <c r="J28" s="181">
        <v>180000</v>
      </c>
      <c r="K28" s="181">
        <v>200000</v>
      </c>
      <c r="L28" s="181">
        <v>190000</v>
      </c>
      <c r="M28" s="181">
        <v>200000</v>
      </c>
      <c r="N28" s="181">
        <v>210000</v>
      </c>
      <c r="O28" s="181">
        <v>220000</v>
      </c>
      <c r="P28" s="181">
        <v>230000</v>
      </c>
      <c r="Q28" s="181">
        <v>250000</v>
      </c>
      <c r="R28" s="181">
        <v>240000</v>
      </c>
      <c r="S28" s="181">
        <v>240000</v>
      </c>
      <c r="T28" s="181">
        <v>220000</v>
      </c>
      <c r="U28" s="181">
        <v>220000</v>
      </c>
      <c r="V28" s="237">
        <v>240000</v>
      </c>
    </row>
    <row r="29" spans="1:22" ht="15" x14ac:dyDescent="0.25">
      <c r="A29" s="166" t="s">
        <v>160</v>
      </c>
      <c r="B29" s="189">
        <v>120000</v>
      </c>
      <c r="C29" s="181">
        <v>120000</v>
      </c>
      <c r="D29" s="181">
        <v>140000</v>
      </c>
      <c r="E29" s="181">
        <v>140000</v>
      </c>
      <c r="F29" s="181">
        <v>140000</v>
      </c>
      <c r="G29" s="181">
        <v>160000</v>
      </c>
      <c r="H29" s="181">
        <v>170000</v>
      </c>
      <c r="I29" s="181">
        <v>180000</v>
      </c>
      <c r="J29" s="181">
        <v>210000</v>
      </c>
      <c r="K29" s="181">
        <v>210000</v>
      </c>
      <c r="L29" s="181">
        <v>240000</v>
      </c>
      <c r="M29" s="181">
        <v>260000</v>
      </c>
      <c r="N29" s="181">
        <v>270000</v>
      </c>
      <c r="O29" s="181">
        <v>320000</v>
      </c>
      <c r="P29" s="181">
        <v>320000</v>
      </c>
      <c r="Q29" s="181">
        <v>330000</v>
      </c>
      <c r="R29" s="181">
        <v>350000</v>
      </c>
      <c r="S29" s="181">
        <v>370000</v>
      </c>
      <c r="T29" s="181">
        <v>360000</v>
      </c>
      <c r="U29" s="181">
        <v>340000</v>
      </c>
      <c r="V29" s="237">
        <v>340000</v>
      </c>
    </row>
    <row r="30" spans="1:22" ht="15" x14ac:dyDescent="0.25">
      <c r="A30" s="166" t="s">
        <v>161</v>
      </c>
      <c r="B30" s="238" t="s">
        <v>162</v>
      </c>
      <c r="C30" s="141" t="s">
        <v>162</v>
      </c>
      <c r="D30" s="141" t="s">
        <v>162</v>
      </c>
      <c r="E30" s="141" t="s">
        <v>162</v>
      </c>
      <c r="F30" s="141" t="s">
        <v>162</v>
      </c>
      <c r="G30" s="141" t="s">
        <v>162</v>
      </c>
      <c r="H30" s="141" t="s">
        <v>162</v>
      </c>
      <c r="I30" s="141" t="s">
        <v>162</v>
      </c>
      <c r="J30" s="141" t="s">
        <v>162</v>
      </c>
      <c r="K30" s="141" t="s">
        <v>162</v>
      </c>
      <c r="L30" s="181">
        <v>190000</v>
      </c>
      <c r="M30" s="181">
        <v>220000</v>
      </c>
      <c r="N30" s="181">
        <v>230000</v>
      </c>
      <c r="O30" s="181">
        <v>270000</v>
      </c>
      <c r="P30" s="181">
        <v>270000</v>
      </c>
      <c r="Q30" s="181">
        <v>290000</v>
      </c>
      <c r="R30" s="181">
        <v>310000</v>
      </c>
      <c r="S30" s="181">
        <v>320000</v>
      </c>
      <c r="T30" s="181">
        <v>320000</v>
      </c>
      <c r="U30" s="181">
        <v>290000</v>
      </c>
      <c r="V30" s="237">
        <v>300000</v>
      </c>
    </row>
    <row r="31" spans="1:22" ht="15" x14ac:dyDescent="0.25">
      <c r="A31" s="166" t="s">
        <v>163</v>
      </c>
      <c r="B31" s="238" t="s">
        <v>162</v>
      </c>
      <c r="C31" s="141" t="s">
        <v>162</v>
      </c>
      <c r="D31" s="141" t="s">
        <v>162</v>
      </c>
      <c r="E31" s="141" t="s">
        <v>162</v>
      </c>
      <c r="F31" s="141" t="s">
        <v>162</v>
      </c>
      <c r="G31" s="141" t="s">
        <v>162</v>
      </c>
      <c r="H31" s="141" t="s">
        <v>162</v>
      </c>
      <c r="I31" s="141" t="s">
        <v>162</v>
      </c>
      <c r="J31" s="141" t="s">
        <v>162</v>
      </c>
      <c r="K31" s="141" t="s">
        <v>162</v>
      </c>
      <c r="L31" s="181">
        <v>50000</v>
      </c>
      <c r="M31" s="181">
        <v>40000</v>
      </c>
      <c r="N31" s="181">
        <v>30000</v>
      </c>
      <c r="O31" s="181">
        <v>40000</v>
      </c>
      <c r="P31" s="181">
        <v>50000</v>
      </c>
      <c r="Q31" s="181">
        <v>40000</v>
      </c>
      <c r="R31" s="181">
        <v>40000</v>
      </c>
      <c r="S31" s="181">
        <v>50000</v>
      </c>
      <c r="T31" s="181">
        <v>50000</v>
      </c>
      <c r="U31" s="181">
        <v>50000</v>
      </c>
      <c r="V31" s="237">
        <v>40000</v>
      </c>
    </row>
    <row r="32" spans="1:22" ht="15" x14ac:dyDescent="0.25">
      <c r="A32" s="166" t="s">
        <v>164</v>
      </c>
      <c r="B32" s="189">
        <v>40000</v>
      </c>
      <c r="C32" s="181">
        <v>40000</v>
      </c>
      <c r="D32" s="181">
        <v>40000</v>
      </c>
      <c r="E32" s="181">
        <v>40000</v>
      </c>
      <c r="F32" s="181">
        <v>40000</v>
      </c>
      <c r="G32" s="181">
        <v>50000</v>
      </c>
      <c r="H32" s="181">
        <v>40000</v>
      </c>
      <c r="I32" s="181">
        <v>50000</v>
      </c>
      <c r="J32" s="181">
        <v>40000</v>
      </c>
      <c r="K32" s="181">
        <v>40000</v>
      </c>
      <c r="L32" s="181">
        <v>40000</v>
      </c>
      <c r="M32" s="181">
        <v>40000</v>
      </c>
      <c r="N32" s="181">
        <v>40000</v>
      </c>
      <c r="O32" s="181">
        <v>40000</v>
      </c>
      <c r="P32" s="181">
        <v>50000</v>
      </c>
      <c r="Q32" s="181">
        <v>40000</v>
      </c>
      <c r="R32" s="181">
        <v>30000</v>
      </c>
      <c r="S32" s="181">
        <v>30000</v>
      </c>
      <c r="T32" s="181">
        <v>30000</v>
      </c>
      <c r="U32" s="181">
        <v>30000</v>
      </c>
      <c r="V32" s="237">
        <v>30000</v>
      </c>
    </row>
    <row r="33" spans="1:22" ht="15" x14ac:dyDescent="0.25">
      <c r="A33" s="166" t="s">
        <v>165</v>
      </c>
      <c r="B33" s="189">
        <v>100</v>
      </c>
      <c r="C33" s="181">
        <v>100</v>
      </c>
      <c r="D33" s="181">
        <v>100</v>
      </c>
      <c r="E33" s="181">
        <v>100</v>
      </c>
      <c r="F33" s="181">
        <v>100</v>
      </c>
      <c r="G33" s="181">
        <v>100</v>
      </c>
      <c r="H33" s="181">
        <v>100</v>
      </c>
      <c r="I33" s="181">
        <v>100</v>
      </c>
      <c r="J33" s="181">
        <v>100</v>
      </c>
      <c r="K33" s="181">
        <v>100</v>
      </c>
      <c r="L33" s="181">
        <v>100</v>
      </c>
      <c r="M33" s="181">
        <v>100</v>
      </c>
      <c r="N33" s="181">
        <v>100</v>
      </c>
      <c r="O33" s="181">
        <v>100</v>
      </c>
      <c r="P33" s="181">
        <v>100</v>
      </c>
      <c r="Q33" s="181">
        <v>100</v>
      </c>
      <c r="R33" s="181">
        <v>100</v>
      </c>
      <c r="S33" s="181">
        <v>100</v>
      </c>
      <c r="T33" s="181">
        <v>100</v>
      </c>
      <c r="U33" s="181">
        <v>100</v>
      </c>
      <c r="V33" s="237">
        <v>100</v>
      </c>
    </row>
    <row r="34" spans="1:22" ht="15" x14ac:dyDescent="0.25">
      <c r="A34" s="157" t="s">
        <v>166</v>
      </c>
      <c r="B34" s="174">
        <v>14680</v>
      </c>
      <c r="C34" s="171">
        <v>15550</v>
      </c>
      <c r="D34" s="171">
        <v>15570</v>
      </c>
      <c r="E34" s="171">
        <v>15070</v>
      </c>
      <c r="F34" s="171">
        <v>14880</v>
      </c>
      <c r="G34" s="171">
        <v>15940</v>
      </c>
      <c r="H34" s="171">
        <v>15400</v>
      </c>
      <c r="I34" s="171">
        <v>15620</v>
      </c>
      <c r="J34" s="171">
        <v>13410</v>
      </c>
      <c r="K34" s="171">
        <v>13810</v>
      </c>
      <c r="L34" s="171">
        <v>14190</v>
      </c>
      <c r="M34" s="171">
        <v>14210</v>
      </c>
      <c r="N34" s="171">
        <v>14360</v>
      </c>
      <c r="O34" s="171">
        <v>10640</v>
      </c>
      <c r="P34" s="171">
        <v>10650</v>
      </c>
      <c r="Q34" s="171">
        <v>10630</v>
      </c>
      <c r="R34" s="171">
        <v>10330</v>
      </c>
      <c r="S34" s="171">
        <v>10470</v>
      </c>
      <c r="T34" s="171">
        <v>10680</v>
      </c>
      <c r="U34" s="171">
        <v>10530</v>
      </c>
      <c r="V34" s="172">
        <v>10580</v>
      </c>
    </row>
    <row r="36" spans="1:22" ht="15" x14ac:dyDescent="0.25">
      <c r="A36" s="135" t="s">
        <v>234</v>
      </c>
    </row>
  </sheetData>
  <conditionalFormatting sqref="C7:D7 J7:K7 Q7:R7">
    <cfRule type="cellIs" priority="2" operator="between">
      <formula>0</formula>
      <formula>$F$13</formula>
    </cfRule>
  </conditionalFormatting>
  <conditionalFormatting sqref="C22:D22 J22:K22 Q22:R22">
    <cfRule type="cellIs" priority="1" operator="between">
      <formula>0</formula>
      <formula>$F$13</formula>
    </cfRule>
  </conditionalFormatting>
  <hyperlinks>
    <hyperlink ref="A2" location="Contents!A1" display="Back to contents" xr:uid="{3D55473C-1B27-4EB3-938D-2EDE4929AC0D}"/>
    <hyperlink ref="A3" location="Notes!A1" display="Go to specific notes" xr:uid="{D1D9B1DA-7451-48CB-8713-BC2E6AC23886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17"/>
  <dimension ref="A1:L26"/>
  <sheetViews>
    <sheetView workbookViewId="0"/>
  </sheetViews>
  <sheetFormatPr defaultColWidth="8.88671875" defaultRowHeight="13.2" x14ac:dyDescent="0.25"/>
  <cols>
    <col min="1" max="1" width="22.109375" style="1" customWidth="1"/>
    <col min="2" max="3" width="13.109375" style="1" customWidth="1"/>
    <col min="4" max="6" width="14.21875" style="1" customWidth="1"/>
    <col min="7" max="7" width="12.109375" style="1" customWidth="1"/>
    <col min="8" max="8" width="8.44140625" style="1" bestFit="1" customWidth="1"/>
    <col min="9" max="16384" width="8.88671875" style="1"/>
  </cols>
  <sheetData>
    <row r="1" spans="1:12" ht="19.2" x14ac:dyDescent="0.35">
      <c r="A1" s="95" t="s">
        <v>290</v>
      </c>
    </row>
    <row r="2" spans="1:12" ht="15" x14ac:dyDescent="0.25">
      <c r="A2" s="106" t="s">
        <v>195</v>
      </c>
    </row>
    <row r="3" spans="1:12" ht="15" x14ac:dyDescent="0.25">
      <c r="A3" s="106" t="s">
        <v>196</v>
      </c>
    </row>
    <row r="4" spans="1:12" ht="15" x14ac:dyDescent="0.25">
      <c r="A4" s="132" t="s">
        <v>210</v>
      </c>
    </row>
    <row r="5" spans="1:12" s="24" customFormat="1" ht="31.8" thickBot="1" x14ac:dyDescent="0.3">
      <c r="A5" s="129"/>
      <c r="B5" s="130" t="s">
        <v>2</v>
      </c>
      <c r="C5" s="130" t="s">
        <v>4</v>
      </c>
      <c r="D5" s="130" t="s">
        <v>6</v>
      </c>
      <c r="E5" s="130" t="s">
        <v>8</v>
      </c>
      <c r="F5" s="130" t="s">
        <v>31</v>
      </c>
      <c r="I5" s="1"/>
      <c r="J5" s="1"/>
      <c r="K5" s="1"/>
      <c r="L5" s="1"/>
    </row>
    <row r="6" spans="1:12" ht="15.6" x14ac:dyDescent="0.3">
      <c r="A6" s="175" t="s">
        <v>0</v>
      </c>
      <c r="B6" s="176">
        <v>2673</v>
      </c>
      <c r="C6" s="177">
        <v>10429</v>
      </c>
      <c r="D6" s="177">
        <v>19727</v>
      </c>
      <c r="E6" s="177">
        <v>6793</v>
      </c>
      <c r="F6" s="178">
        <v>2171</v>
      </c>
      <c r="G6" s="10"/>
      <c r="H6" s="71"/>
    </row>
    <row r="7" spans="1:12" ht="15" x14ac:dyDescent="0.25">
      <c r="A7" s="179" t="s">
        <v>1</v>
      </c>
      <c r="B7" s="180">
        <v>264</v>
      </c>
      <c r="C7" s="181">
        <v>1272</v>
      </c>
      <c r="D7" s="181">
        <v>1981</v>
      </c>
      <c r="E7" s="181">
        <v>594</v>
      </c>
      <c r="F7" s="182">
        <v>264</v>
      </c>
      <c r="G7" s="10"/>
      <c r="H7" s="71"/>
      <c r="I7" s="60"/>
      <c r="J7" s="60"/>
    </row>
    <row r="8" spans="1:12" ht="15" x14ac:dyDescent="0.25">
      <c r="A8" s="179" t="s">
        <v>3</v>
      </c>
      <c r="B8" s="180">
        <v>40</v>
      </c>
      <c r="C8" s="181">
        <v>82</v>
      </c>
      <c r="D8" s="181">
        <v>118</v>
      </c>
      <c r="E8" s="181">
        <v>61</v>
      </c>
      <c r="F8" s="182">
        <v>13</v>
      </c>
      <c r="G8" s="10"/>
      <c r="H8" s="71"/>
      <c r="I8" s="60"/>
      <c r="J8" s="60"/>
    </row>
    <row r="9" spans="1:12" ht="15" x14ac:dyDescent="0.25">
      <c r="A9" s="179" t="s">
        <v>5</v>
      </c>
      <c r="B9" s="180">
        <v>93</v>
      </c>
      <c r="C9" s="181">
        <v>704</v>
      </c>
      <c r="D9" s="181">
        <v>1206</v>
      </c>
      <c r="E9" s="181">
        <v>487</v>
      </c>
      <c r="F9" s="182">
        <v>102</v>
      </c>
      <c r="G9" s="10"/>
      <c r="H9" s="71"/>
      <c r="I9" s="60"/>
      <c r="J9" s="60"/>
    </row>
    <row r="10" spans="1:12" ht="15" x14ac:dyDescent="0.25">
      <c r="A10" s="179" t="s">
        <v>7</v>
      </c>
      <c r="B10" s="180">
        <v>83</v>
      </c>
      <c r="C10" s="181">
        <v>250</v>
      </c>
      <c r="D10" s="181">
        <v>529</v>
      </c>
      <c r="E10" s="181">
        <v>240</v>
      </c>
      <c r="F10" s="182">
        <v>39</v>
      </c>
      <c r="G10" s="10"/>
      <c r="H10" s="71"/>
      <c r="I10" s="60"/>
      <c r="J10" s="60"/>
    </row>
    <row r="11" spans="1:12" ht="15" x14ac:dyDescent="0.25">
      <c r="A11" s="179" t="s">
        <v>9</v>
      </c>
      <c r="B11" s="180">
        <v>237</v>
      </c>
      <c r="C11" s="181">
        <v>551</v>
      </c>
      <c r="D11" s="181">
        <v>965</v>
      </c>
      <c r="E11" s="181">
        <v>319</v>
      </c>
      <c r="F11" s="182">
        <v>111</v>
      </c>
      <c r="G11" s="10"/>
      <c r="H11" s="71"/>
      <c r="I11" s="60"/>
      <c r="J11" s="60"/>
    </row>
    <row r="12" spans="1:12" ht="15" x14ac:dyDescent="0.25">
      <c r="A12" s="179" t="s">
        <v>10</v>
      </c>
      <c r="B12" s="180">
        <v>11</v>
      </c>
      <c r="C12" s="181">
        <v>108</v>
      </c>
      <c r="D12" s="181">
        <v>201</v>
      </c>
      <c r="E12" s="181">
        <v>93</v>
      </c>
      <c r="F12" s="182">
        <v>49</v>
      </c>
      <c r="G12" s="10"/>
      <c r="H12" s="71"/>
      <c r="I12" s="60"/>
      <c r="J12" s="60"/>
    </row>
    <row r="13" spans="1:12" ht="15" x14ac:dyDescent="0.25">
      <c r="A13" s="179" t="s">
        <v>11</v>
      </c>
      <c r="B13" s="180">
        <v>162</v>
      </c>
      <c r="C13" s="181">
        <v>279</v>
      </c>
      <c r="D13" s="181">
        <v>858</v>
      </c>
      <c r="E13" s="181">
        <v>395</v>
      </c>
      <c r="F13" s="182">
        <v>121</v>
      </c>
      <c r="G13" s="10"/>
      <c r="H13" s="71"/>
      <c r="I13" s="60"/>
      <c r="J13" s="60"/>
    </row>
    <row r="14" spans="1:12" ht="15" x14ac:dyDescent="0.25">
      <c r="A14" s="179" t="s">
        <v>12</v>
      </c>
      <c r="B14" s="180">
        <v>200</v>
      </c>
      <c r="C14" s="181">
        <v>295</v>
      </c>
      <c r="D14" s="181">
        <v>834</v>
      </c>
      <c r="E14" s="181">
        <v>298</v>
      </c>
      <c r="F14" s="182">
        <v>87</v>
      </c>
      <c r="G14" s="10"/>
      <c r="H14" s="71"/>
      <c r="I14" s="60"/>
      <c r="J14" s="60"/>
    </row>
    <row r="15" spans="1:12" ht="15" x14ac:dyDescent="0.25">
      <c r="A15" s="179" t="s">
        <v>13</v>
      </c>
      <c r="B15" s="180">
        <v>510</v>
      </c>
      <c r="C15" s="181">
        <v>2343</v>
      </c>
      <c r="D15" s="181">
        <v>3961</v>
      </c>
      <c r="E15" s="181">
        <v>1036</v>
      </c>
      <c r="F15" s="182">
        <v>274</v>
      </c>
      <c r="G15" s="10"/>
      <c r="H15" s="71"/>
      <c r="I15" s="60"/>
      <c r="J15" s="60"/>
    </row>
    <row r="16" spans="1:12" ht="15" x14ac:dyDescent="0.25">
      <c r="A16" s="179" t="s">
        <v>14</v>
      </c>
      <c r="B16" s="180">
        <v>217</v>
      </c>
      <c r="C16" s="181">
        <v>326</v>
      </c>
      <c r="D16" s="181">
        <v>841</v>
      </c>
      <c r="E16" s="181">
        <v>387</v>
      </c>
      <c r="F16" s="182">
        <v>104</v>
      </c>
      <c r="G16" s="10"/>
      <c r="H16" s="71"/>
      <c r="I16" s="60"/>
      <c r="J16" s="60"/>
    </row>
    <row r="17" spans="1:10" ht="15" x14ac:dyDescent="0.25">
      <c r="A17" s="179" t="s">
        <v>15</v>
      </c>
      <c r="B17" s="180">
        <v>439</v>
      </c>
      <c r="C17" s="181">
        <v>2156</v>
      </c>
      <c r="D17" s="181">
        <v>3779</v>
      </c>
      <c r="E17" s="181">
        <v>1140</v>
      </c>
      <c r="F17" s="182">
        <v>583</v>
      </c>
      <c r="G17" s="10"/>
      <c r="H17" s="71"/>
      <c r="I17" s="60"/>
      <c r="J17" s="60"/>
    </row>
    <row r="18" spans="1:10" ht="15" x14ac:dyDescent="0.25">
      <c r="A18" s="179" t="s">
        <v>16</v>
      </c>
      <c r="B18" s="180">
        <v>58</v>
      </c>
      <c r="C18" s="181">
        <v>245</v>
      </c>
      <c r="D18" s="181">
        <v>724</v>
      </c>
      <c r="E18" s="181">
        <v>318</v>
      </c>
      <c r="F18" s="182">
        <v>52</v>
      </c>
      <c r="G18" s="10"/>
      <c r="H18" s="71"/>
      <c r="I18" s="60"/>
      <c r="J18" s="60"/>
    </row>
    <row r="19" spans="1:10" ht="15" x14ac:dyDescent="0.25">
      <c r="A19" s="179" t="s">
        <v>17</v>
      </c>
      <c r="B19" s="180">
        <v>60</v>
      </c>
      <c r="C19" s="181">
        <v>349</v>
      </c>
      <c r="D19" s="181">
        <v>589</v>
      </c>
      <c r="E19" s="181">
        <v>197</v>
      </c>
      <c r="F19" s="182">
        <v>79</v>
      </c>
      <c r="G19" s="10"/>
      <c r="H19" s="71"/>
      <c r="I19" s="60"/>
      <c r="J19" s="60"/>
    </row>
    <row r="20" spans="1:10" ht="15" x14ac:dyDescent="0.25">
      <c r="A20" s="179" t="s">
        <v>18</v>
      </c>
      <c r="B20" s="180">
        <v>57</v>
      </c>
      <c r="C20" s="181">
        <v>614</v>
      </c>
      <c r="D20" s="181">
        <v>973</v>
      </c>
      <c r="E20" s="181">
        <v>362</v>
      </c>
      <c r="F20" s="182">
        <v>57</v>
      </c>
      <c r="G20" s="10"/>
      <c r="H20" s="71"/>
      <c r="I20" s="60"/>
      <c r="J20" s="60"/>
    </row>
    <row r="21" spans="1:10" ht="15" x14ac:dyDescent="0.25">
      <c r="A21" s="179" t="s">
        <v>19</v>
      </c>
      <c r="B21" s="180">
        <v>50</v>
      </c>
      <c r="C21" s="181">
        <v>165</v>
      </c>
      <c r="D21" s="181">
        <v>212</v>
      </c>
      <c r="E21" s="181">
        <v>139</v>
      </c>
      <c r="F21" s="182">
        <v>33</v>
      </c>
      <c r="G21" s="10"/>
      <c r="H21" s="71"/>
      <c r="I21" s="60"/>
      <c r="J21" s="60"/>
    </row>
    <row r="22" spans="1:10" ht="15" x14ac:dyDescent="0.25">
      <c r="A22" s="179" t="s">
        <v>20</v>
      </c>
      <c r="B22" s="180">
        <v>63</v>
      </c>
      <c r="C22" s="181">
        <v>406</v>
      </c>
      <c r="D22" s="181">
        <v>998</v>
      </c>
      <c r="E22" s="181">
        <v>364</v>
      </c>
      <c r="F22" s="182">
        <v>90</v>
      </c>
      <c r="G22" s="10"/>
      <c r="H22" s="71"/>
      <c r="I22" s="60"/>
      <c r="J22" s="60"/>
    </row>
    <row r="23" spans="1:10" ht="15" x14ac:dyDescent="0.25">
      <c r="A23" s="179" t="s">
        <v>21</v>
      </c>
      <c r="B23" s="180">
        <v>31</v>
      </c>
      <c r="C23" s="181">
        <v>93</v>
      </c>
      <c r="D23" s="181">
        <v>197</v>
      </c>
      <c r="E23" s="181">
        <v>61</v>
      </c>
      <c r="F23" s="182">
        <v>13</v>
      </c>
      <c r="G23" s="10"/>
      <c r="H23" s="71"/>
      <c r="I23" s="60"/>
      <c r="J23" s="60"/>
    </row>
    <row r="24" spans="1:10" ht="15" x14ac:dyDescent="0.25">
      <c r="A24" s="183" t="s">
        <v>22</v>
      </c>
      <c r="B24" s="184">
        <v>98</v>
      </c>
      <c r="C24" s="185">
        <v>191</v>
      </c>
      <c r="D24" s="185">
        <v>761</v>
      </c>
      <c r="E24" s="185">
        <v>302</v>
      </c>
      <c r="F24" s="186">
        <v>100</v>
      </c>
      <c r="G24" s="10"/>
      <c r="H24" s="71"/>
      <c r="I24" s="60"/>
      <c r="J24" s="60"/>
    </row>
    <row r="26" spans="1:10" ht="15" x14ac:dyDescent="0.25">
      <c r="A26" s="135" t="s">
        <v>291</v>
      </c>
    </row>
  </sheetData>
  <conditionalFormatting sqref="C5:D5">
    <cfRule type="cellIs" priority="1" operator="between">
      <formula>0</formula>
      <formula>$F$11</formula>
    </cfRule>
  </conditionalFormatting>
  <hyperlinks>
    <hyperlink ref="A2" location="Contents!A1" display="Back to contents" xr:uid="{93F8FF30-E6D1-4880-8CF6-277CF9B1BC62}"/>
    <hyperlink ref="A3" location="Notes!A1" display="Go to specific notes" xr:uid="{710368CD-0349-4BA6-B57A-545789D1EBA6}"/>
  </hyperlink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16"/>
  <dimension ref="A1:O37"/>
  <sheetViews>
    <sheetView workbookViewId="0"/>
  </sheetViews>
  <sheetFormatPr defaultColWidth="8.88671875" defaultRowHeight="13.2" x14ac:dyDescent="0.25"/>
  <cols>
    <col min="1" max="1" width="17" style="1" customWidth="1"/>
    <col min="2" max="23" width="6.33203125" style="1" customWidth="1"/>
    <col min="24" max="24" width="5.5546875" style="1" bestFit="1" customWidth="1"/>
    <col min="25" max="25" width="5.6640625" style="1" customWidth="1"/>
    <col min="26" max="16384" width="8.88671875" style="1"/>
  </cols>
  <sheetData>
    <row r="1" spans="1:15" ht="19.2" x14ac:dyDescent="0.35">
      <c r="A1" s="95" t="s">
        <v>212</v>
      </c>
    </row>
    <row r="2" spans="1:15" ht="15" x14ac:dyDescent="0.25">
      <c r="A2" s="106" t="s">
        <v>195</v>
      </c>
    </row>
    <row r="3" spans="1:15" ht="15" x14ac:dyDescent="0.25">
      <c r="A3" s="106" t="s">
        <v>196</v>
      </c>
    </row>
    <row r="4" spans="1:15" ht="15" x14ac:dyDescent="0.25">
      <c r="A4" s="132" t="s">
        <v>213</v>
      </c>
    </row>
    <row r="5" spans="1:15" ht="15.6" x14ac:dyDescent="0.3">
      <c r="A5" s="201" t="s">
        <v>53</v>
      </c>
    </row>
    <row r="6" spans="1:15" ht="16.2" thickBot="1" x14ac:dyDescent="0.3">
      <c r="A6" s="129" t="s">
        <v>214</v>
      </c>
      <c r="B6" s="130">
        <v>2010</v>
      </c>
      <c r="C6" s="130">
        <v>2011</v>
      </c>
      <c r="D6" s="130">
        <v>2012</v>
      </c>
      <c r="E6" s="130">
        <v>2013</v>
      </c>
      <c r="F6" s="130">
        <v>2014</v>
      </c>
      <c r="G6" s="130">
        <v>2015</v>
      </c>
      <c r="H6" s="148">
        <v>2016</v>
      </c>
      <c r="I6" s="130">
        <v>2017</v>
      </c>
      <c r="J6" s="130">
        <v>2018</v>
      </c>
      <c r="K6" s="130">
        <v>2019</v>
      </c>
      <c r="L6" s="130">
        <v>2020</v>
      </c>
      <c r="M6" s="130">
        <v>2021</v>
      </c>
      <c r="N6" s="130">
        <v>2022</v>
      </c>
      <c r="O6" s="130">
        <v>2023</v>
      </c>
    </row>
    <row r="7" spans="1:15" ht="15" x14ac:dyDescent="0.25">
      <c r="A7" s="163" t="s">
        <v>48</v>
      </c>
      <c r="B7" s="187">
        <v>80</v>
      </c>
      <c r="C7" s="188">
        <v>89</v>
      </c>
      <c r="D7" s="188">
        <v>95</v>
      </c>
      <c r="E7" s="188">
        <v>65</v>
      </c>
      <c r="F7" s="188">
        <v>91</v>
      </c>
      <c r="G7" s="188">
        <v>102</v>
      </c>
      <c r="H7" s="188">
        <v>124</v>
      </c>
      <c r="I7" s="188">
        <v>107</v>
      </c>
      <c r="J7" s="188">
        <v>123</v>
      </c>
      <c r="K7" s="188">
        <v>142</v>
      </c>
      <c r="L7" s="188">
        <v>113</v>
      </c>
      <c r="M7" s="188">
        <v>107</v>
      </c>
      <c r="N7" s="164">
        <v>112</v>
      </c>
      <c r="O7" s="165">
        <v>82</v>
      </c>
    </row>
    <row r="8" spans="1:15" ht="15" x14ac:dyDescent="0.25">
      <c r="A8" s="166" t="s">
        <v>49</v>
      </c>
      <c r="B8" s="189">
        <v>142</v>
      </c>
      <c r="C8" s="181">
        <v>143</v>
      </c>
      <c r="D8" s="181">
        <v>172</v>
      </c>
      <c r="E8" s="181">
        <v>151</v>
      </c>
      <c r="F8" s="181">
        <v>140</v>
      </c>
      <c r="G8" s="181">
        <v>178</v>
      </c>
      <c r="H8" s="181">
        <v>173</v>
      </c>
      <c r="I8" s="181">
        <v>180</v>
      </c>
      <c r="J8" s="181">
        <v>199</v>
      </c>
      <c r="K8" s="181">
        <v>213</v>
      </c>
      <c r="L8" s="181">
        <v>164</v>
      </c>
      <c r="M8" s="181">
        <v>193</v>
      </c>
      <c r="N8" s="135">
        <v>156</v>
      </c>
      <c r="O8" s="167">
        <v>118</v>
      </c>
    </row>
    <row r="9" spans="1:15" ht="15" x14ac:dyDescent="0.25">
      <c r="A9" s="166" t="s">
        <v>50</v>
      </c>
      <c r="B9" s="189">
        <v>69</v>
      </c>
      <c r="C9" s="181">
        <v>87</v>
      </c>
      <c r="D9" s="181">
        <v>102</v>
      </c>
      <c r="E9" s="181">
        <v>83</v>
      </c>
      <c r="F9" s="181">
        <v>82</v>
      </c>
      <c r="G9" s="181">
        <v>98</v>
      </c>
      <c r="H9" s="181">
        <v>85</v>
      </c>
      <c r="I9" s="181">
        <v>76</v>
      </c>
      <c r="J9" s="181">
        <v>82</v>
      </c>
      <c r="K9" s="181">
        <v>96</v>
      </c>
      <c r="L9" s="181">
        <v>70</v>
      </c>
      <c r="M9" s="181">
        <v>82</v>
      </c>
      <c r="N9" s="135">
        <v>70</v>
      </c>
      <c r="O9" s="167">
        <v>61</v>
      </c>
    </row>
    <row r="10" spans="1:15" ht="15" x14ac:dyDescent="0.25">
      <c r="A10" s="166" t="s">
        <v>51</v>
      </c>
      <c r="B10" s="189">
        <v>32</v>
      </c>
      <c r="C10" s="181">
        <v>46</v>
      </c>
      <c r="D10" s="181">
        <v>51</v>
      </c>
      <c r="E10" s="181">
        <v>60</v>
      </c>
      <c r="F10" s="181">
        <v>36</v>
      </c>
      <c r="G10" s="181">
        <v>40</v>
      </c>
      <c r="H10" s="181">
        <v>44</v>
      </c>
      <c r="I10" s="181">
        <v>19</v>
      </c>
      <c r="J10" s="181">
        <v>26</v>
      </c>
      <c r="K10" s="181">
        <v>16</v>
      </c>
      <c r="L10" s="181">
        <v>20</v>
      </c>
      <c r="M10" s="181">
        <v>15</v>
      </c>
      <c r="N10" s="135">
        <v>13</v>
      </c>
      <c r="O10" s="167">
        <v>13</v>
      </c>
    </row>
    <row r="11" spans="1:15" ht="15" x14ac:dyDescent="0.25">
      <c r="A11" s="169" t="s">
        <v>52</v>
      </c>
      <c r="B11" s="190">
        <v>10</v>
      </c>
      <c r="C11" s="170">
        <v>17</v>
      </c>
      <c r="D11" s="170">
        <v>38</v>
      </c>
      <c r="E11" s="170">
        <v>70</v>
      </c>
      <c r="F11" s="170">
        <v>68</v>
      </c>
      <c r="G11" s="170">
        <v>81</v>
      </c>
      <c r="H11" s="170">
        <v>46</v>
      </c>
      <c r="I11" s="170">
        <v>45</v>
      </c>
      <c r="J11" s="170">
        <v>32</v>
      </c>
      <c r="K11" s="170">
        <v>46</v>
      </c>
      <c r="L11" s="170">
        <v>31</v>
      </c>
      <c r="M11" s="170">
        <v>34</v>
      </c>
      <c r="N11" s="244">
        <v>49</v>
      </c>
      <c r="O11" s="191">
        <v>40</v>
      </c>
    </row>
    <row r="12" spans="1:15" ht="15.6" x14ac:dyDescent="0.3">
      <c r="A12" s="201" t="s">
        <v>54</v>
      </c>
    </row>
    <row r="13" spans="1:15" ht="16.2" thickBot="1" x14ac:dyDescent="0.3">
      <c r="A13" s="129" t="s">
        <v>214</v>
      </c>
      <c r="B13" s="130">
        <v>2010</v>
      </c>
      <c r="C13" s="130">
        <v>2011</v>
      </c>
      <c r="D13" s="130">
        <v>2012</v>
      </c>
      <c r="E13" s="130">
        <v>2013</v>
      </c>
      <c r="F13" s="130">
        <v>2014</v>
      </c>
      <c r="G13" s="130">
        <v>2015</v>
      </c>
      <c r="H13" s="148">
        <v>2016</v>
      </c>
      <c r="I13" s="130">
        <v>2017</v>
      </c>
      <c r="J13" s="130">
        <v>2018</v>
      </c>
      <c r="K13" s="130">
        <v>2019</v>
      </c>
      <c r="L13" s="130">
        <v>2020</v>
      </c>
      <c r="M13" s="130">
        <v>2021</v>
      </c>
      <c r="N13" s="130">
        <v>2022</v>
      </c>
      <c r="O13" s="130">
        <v>2023</v>
      </c>
    </row>
    <row r="14" spans="1:15" ht="15" x14ac:dyDescent="0.25">
      <c r="A14" s="163" t="s">
        <v>48</v>
      </c>
      <c r="B14" s="192">
        <v>0.24024024024024024</v>
      </c>
      <c r="C14" s="193">
        <v>0.23298429319371727</v>
      </c>
      <c r="D14" s="193">
        <v>0.20742358078602621</v>
      </c>
      <c r="E14" s="193">
        <v>0.15151515151515152</v>
      </c>
      <c r="F14" s="193">
        <v>0.21822541966426859</v>
      </c>
      <c r="G14" s="193">
        <v>0.20440881763527055</v>
      </c>
      <c r="H14" s="193">
        <v>0.26271186440677968</v>
      </c>
      <c r="I14" s="193">
        <v>0.25058548009367682</v>
      </c>
      <c r="J14" s="193">
        <v>0.26623376623376621</v>
      </c>
      <c r="K14" s="193">
        <v>0.27680311890838205</v>
      </c>
      <c r="L14" s="193">
        <v>0.28391959798994976</v>
      </c>
      <c r="M14" s="193">
        <v>0.24825986078886311</v>
      </c>
      <c r="N14" s="193">
        <v>0.28000000000000003</v>
      </c>
      <c r="O14" s="194">
        <v>0.20499999999999999</v>
      </c>
    </row>
    <row r="15" spans="1:15" ht="15" x14ac:dyDescent="0.25">
      <c r="A15" s="166" t="s">
        <v>49</v>
      </c>
      <c r="B15" s="195">
        <v>0.42642642642642642</v>
      </c>
      <c r="C15" s="196">
        <v>0.37434554973821987</v>
      </c>
      <c r="D15" s="196">
        <v>0.37554585152838427</v>
      </c>
      <c r="E15" s="196">
        <v>0.351981351981352</v>
      </c>
      <c r="F15" s="196">
        <v>0.33573141486810598</v>
      </c>
      <c r="G15" s="196">
        <v>0.35671342685370744</v>
      </c>
      <c r="H15" s="196">
        <v>0.36652542372881358</v>
      </c>
      <c r="I15" s="196">
        <v>0.42154566744730682</v>
      </c>
      <c r="J15" s="196">
        <v>0.43073593073593075</v>
      </c>
      <c r="K15" s="196">
        <v>0.41520467836257308</v>
      </c>
      <c r="L15" s="196">
        <v>0.4120603015075377</v>
      </c>
      <c r="M15" s="196">
        <v>0.44779582366589327</v>
      </c>
      <c r="N15" s="196">
        <v>0.39</v>
      </c>
      <c r="O15" s="197">
        <v>0.29499999999999998</v>
      </c>
    </row>
    <row r="16" spans="1:15" ht="15" x14ac:dyDescent="0.25">
      <c r="A16" s="166" t="s">
        <v>50</v>
      </c>
      <c r="B16" s="195">
        <v>0.2072072072072072</v>
      </c>
      <c r="C16" s="196">
        <v>0.22774869109947643</v>
      </c>
      <c r="D16" s="196">
        <v>0.22270742358078602</v>
      </c>
      <c r="E16" s="196">
        <v>0.19347319347319347</v>
      </c>
      <c r="F16" s="196">
        <v>0.19664268585131894</v>
      </c>
      <c r="G16" s="196">
        <v>0.19639278557114201</v>
      </c>
      <c r="H16" s="196">
        <v>0.18008474576271186</v>
      </c>
      <c r="I16" s="196">
        <v>0.17798594847775176</v>
      </c>
      <c r="J16" s="196">
        <v>0.1774891774891775</v>
      </c>
      <c r="K16" s="196">
        <v>0.1871345029239766</v>
      </c>
      <c r="L16" s="196">
        <v>0.17587939698492464</v>
      </c>
      <c r="M16" s="196">
        <v>0.1902552204176334</v>
      </c>
      <c r="N16" s="196">
        <v>0.17499999999999999</v>
      </c>
      <c r="O16" s="197">
        <v>0.1525</v>
      </c>
    </row>
    <row r="17" spans="1:15" ht="15" x14ac:dyDescent="0.25">
      <c r="A17" s="166" t="s">
        <v>51</v>
      </c>
      <c r="B17" s="195">
        <v>9.6096096096096095E-2</v>
      </c>
      <c r="C17" s="196">
        <v>0.12041884816753927</v>
      </c>
      <c r="D17" s="196">
        <v>0.11135371179039301</v>
      </c>
      <c r="E17" s="196">
        <v>0.13986013986013987</v>
      </c>
      <c r="F17" s="196">
        <v>8.6330935251798566E-2</v>
      </c>
      <c r="G17" s="196">
        <v>8.0160320641282562E-2</v>
      </c>
      <c r="H17" s="196">
        <v>9.3220338983050849E-2</v>
      </c>
      <c r="I17" s="196">
        <v>4.449648711943794E-2</v>
      </c>
      <c r="J17" s="196">
        <v>5.627705627705628E-2</v>
      </c>
      <c r="K17" s="196">
        <v>3.1189083820662766E-2</v>
      </c>
      <c r="L17" s="196">
        <v>5.0251256281407038E-2</v>
      </c>
      <c r="M17" s="196">
        <v>3.4802784222737818E-2</v>
      </c>
      <c r="N17" s="196">
        <v>3.2500000000000001E-2</v>
      </c>
      <c r="O17" s="197">
        <v>3.2500000000000001E-2</v>
      </c>
    </row>
    <row r="18" spans="1:15" ht="15" x14ac:dyDescent="0.25">
      <c r="A18" s="169" t="s">
        <v>52</v>
      </c>
      <c r="B18" s="198">
        <v>3.003003003003003E-2</v>
      </c>
      <c r="C18" s="199">
        <v>4.4502617801047119E-2</v>
      </c>
      <c r="D18" s="199">
        <v>8.296943231441048E-2</v>
      </c>
      <c r="E18" s="199">
        <v>0.16317016317016317</v>
      </c>
      <c r="F18" s="199">
        <v>0.16306954436450841</v>
      </c>
      <c r="G18" s="199">
        <v>0.16232464929859719</v>
      </c>
      <c r="H18" s="199">
        <v>9.7457627118644072E-2</v>
      </c>
      <c r="I18" s="199">
        <v>0.1053864168618267</v>
      </c>
      <c r="J18" s="199">
        <v>6.9264069264069264E-2</v>
      </c>
      <c r="K18" s="199">
        <v>8.9668615984405453E-2</v>
      </c>
      <c r="L18" s="199">
        <v>7.7889447236180909E-2</v>
      </c>
      <c r="M18" s="199">
        <v>7.8886310904872387E-2</v>
      </c>
      <c r="N18" s="199">
        <v>0.1225</v>
      </c>
      <c r="O18" s="200">
        <v>0.1</v>
      </c>
    </row>
    <row r="20" spans="1:15" ht="15" x14ac:dyDescent="0.25">
      <c r="A20" s="135" t="s">
        <v>53</v>
      </c>
    </row>
    <row r="28" spans="1:15" ht="9" customHeight="1" x14ac:dyDescent="0.25"/>
    <row r="37" spans="1:1" ht="15" x14ac:dyDescent="0.25">
      <c r="A37" s="135" t="s">
        <v>54</v>
      </c>
    </row>
  </sheetData>
  <conditionalFormatting sqref="C6:D6 J6:K6">
    <cfRule type="cellIs" priority="2" operator="between">
      <formula>0</formula>
      <formula>$F$11</formula>
    </cfRule>
  </conditionalFormatting>
  <conditionalFormatting sqref="C13:D13 J13:K13">
    <cfRule type="cellIs" priority="1" operator="between">
      <formula>0</formula>
      <formula>$F$11</formula>
    </cfRule>
  </conditionalFormatting>
  <hyperlinks>
    <hyperlink ref="A2" location="Contents!A1" display="Back to contents" xr:uid="{614098D4-D3D0-4CDA-AD3C-F55DC3E5A2D0}"/>
    <hyperlink ref="A3" location="Notes!A1" display="Go to specific notes" xr:uid="{412067AB-379D-4D3E-A33B-D849E5A81614}"/>
  </hyperlink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2">
    <pageSetUpPr fitToPage="1"/>
  </sheetPr>
  <dimension ref="A1:O109"/>
  <sheetViews>
    <sheetView zoomScaleNormal="100" workbookViewId="0"/>
  </sheetViews>
  <sheetFormatPr defaultColWidth="9.109375" defaultRowHeight="13.2" x14ac:dyDescent="0.25"/>
  <cols>
    <col min="1" max="1" width="29.77734375" style="1" customWidth="1"/>
    <col min="2" max="11" width="6.6640625" style="1" customWidth="1"/>
    <col min="12" max="14" width="6.5546875" style="1" customWidth="1"/>
    <col min="15" max="15" width="7.5546875" style="1" customWidth="1"/>
    <col min="16" max="16384" width="9.109375" style="1"/>
  </cols>
  <sheetData>
    <row r="1" spans="1:15" ht="19.2" x14ac:dyDescent="0.35">
      <c r="A1" s="95" t="s">
        <v>215</v>
      </c>
    </row>
    <row r="2" spans="1:15" ht="15" x14ac:dyDescent="0.25">
      <c r="A2" s="106" t="s">
        <v>195</v>
      </c>
    </row>
    <row r="3" spans="1:15" ht="15" x14ac:dyDescent="0.25">
      <c r="A3" s="106" t="s">
        <v>196</v>
      </c>
    </row>
    <row r="4" spans="1:15" ht="15" x14ac:dyDescent="0.25">
      <c r="A4" s="132" t="s">
        <v>216</v>
      </c>
    </row>
    <row r="5" spans="1:15" ht="15.6" x14ac:dyDescent="0.25">
      <c r="A5" s="254" t="s">
        <v>143</v>
      </c>
      <c r="B5" s="254"/>
      <c r="C5" s="254"/>
      <c r="D5" s="254"/>
      <c r="E5" s="254"/>
      <c r="F5" s="254"/>
      <c r="G5" s="72"/>
      <c r="H5" s="72"/>
      <c r="I5" s="72"/>
      <c r="J5" s="72"/>
      <c r="K5" s="72"/>
    </row>
    <row r="6" spans="1:15" ht="16.2" thickBot="1" x14ac:dyDescent="0.3">
      <c r="A6" s="129" t="s">
        <v>198</v>
      </c>
      <c r="B6" s="130">
        <v>2010</v>
      </c>
      <c r="C6" s="130">
        <v>2011</v>
      </c>
      <c r="D6" s="130">
        <v>2012</v>
      </c>
      <c r="E6" s="130">
        <v>2013</v>
      </c>
      <c r="F6" s="130">
        <v>2014</v>
      </c>
      <c r="G6" s="130">
        <v>2015</v>
      </c>
      <c r="H6" s="225">
        <v>2016</v>
      </c>
      <c r="I6" s="130">
        <v>2017</v>
      </c>
      <c r="J6" s="130">
        <v>2018</v>
      </c>
      <c r="K6" s="130">
        <v>2019</v>
      </c>
      <c r="L6" s="130">
        <v>2020</v>
      </c>
      <c r="M6" s="130">
        <v>2021</v>
      </c>
      <c r="N6" s="130">
        <v>2022</v>
      </c>
      <c r="O6" s="130">
        <v>2023</v>
      </c>
    </row>
    <row r="7" spans="1:15" ht="15" x14ac:dyDescent="0.25">
      <c r="A7" s="217" t="s">
        <v>1</v>
      </c>
      <c r="B7" s="222">
        <v>9.9981519127702825E-2</v>
      </c>
      <c r="C7" s="218">
        <v>0.12630232133065253</v>
      </c>
      <c r="D7" s="218">
        <v>0.11802942182689018</v>
      </c>
      <c r="E7" s="218">
        <v>0.10446009389671361</v>
      </c>
      <c r="F7" s="218">
        <v>0.10794689243794497</v>
      </c>
      <c r="G7" s="218">
        <v>0.10489264343541006</v>
      </c>
      <c r="H7" s="218">
        <v>0.11716145419907922</v>
      </c>
      <c r="I7" s="218">
        <v>0.11007571345369831</v>
      </c>
      <c r="J7" s="218">
        <v>0.11050963823607077</v>
      </c>
      <c r="K7" s="218">
        <v>0.11156135241230847</v>
      </c>
      <c r="L7" s="218">
        <v>0.14966401954795358</v>
      </c>
      <c r="M7" s="218">
        <v>0.13880254088390323</v>
      </c>
      <c r="N7" s="218">
        <v>0.13185408921933087</v>
      </c>
      <c r="O7" s="219">
        <v>0.12196759037299837</v>
      </c>
    </row>
    <row r="8" spans="1:15" ht="15" x14ac:dyDescent="0.25">
      <c r="A8" s="107" t="s">
        <v>3</v>
      </c>
      <c r="B8" s="223">
        <v>1.4784697837737941E-2</v>
      </c>
      <c r="C8" s="211">
        <v>1.6267592761835131E-2</v>
      </c>
      <c r="D8" s="211">
        <v>1.6250427642832705E-2</v>
      </c>
      <c r="E8" s="211">
        <v>1.2715179968701095E-2</v>
      </c>
      <c r="F8" s="211">
        <v>1.7510101981912642E-2</v>
      </c>
      <c r="G8" s="211">
        <v>1.7951425554382259E-2</v>
      </c>
      <c r="H8" s="211">
        <v>1.9685664391173203E-2</v>
      </c>
      <c r="I8" s="211">
        <v>1.5579499126383227E-2</v>
      </c>
      <c r="J8" s="211">
        <v>1.6239767626089252E-2</v>
      </c>
      <c r="K8" s="211">
        <v>1.7981511966569583E-2</v>
      </c>
      <c r="L8" s="211">
        <v>1.7257177764202811E-2</v>
      </c>
      <c r="M8" s="211">
        <v>1.4461413704554669E-2</v>
      </c>
      <c r="N8" s="211">
        <v>1.3011152416356878E-2</v>
      </c>
      <c r="O8" s="212">
        <v>7.8626905743599575E-3</v>
      </c>
    </row>
    <row r="9" spans="1:15" ht="15" x14ac:dyDescent="0.25">
      <c r="A9" s="107" t="s">
        <v>5</v>
      </c>
      <c r="B9" s="223">
        <v>6.6346331546849005E-2</v>
      </c>
      <c r="C9" s="211">
        <v>6.4704807165052086E-2</v>
      </c>
      <c r="D9" s="211">
        <v>4.8580225795415669E-2</v>
      </c>
      <c r="E9" s="211">
        <v>3.9319248826291078E-2</v>
      </c>
      <c r="F9" s="211">
        <v>3.9638252838175868E-2</v>
      </c>
      <c r="G9" s="211">
        <v>5.0334389299542412E-2</v>
      </c>
      <c r="H9" s="211">
        <v>4.5721543102079695E-2</v>
      </c>
      <c r="I9" s="211">
        <v>5.1106581246359931E-2</v>
      </c>
      <c r="J9" s="211">
        <v>4.5946659625033005E-2</v>
      </c>
      <c r="K9" s="211">
        <v>5.7743446878561477E-2</v>
      </c>
      <c r="L9" s="211">
        <v>5.6047648136835673E-2</v>
      </c>
      <c r="M9" s="211">
        <v>6.7982159751317744E-2</v>
      </c>
      <c r="N9" s="211">
        <v>7.9577137546468404E-2</v>
      </c>
      <c r="O9" s="212">
        <v>6.7504075174992809E-2</v>
      </c>
    </row>
    <row r="10" spans="1:15" ht="15" x14ac:dyDescent="0.25">
      <c r="A10" s="107" t="s">
        <v>7</v>
      </c>
      <c r="B10" s="223">
        <v>1.0718905932360008E-2</v>
      </c>
      <c r="C10" s="211">
        <v>1.4988119173825625E-2</v>
      </c>
      <c r="D10" s="211">
        <v>1.6592541908997605E-2</v>
      </c>
      <c r="E10" s="211">
        <v>1.9953051643192488E-2</v>
      </c>
      <c r="F10" s="211">
        <v>2.1935732153165289E-2</v>
      </c>
      <c r="G10" s="211">
        <v>1.9359380499824004E-2</v>
      </c>
      <c r="H10" s="211">
        <v>1.7304334021273217E-2</v>
      </c>
      <c r="I10" s="211">
        <v>1.6016307513104251E-2</v>
      </c>
      <c r="J10" s="211">
        <v>1.9276472141536837E-2</v>
      </c>
      <c r="K10" s="211">
        <v>1.5322274281372674E-2</v>
      </c>
      <c r="L10" s="211">
        <v>1.8631643249847282E-2</v>
      </c>
      <c r="M10" s="211">
        <v>1.8786322476010271E-2</v>
      </c>
      <c r="N10" s="211">
        <v>2.4512081784386616E-2</v>
      </c>
      <c r="O10" s="212">
        <v>2.3971617604755968E-2</v>
      </c>
    </row>
    <row r="11" spans="1:15" ht="15" x14ac:dyDescent="0.25">
      <c r="A11" s="107" t="s">
        <v>9</v>
      </c>
      <c r="B11" s="223">
        <v>5.8953982627980038E-2</v>
      </c>
      <c r="C11" s="211">
        <v>8.3714129044050442E-2</v>
      </c>
      <c r="D11" s="211">
        <v>8.2620595278823122E-2</v>
      </c>
      <c r="E11" s="211">
        <v>8.5485133020344287E-2</v>
      </c>
      <c r="F11" s="211">
        <v>7.792957475466615E-2</v>
      </c>
      <c r="G11" s="211">
        <v>7.1453713481168607E-2</v>
      </c>
      <c r="H11" s="211">
        <v>6.0644546753452926E-2</v>
      </c>
      <c r="I11" s="211">
        <v>5.3727431566686079E-2</v>
      </c>
      <c r="J11" s="211">
        <v>5.2548191180353844E-2</v>
      </c>
      <c r="K11" s="211">
        <v>5.4324426997594023E-2</v>
      </c>
      <c r="L11" s="211">
        <v>6.4752596212584002E-2</v>
      </c>
      <c r="M11" s="211">
        <v>7.0955534531693468E-2</v>
      </c>
      <c r="N11" s="211">
        <v>5.5297397769516726E-2</v>
      </c>
      <c r="O11" s="212">
        <v>5.2833445200882158E-2</v>
      </c>
    </row>
    <row r="12" spans="1:15" ht="15" x14ac:dyDescent="0.25">
      <c r="A12" s="107" t="s">
        <v>10</v>
      </c>
      <c r="B12" s="223">
        <v>1.3860654222879319E-2</v>
      </c>
      <c r="C12" s="211">
        <v>1.5353683056114056E-2</v>
      </c>
      <c r="D12" s="211">
        <v>1.1973999315771467E-2</v>
      </c>
      <c r="E12" s="211">
        <v>1.0172143974960876E-2</v>
      </c>
      <c r="F12" s="211">
        <v>1.1160284779680585E-2</v>
      </c>
      <c r="G12" s="211">
        <v>1.9535374868004225E-2</v>
      </c>
      <c r="H12" s="211">
        <v>1.5558025083346564E-2</v>
      </c>
      <c r="I12" s="211">
        <v>1.0337798485730926E-2</v>
      </c>
      <c r="J12" s="211">
        <v>9.6382360707684186E-3</v>
      </c>
      <c r="K12" s="211">
        <v>9.11738634924655E-3</v>
      </c>
      <c r="L12" s="211">
        <v>1.1453879047037263E-2</v>
      </c>
      <c r="M12" s="211">
        <v>7.5685903500473037E-3</v>
      </c>
      <c r="N12" s="211">
        <v>1.1733271375464684E-2</v>
      </c>
      <c r="O12" s="212">
        <v>1.0355738805254578E-2</v>
      </c>
    </row>
    <row r="13" spans="1:15" ht="15" x14ac:dyDescent="0.25">
      <c r="A13" s="107" t="s">
        <v>11</v>
      </c>
      <c r="B13" s="223">
        <v>3.73313620402883E-2</v>
      </c>
      <c r="C13" s="211">
        <v>3.3997441052823978E-2</v>
      </c>
      <c r="D13" s="211">
        <v>3.8829969209716042E-2</v>
      </c>
      <c r="E13" s="211">
        <v>4.9491392801251956E-2</v>
      </c>
      <c r="F13" s="211">
        <v>3.4635366557629402E-2</v>
      </c>
      <c r="G13" s="211">
        <v>4.9102428722280884E-2</v>
      </c>
      <c r="H13" s="211">
        <v>5.1119225273852993E-2</v>
      </c>
      <c r="I13" s="211">
        <v>4.7320908561444379E-2</v>
      </c>
      <c r="J13" s="211">
        <v>4.6474782149458674E-2</v>
      </c>
      <c r="K13" s="211">
        <v>4.0774977839685957E-2</v>
      </c>
      <c r="L13" s="211">
        <v>3.9859499083689673E-2</v>
      </c>
      <c r="M13" s="211">
        <v>4.1086633328828219E-2</v>
      </c>
      <c r="N13" s="211">
        <v>3.1947026022304835E-2</v>
      </c>
      <c r="O13" s="212">
        <v>2.6752325246907661E-2</v>
      </c>
    </row>
    <row r="14" spans="1:15" ht="15" x14ac:dyDescent="0.25">
      <c r="A14" s="107" t="s">
        <v>12</v>
      </c>
      <c r="B14" s="223">
        <v>4.805026797264831E-2</v>
      </c>
      <c r="C14" s="211">
        <v>3.8018643757996712E-2</v>
      </c>
      <c r="D14" s="211">
        <v>3.7119397878891548E-2</v>
      </c>
      <c r="E14" s="211">
        <v>4.2840375586854461E-2</v>
      </c>
      <c r="F14" s="211">
        <v>4.1947277275351164E-2</v>
      </c>
      <c r="G14" s="211">
        <v>5.2798310454065467E-2</v>
      </c>
      <c r="H14" s="211">
        <v>5.5564375297666294E-2</v>
      </c>
      <c r="I14" s="211">
        <v>4.6738497379149681E-2</v>
      </c>
      <c r="J14" s="211">
        <v>4.0533403749669926E-2</v>
      </c>
      <c r="K14" s="211">
        <v>3.0011396732936558E-2</v>
      </c>
      <c r="L14" s="211">
        <v>3.0543677458766034E-2</v>
      </c>
      <c r="M14" s="211">
        <v>3.0139208001081226E-2</v>
      </c>
      <c r="N14" s="211">
        <v>4.1937732342007435E-2</v>
      </c>
      <c r="O14" s="212">
        <v>2.8286508773612044E-2</v>
      </c>
    </row>
    <row r="15" spans="1:15" ht="15" x14ac:dyDescent="0.25">
      <c r="A15" s="107" t="s">
        <v>13</v>
      </c>
      <c r="B15" s="223">
        <v>0.16041397153945666</v>
      </c>
      <c r="C15" s="211">
        <v>0.13653811003472857</v>
      </c>
      <c r="D15" s="211">
        <v>0.17071501881628465</v>
      </c>
      <c r="E15" s="211">
        <v>0.18485915492957747</v>
      </c>
      <c r="F15" s="211">
        <v>0.21473927265730228</v>
      </c>
      <c r="G15" s="211">
        <v>0.19306582189369939</v>
      </c>
      <c r="H15" s="211">
        <v>0.20463565645340531</v>
      </c>
      <c r="I15" s="211">
        <v>0.19554455445544555</v>
      </c>
      <c r="J15" s="211">
        <v>0.21204119355690521</v>
      </c>
      <c r="K15" s="211">
        <v>0.20742053944535899</v>
      </c>
      <c r="L15" s="211">
        <v>0.17058643860720832</v>
      </c>
      <c r="M15" s="211">
        <v>0.1859710771725909</v>
      </c>
      <c r="N15" s="211">
        <v>0.15706319702602231</v>
      </c>
      <c r="O15" s="212">
        <v>0.22466200019177293</v>
      </c>
    </row>
    <row r="16" spans="1:15" ht="15" x14ac:dyDescent="0.25">
      <c r="A16" s="220" t="s">
        <v>14</v>
      </c>
      <c r="B16" s="223">
        <v>3.2341526520051747E-2</v>
      </c>
      <c r="C16" s="211">
        <v>4.459879363918845E-2</v>
      </c>
      <c r="D16" s="211">
        <v>4.396168320218953E-2</v>
      </c>
      <c r="E16" s="211">
        <v>3.5015649452269169E-2</v>
      </c>
      <c r="F16" s="211">
        <v>4.5410813931114104E-2</v>
      </c>
      <c r="G16" s="211">
        <v>4.5406546990496302E-2</v>
      </c>
      <c r="H16" s="211">
        <v>4.2705191300206384E-2</v>
      </c>
      <c r="I16" s="211">
        <v>3.5381479324403026E-2</v>
      </c>
      <c r="J16" s="211">
        <v>3.3403749669923426E-2</v>
      </c>
      <c r="K16" s="211">
        <v>3.1910852222362923E-2</v>
      </c>
      <c r="L16" s="211">
        <v>3.4667073915699453E-2</v>
      </c>
      <c r="M16" s="211">
        <v>4.1627246925260174E-2</v>
      </c>
      <c r="N16" s="211">
        <v>3.8336431226765798E-2</v>
      </c>
      <c r="O16" s="212">
        <v>3.1258989356601784E-2</v>
      </c>
    </row>
    <row r="17" spans="1:15" ht="15" x14ac:dyDescent="0.25">
      <c r="A17" s="220" t="s">
        <v>15</v>
      </c>
      <c r="B17" s="223">
        <v>0.22565145074847534</v>
      </c>
      <c r="C17" s="211">
        <v>0.18040577590934015</v>
      </c>
      <c r="D17" s="211">
        <v>0.2182689018132056</v>
      </c>
      <c r="E17" s="211">
        <v>0.20520344287949921</v>
      </c>
      <c r="F17" s="211">
        <v>0.18279776794304406</v>
      </c>
      <c r="G17" s="211">
        <v>0.16525871172122492</v>
      </c>
      <c r="H17" s="211">
        <v>0.14986505794570568</v>
      </c>
      <c r="I17" s="211">
        <v>0.19481654047757718</v>
      </c>
      <c r="J17" s="211">
        <v>0.18959598626881435</v>
      </c>
      <c r="K17" s="211">
        <v>0.19222489552994809</v>
      </c>
      <c r="L17" s="211">
        <v>0.17211362248014661</v>
      </c>
      <c r="M17" s="211">
        <v>0.17894310041897554</v>
      </c>
      <c r="N17" s="211">
        <v>0.20155669144981411</v>
      </c>
      <c r="O17" s="212">
        <v>0.20673123022341547</v>
      </c>
    </row>
    <row r="18" spans="1:15" ht="15" x14ac:dyDescent="0.25">
      <c r="A18" s="220" t="s">
        <v>16</v>
      </c>
      <c r="B18" s="223">
        <v>2.8275734614673812E-2</v>
      </c>
      <c r="C18" s="211">
        <v>3.3814659111679767E-2</v>
      </c>
      <c r="D18" s="211">
        <v>2.7711255559356825E-2</v>
      </c>
      <c r="E18" s="211">
        <v>2.4843505477308295E-2</v>
      </c>
      <c r="F18" s="211">
        <v>3.1556667308062343E-2</v>
      </c>
      <c r="G18" s="211">
        <v>2.8159098908834918E-2</v>
      </c>
      <c r="H18" s="211">
        <v>2.8734719796793141E-2</v>
      </c>
      <c r="I18" s="211">
        <v>3.392545136866628E-2</v>
      </c>
      <c r="J18" s="211">
        <v>3.3667810932136256E-2</v>
      </c>
      <c r="K18" s="211">
        <v>3.8622261618336075E-2</v>
      </c>
      <c r="L18" s="211">
        <v>3.54306658521686E-2</v>
      </c>
      <c r="M18" s="211">
        <v>2.7436140018921477E-2</v>
      </c>
      <c r="N18" s="211">
        <v>2.3698884758364312E-2</v>
      </c>
      <c r="O18" s="212">
        <v>2.3492185252660849E-2</v>
      </c>
    </row>
    <row r="19" spans="1:15" ht="15" x14ac:dyDescent="0.25">
      <c r="A19" s="220" t="s">
        <v>17</v>
      </c>
      <c r="B19" s="223">
        <v>3.2526335243023473E-2</v>
      </c>
      <c r="C19" s="211">
        <v>3.874977152257357E-2</v>
      </c>
      <c r="D19" s="211">
        <v>3.5921997947314405E-2</v>
      </c>
      <c r="E19" s="211">
        <v>3.227699530516432E-2</v>
      </c>
      <c r="F19" s="211">
        <v>3.8483740619588223E-2</v>
      </c>
      <c r="G19" s="211">
        <v>3.5374868004223868E-2</v>
      </c>
      <c r="H19" s="211">
        <v>3.8101285918399744E-2</v>
      </c>
      <c r="I19" s="211">
        <v>3.5090273733255677E-2</v>
      </c>
      <c r="J19" s="211">
        <v>3.3667810932136256E-2</v>
      </c>
      <c r="K19" s="211">
        <v>3.1277700392554134E-2</v>
      </c>
      <c r="L19" s="211">
        <v>3.8332315210751373E-2</v>
      </c>
      <c r="M19" s="211">
        <v>3.1896202189485065E-2</v>
      </c>
      <c r="N19" s="211">
        <v>4.3447955390334574E-2</v>
      </c>
      <c r="O19" s="212">
        <v>3.3464378176239332E-2</v>
      </c>
    </row>
    <row r="20" spans="1:15" ht="15" x14ac:dyDescent="0.25">
      <c r="A20" s="220" t="s">
        <v>18</v>
      </c>
      <c r="B20" s="223">
        <v>6.3943818148216591E-2</v>
      </c>
      <c r="C20" s="211">
        <v>6.580149881191738E-2</v>
      </c>
      <c r="D20" s="211">
        <v>4.396168320218953E-2</v>
      </c>
      <c r="E20" s="211">
        <v>4.7730829420970268E-2</v>
      </c>
      <c r="F20" s="211">
        <v>4.4641139118722341E-2</v>
      </c>
      <c r="G20" s="211">
        <v>4.8750439985920449E-2</v>
      </c>
      <c r="H20" s="211">
        <v>5.5881886013652959E-2</v>
      </c>
      <c r="I20" s="211">
        <v>5.4309842748980777E-2</v>
      </c>
      <c r="J20" s="211">
        <v>6.0205967784526013E-2</v>
      </c>
      <c r="K20" s="211">
        <v>6.7114093959731544E-2</v>
      </c>
      <c r="L20" s="211">
        <v>6.9639584605986557E-2</v>
      </c>
      <c r="M20" s="211">
        <v>6.3251790782538175E-2</v>
      </c>
      <c r="N20" s="211">
        <v>5.9828066914498143E-2</v>
      </c>
      <c r="O20" s="212">
        <v>5.8874292837280663E-2</v>
      </c>
    </row>
    <row r="21" spans="1:15" ht="15" x14ac:dyDescent="0.25">
      <c r="A21" s="220" t="s">
        <v>19</v>
      </c>
      <c r="B21" s="223">
        <v>1.7556828682313806E-2</v>
      </c>
      <c r="C21" s="211">
        <v>2.1568269055017363E-2</v>
      </c>
      <c r="D21" s="211">
        <v>2.3605884365378037E-2</v>
      </c>
      <c r="E21" s="211">
        <v>2.7582159624413145E-2</v>
      </c>
      <c r="F21" s="211">
        <v>2.4244756590340581E-2</v>
      </c>
      <c r="G21" s="211">
        <v>2.7631115804294261E-2</v>
      </c>
      <c r="H21" s="211">
        <v>2.8417209080806478E-2</v>
      </c>
      <c r="I21" s="211">
        <v>2.8246942341292953E-2</v>
      </c>
      <c r="J21" s="211">
        <v>2.0860839714813836E-2</v>
      </c>
      <c r="K21" s="211">
        <v>1.874129416234013E-2</v>
      </c>
      <c r="L21" s="211">
        <v>2.0464263897373245E-2</v>
      </c>
      <c r="M21" s="211">
        <v>2.3381538045681848E-2</v>
      </c>
      <c r="N21" s="211">
        <v>2.358271375464684E-2</v>
      </c>
      <c r="O21" s="212">
        <v>1.5821267619138938E-2</v>
      </c>
    </row>
    <row r="22" spans="1:15" ht="15" x14ac:dyDescent="0.25">
      <c r="A22" s="220" t="s">
        <v>20</v>
      </c>
      <c r="B22" s="223">
        <v>5.5812234337460728E-2</v>
      </c>
      <c r="C22" s="211">
        <v>4.9716687991226464E-2</v>
      </c>
      <c r="D22" s="211">
        <v>4.2080054738282587E-2</v>
      </c>
      <c r="E22" s="211">
        <v>4.7926447574334896E-2</v>
      </c>
      <c r="F22" s="211">
        <v>3.6174716182412928E-2</v>
      </c>
      <c r="G22" s="211">
        <v>3.3790918690601898E-2</v>
      </c>
      <c r="H22" s="211">
        <v>3.5402444832513098E-2</v>
      </c>
      <c r="I22" s="211">
        <v>4.2952824694234129E-2</v>
      </c>
      <c r="J22" s="211">
        <v>5.0699762344864008E-2</v>
      </c>
      <c r="K22" s="211">
        <v>4.9892364188932503E-2</v>
      </c>
      <c r="L22" s="211">
        <v>4.4135613927916921E-2</v>
      </c>
      <c r="M22" s="211">
        <v>3.0950128395729151E-2</v>
      </c>
      <c r="N22" s="211">
        <v>3.5199814126394051E-2</v>
      </c>
      <c r="O22" s="212">
        <v>3.8929906990123692E-2</v>
      </c>
    </row>
    <row r="23" spans="1:15" ht="15" x14ac:dyDescent="0.25">
      <c r="A23" s="220" t="s">
        <v>21</v>
      </c>
      <c r="B23" s="223">
        <v>1.3675845499907595E-2</v>
      </c>
      <c r="C23" s="211">
        <v>1.6450374702979345E-2</v>
      </c>
      <c r="D23" s="211">
        <v>1.2316113581936367E-2</v>
      </c>
      <c r="E23" s="211">
        <v>9.7809076682316125E-3</v>
      </c>
      <c r="F23" s="211">
        <v>1.0775447373484702E-2</v>
      </c>
      <c r="G23" s="211">
        <v>1.9007391763463569E-2</v>
      </c>
      <c r="H23" s="211">
        <v>1.873313224321321E-2</v>
      </c>
      <c r="I23" s="211">
        <v>1.3832265579499126E-2</v>
      </c>
      <c r="J23" s="211">
        <v>1.2542909955109585E-2</v>
      </c>
      <c r="K23" s="211">
        <v>1.2283145498290489E-2</v>
      </c>
      <c r="L23" s="211">
        <v>1.2981062919975564E-2</v>
      </c>
      <c r="M23" s="211">
        <v>1.3109879713474794E-2</v>
      </c>
      <c r="N23" s="211">
        <v>1.150092936802974E-2</v>
      </c>
      <c r="O23" s="212">
        <v>8.9174417489692199E-3</v>
      </c>
    </row>
    <row r="24" spans="1:15" ht="15" x14ac:dyDescent="0.25">
      <c r="A24" s="221" t="s">
        <v>22</v>
      </c>
      <c r="B24" s="224">
        <v>1.9774533357974498E-2</v>
      </c>
      <c r="C24" s="215">
        <v>1.9009321878998356E-2</v>
      </c>
      <c r="D24" s="215">
        <v>1.1460827916524119E-2</v>
      </c>
      <c r="E24" s="215">
        <v>2.0344287949921751E-2</v>
      </c>
      <c r="F24" s="215">
        <v>1.8472195497402349E-2</v>
      </c>
      <c r="G24" s="215">
        <v>1.8127419922562477E-2</v>
      </c>
      <c r="H24" s="215">
        <v>1.4764248293379901E-2</v>
      </c>
      <c r="I24" s="215">
        <v>1.4997087944088527E-2</v>
      </c>
      <c r="J24" s="215">
        <v>1.2146818061790335E-2</v>
      </c>
      <c r="K24" s="215">
        <v>1.3549449157908067E-2</v>
      </c>
      <c r="L24" s="215">
        <v>1.3439218081857055E-2</v>
      </c>
      <c r="M24" s="215">
        <v>1.3650493309906744E-2</v>
      </c>
      <c r="N24" s="215">
        <v>1.5915427509293679E-2</v>
      </c>
      <c r="O24" s="216">
        <v>1.8314315850033559E-2</v>
      </c>
    </row>
    <row r="25" spans="1:15" ht="4.5" customHeight="1" x14ac:dyDescent="0.25"/>
    <row r="26" spans="1:15" ht="14.25" customHeight="1" x14ac:dyDescent="0.25">
      <c r="A26" s="254" t="s">
        <v>144</v>
      </c>
      <c r="B26" s="254"/>
      <c r="C26" s="254"/>
      <c r="D26" s="254"/>
      <c r="E26" s="254"/>
      <c r="F26" s="254"/>
      <c r="G26" s="72"/>
      <c r="H26" s="72"/>
      <c r="I26" s="72"/>
      <c r="J26" s="72"/>
      <c r="K26" s="72"/>
    </row>
    <row r="27" spans="1:15" ht="16.2" thickBot="1" x14ac:dyDescent="0.3">
      <c r="A27" s="129" t="s">
        <v>198</v>
      </c>
      <c r="B27" s="130">
        <v>2010</v>
      </c>
      <c r="C27" s="130">
        <v>2011</v>
      </c>
      <c r="D27" s="130">
        <v>2012</v>
      </c>
      <c r="E27" s="130">
        <v>2013</v>
      </c>
      <c r="F27" s="130">
        <v>2014</v>
      </c>
      <c r="G27" s="130">
        <v>2015</v>
      </c>
      <c r="H27" s="225">
        <v>2016</v>
      </c>
      <c r="I27" s="130">
        <v>2017</v>
      </c>
      <c r="J27" s="130">
        <v>2018</v>
      </c>
      <c r="K27" s="130">
        <v>2019</v>
      </c>
      <c r="L27" s="130">
        <v>2020</v>
      </c>
      <c r="M27" s="130">
        <v>2021</v>
      </c>
      <c r="N27" s="130">
        <v>2022</v>
      </c>
      <c r="O27" s="130">
        <v>2023</v>
      </c>
    </row>
    <row r="28" spans="1:15" ht="15" x14ac:dyDescent="0.25">
      <c r="A28" s="217" t="s">
        <v>1</v>
      </c>
      <c r="B28" s="222">
        <v>5.2472915685350917E-2</v>
      </c>
      <c r="C28" s="218">
        <v>8.0250899363527348E-2</v>
      </c>
      <c r="D28" s="218">
        <v>9.3998937865108864E-2</v>
      </c>
      <c r="E28" s="218">
        <v>8.7869150386188102E-2</v>
      </c>
      <c r="F28" s="218">
        <v>9.1468855970016069E-2</v>
      </c>
      <c r="G28" s="218">
        <v>8.3790068095000836E-2</v>
      </c>
      <c r="H28" s="218">
        <v>0.10104945142311973</v>
      </c>
      <c r="I28" s="218">
        <v>0.11297495513770774</v>
      </c>
      <c r="J28" s="218">
        <v>0.11450654834323337</v>
      </c>
      <c r="K28" s="218">
        <v>0.1152390780873753</v>
      </c>
      <c r="L28" s="218">
        <v>0.12275041227504123</v>
      </c>
      <c r="M28" s="218">
        <v>0.12123547164965004</v>
      </c>
      <c r="N28" s="218">
        <v>0.10861271676300578</v>
      </c>
      <c r="O28" s="219">
        <v>0.10042074314391443</v>
      </c>
    </row>
    <row r="29" spans="1:15" ht="15" x14ac:dyDescent="0.25">
      <c r="A29" s="107" t="s">
        <v>3</v>
      </c>
      <c r="B29" s="223">
        <v>1.3377296278850682E-2</v>
      </c>
      <c r="C29" s="211">
        <v>1.3190665067798174E-2</v>
      </c>
      <c r="D29" s="211">
        <v>1.5223933439546823E-2</v>
      </c>
      <c r="E29" s="211">
        <v>1.3721035892776011E-2</v>
      </c>
      <c r="F29" s="211">
        <v>1.2493307156880244E-2</v>
      </c>
      <c r="G29" s="211">
        <v>1.4781597741238996E-2</v>
      </c>
      <c r="H29" s="211">
        <v>1.3754173954523772E-2</v>
      </c>
      <c r="I29" s="211">
        <v>1.4043848014355934E-2</v>
      </c>
      <c r="J29" s="211">
        <v>1.4241751950189651E-2</v>
      </c>
      <c r="K29" s="211">
        <v>1.4654282765737874E-2</v>
      </c>
      <c r="L29" s="211">
        <v>1.1758801175880117E-2</v>
      </c>
      <c r="M29" s="211">
        <v>1.2393244718422911E-2</v>
      </c>
      <c r="N29" s="211">
        <v>9.0173410404624284E-3</v>
      </c>
      <c r="O29" s="212">
        <v>5.981649515891925E-3</v>
      </c>
    </row>
    <row r="30" spans="1:15" ht="15" x14ac:dyDescent="0.25">
      <c r="A30" s="107" t="s">
        <v>5</v>
      </c>
      <c r="B30" s="223">
        <v>7.1502590673575131E-2</v>
      </c>
      <c r="C30" s="211">
        <v>6.7982658426344433E-2</v>
      </c>
      <c r="D30" s="211">
        <v>5.372632324305187E-2</v>
      </c>
      <c r="E30" s="211">
        <v>5.379373012267151E-2</v>
      </c>
      <c r="F30" s="211">
        <v>5.3899696591111906E-2</v>
      </c>
      <c r="G30" s="211">
        <v>5.6552067762830095E-2</v>
      </c>
      <c r="H30" s="211">
        <v>5.692478931467642E-2</v>
      </c>
      <c r="I30" s="211">
        <v>6.1324802996020909E-2</v>
      </c>
      <c r="J30" s="211">
        <v>5.6895441208044087E-2</v>
      </c>
      <c r="K30" s="211">
        <v>5.9855521155830753E-2</v>
      </c>
      <c r="L30" s="211">
        <v>4.7823904782390479E-2</v>
      </c>
      <c r="M30" s="211">
        <v>5.0407757015347075E-2</v>
      </c>
      <c r="N30" s="211">
        <v>6.8034682080924849E-2</v>
      </c>
      <c r="O30" s="212">
        <v>6.1134485730217465E-2</v>
      </c>
    </row>
    <row r="31" spans="1:15" ht="15" x14ac:dyDescent="0.25">
      <c r="A31" s="107" t="s">
        <v>7</v>
      </c>
      <c r="B31" s="223">
        <v>1.6957136128120585E-2</v>
      </c>
      <c r="C31" s="211">
        <v>2.5827875657227193E-2</v>
      </c>
      <c r="D31" s="211">
        <v>2.8500619578686492E-2</v>
      </c>
      <c r="E31" s="211">
        <v>3.0804179918218991E-2</v>
      </c>
      <c r="F31" s="211">
        <v>3.2393360699625201E-2</v>
      </c>
      <c r="G31" s="211">
        <v>3.0808835741571169E-2</v>
      </c>
      <c r="H31" s="211">
        <v>2.7110828430593099E-2</v>
      </c>
      <c r="I31" s="211">
        <v>2.5747054692985879E-2</v>
      </c>
      <c r="J31" s="211">
        <v>2.232877692693051E-2</v>
      </c>
      <c r="K31" s="211">
        <v>1.9745442036463709E-2</v>
      </c>
      <c r="L31" s="211">
        <v>1.7494801749480177E-2</v>
      </c>
      <c r="M31" s="211">
        <v>2.0227316509343094E-2</v>
      </c>
      <c r="N31" s="211">
        <v>2.4566473988439308E-2</v>
      </c>
      <c r="O31" s="212">
        <v>2.6816038931413797E-2</v>
      </c>
    </row>
    <row r="32" spans="1:15" ht="15" x14ac:dyDescent="0.25">
      <c r="A32" s="107" t="s">
        <v>9</v>
      </c>
      <c r="B32" s="223">
        <v>5.7748469147432875E-2</v>
      </c>
      <c r="C32" s="211">
        <v>7.5454293884328019E-2</v>
      </c>
      <c r="D32" s="211">
        <v>8.1253319171534791E-2</v>
      </c>
      <c r="E32" s="211">
        <v>7.1785552021808266E-2</v>
      </c>
      <c r="F32" s="211">
        <v>7.6387649473496341E-2</v>
      </c>
      <c r="G32" s="211">
        <v>7.1416708188008632E-2</v>
      </c>
      <c r="H32" s="211">
        <v>7.5528700906344406E-2</v>
      </c>
      <c r="I32" s="211">
        <v>5.6799563080283999E-2</v>
      </c>
      <c r="J32" s="211">
        <v>5.575037572461175E-2</v>
      </c>
      <c r="K32" s="211">
        <v>5.8961128310973512E-2</v>
      </c>
      <c r="L32" s="211">
        <v>5.771850577185058E-2</v>
      </c>
      <c r="M32" s="211">
        <v>5.8177615103062991E-2</v>
      </c>
      <c r="N32" s="211">
        <v>5.0693641618497112E-2</v>
      </c>
      <c r="O32" s="212">
        <v>4.8917726973183959E-2</v>
      </c>
    </row>
    <row r="33" spans="1:15" ht="15" x14ac:dyDescent="0.25">
      <c r="A33" s="107" t="s">
        <v>10</v>
      </c>
      <c r="B33" s="223">
        <v>1.6203485633537448E-2</v>
      </c>
      <c r="C33" s="211">
        <v>1.2637210589429019E-2</v>
      </c>
      <c r="D33" s="211">
        <v>1.009028146574615E-2</v>
      </c>
      <c r="E33" s="211">
        <v>1.117673784643344E-2</v>
      </c>
      <c r="F33" s="211">
        <v>1.3385686239514546E-2</v>
      </c>
      <c r="G33" s="211">
        <v>1.4698555057299452E-2</v>
      </c>
      <c r="H33" s="211">
        <v>1.1448560979487994E-2</v>
      </c>
      <c r="I33" s="211">
        <v>1.318561285792307E-2</v>
      </c>
      <c r="J33" s="211">
        <v>1.1808487797895941E-2</v>
      </c>
      <c r="K33" s="211">
        <v>1.2246302029583763E-2</v>
      </c>
      <c r="L33" s="211">
        <v>9.6795009679500974E-3</v>
      </c>
      <c r="M33" s="211">
        <v>9.7604828870480956E-3</v>
      </c>
      <c r="N33" s="211">
        <v>9.4797687861271681E-3</v>
      </c>
      <c r="O33" s="212">
        <v>1.0189080955036244E-2</v>
      </c>
    </row>
    <row r="34" spans="1:15" ht="15" x14ac:dyDescent="0.25">
      <c r="A34" s="107" t="s">
        <v>11</v>
      </c>
      <c r="B34" s="223">
        <v>5.7089024964672636E-2</v>
      </c>
      <c r="C34" s="211">
        <v>4.6397933769947421E-2</v>
      </c>
      <c r="D34" s="211">
        <v>6.2931492299522038E-2</v>
      </c>
      <c r="E34" s="211">
        <v>6.7060427078600632E-2</v>
      </c>
      <c r="F34" s="211">
        <v>5.5862930572907372E-2</v>
      </c>
      <c r="G34" s="211">
        <v>6.7430659358910475E-2</v>
      </c>
      <c r="H34" s="211">
        <v>5.4062649069804423E-2</v>
      </c>
      <c r="I34" s="211">
        <v>4.7671061870952644E-2</v>
      </c>
      <c r="J34" s="211">
        <v>5.5535675946468188E-2</v>
      </c>
      <c r="K34" s="211">
        <v>5.8479532163742687E-2</v>
      </c>
      <c r="L34" s="211">
        <v>5.5424105542410555E-2</v>
      </c>
      <c r="M34" s="211">
        <v>5.7856546587041674E-2</v>
      </c>
      <c r="N34" s="211">
        <v>5.1791907514450869E-2</v>
      </c>
      <c r="O34" s="212">
        <v>4.3493688852841286E-2</v>
      </c>
    </row>
    <row r="35" spans="1:15" ht="15" x14ac:dyDescent="0.25">
      <c r="A35" s="107" t="s">
        <v>12</v>
      </c>
      <c r="B35" s="223">
        <v>6.2176165803108807E-2</v>
      </c>
      <c r="C35" s="211">
        <v>5.3131629923438797E-2</v>
      </c>
      <c r="D35" s="211">
        <v>5.1425030978934326E-2</v>
      </c>
      <c r="E35" s="211">
        <v>5.2885052248977736E-2</v>
      </c>
      <c r="F35" s="211">
        <v>4.8188470462252365E-2</v>
      </c>
      <c r="G35" s="211">
        <v>6.1368543431323704E-2</v>
      </c>
      <c r="H35" s="211">
        <v>5.6368262044840196E-2</v>
      </c>
      <c r="I35" s="211">
        <v>3.8308496528048686E-2</v>
      </c>
      <c r="J35" s="211">
        <v>4.4872253632004581E-2</v>
      </c>
      <c r="K35" s="211">
        <v>4.2862057103543169E-2</v>
      </c>
      <c r="L35" s="211">
        <v>4.7322004732200475E-2</v>
      </c>
      <c r="M35" s="211">
        <v>4.4692737430167599E-2</v>
      </c>
      <c r="N35" s="211">
        <v>5.2023121387283239E-2</v>
      </c>
      <c r="O35" s="212">
        <v>4.2277082171642923E-2</v>
      </c>
    </row>
    <row r="36" spans="1:15" ht="15" x14ac:dyDescent="0.25">
      <c r="A36" s="107" t="s">
        <v>13</v>
      </c>
      <c r="B36" s="223">
        <v>0.1399905793688177</v>
      </c>
      <c r="C36" s="211">
        <v>0.1267410755465363</v>
      </c>
      <c r="D36" s="211">
        <v>0.13896264825632856</v>
      </c>
      <c r="E36" s="211">
        <v>0.14747841890049979</v>
      </c>
      <c r="F36" s="211">
        <v>0.16419775120471175</v>
      </c>
      <c r="G36" s="211">
        <v>0.15412722139179538</v>
      </c>
      <c r="H36" s="211">
        <v>0.17482906662426459</v>
      </c>
      <c r="I36" s="211">
        <v>0.19060622610595304</v>
      </c>
      <c r="J36" s="211">
        <v>0.19129750232591428</v>
      </c>
      <c r="K36" s="211">
        <v>0.18954248366013071</v>
      </c>
      <c r="L36" s="211">
        <v>0.18355201835520182</v>
      </c>
      <c r="M36" s="211">
        <v>0.19450330700571503</v>
      </c>
      <c r="N36" s="211">
        <v>0.16618497109826588</v>
      </c>
      <c r="O36" s="212">
        <v>0.20079079434277894</v>
      </c>
    </row>
    <row r="37" spans="1:15" ht="15" x14ac:dyDescent="0.25">
      <c r="A37" s="220" t="s">
        <v>14</v>
      </c>
      <c r="B37" s="223">
        <v>5.5110692416391896E-2</v>
      </c>
      <c r="C37" s="211">
        <v>7.2225809427174617E-2</v>
      </c>
      <c r="D37" s="211">
        <v>6.9481324128164282E-2</v>
      </c>
      <c r="E37" s="211">
        <v>5.14311676510677E-2</v>
      </c>
      <c r="F37" s="211">
        <v>6.612529002320186E-2</v>
      </c>
      <c r="G37" s="211">
        <v>6.0953330011625978E-2</v>
      </c>
      <c r="H37" s="211">
        <v>5.8276355541421528E-2</v>
      </c>
      <c r="I37" s="211">
        <v>5.757977685885933E-2</v>
      </c>
      <c r="J37" s="211">
        <v>4.8879982824017745E-2</v>
      </c>
      <c r="K37" s="211">
        <v>4.9535603715170282E-2</v>
      </c>
      <c r="L37" s="211">
        <v>4.9329604932960493E-2</v>
      </c>
      <c r="M37" s="211">
        <v>5.1948885892249407E-2</v>
      </c>
      <c r="N37" s="211">
        <v>4.2947976878612716E-2</v>
      </c>
      <c r="O37" s="212">
        <v>4.2631925786992445E-2</v>
      </c>
    </row>
    <row r="38" spans="1:15" ht="15" x14ac:dyDescent="0.25">
      <c r="A38" s="220" t="s">
        <v>15</v>
      </c>
      <c r="B38" s="223">
        <v>0.17983984926990107</v>
      </c>
      <c r="C38" s="211">
        <v>0.13790240752698091</v>
      </c>
      <c r="D38" s="211">
        <v>0.14639759249424678</v>
      </c>
      <c r="E38" s="211">
        <v>0.1627442071785552</v>
      </c>
      <c r="F38" s="211">
        <v>0.14295912903801536</v>
      </c>
      <c r="G38" s="211">
        <v>0.15097159940209268</v>
      </c>
      <c r="H38" s="211">
        <v>0.14119891874701859</v>
      </c>
      <c r="I38" s="211">
        <v>0.15799329016150426</v>
      </c>
      <c r="J38" s="211">
        <v>0.15422600729979247</v>
      </c>
      <c r="K38" s="211">
        <v>0.15239078087375302</v>
      </c>
      <c r="L38" s="211">
        <v>0.1900767190076719</v>
      </c>
      <c r="M38" s="211">
        <v>0.18660502151159059</v>
      </c>
      <c r="N38" s="211">
        <v>0.18728323699421964</v>
      </c>
      <c r="O38" s="212">
        <v>0.19156486034369138</v>
      </c>
    </row>
    <row r="39" spans="1:15" ht="15" x14ac:dyDescent="0.25">
      <c r="A39" s="220" t="s">
        <v>16</v>
      </c>
      <c r="B39" s="223">
        <v>4.408855393311352E-2</v>
      </c>
      <c r="C39" s="211">
        <v>5.0548842357716076E-2</v>
      </c>
      <c r="D39" s="211">
        <v>3.8059833598867054E-2</v>
      </c>
      <c r="E39" s="211">
        <v>3.9164016356201724E-2</v>
      </c>
      <c r="F39" s="211">
        <v>4.1763341067285381E-2</v>
      </c>
      <c r="G39" s="211">
        <v>3.6289652881581133E-2</v>
      </c>
      <c r="H39" s="211">
        <v>4.0149467323898874E-2</v>
      </c>
      <c r="I39" s="211">
        <v>4.002496684091441E-2</v>
      </c>
      <c r="J39" s="211">
        <v>3.7143061618836327E-2</v>
      </c>
      <c r="K39" s="211">
        <v>3.9353285173718611E-2</v>
      </c>
      <c r="L39" s="211">
        <v>3.8072703807270382E-2</v>
      </c>
      <c r="M39" s="211">
        <v>3.3583766775829964E-2</v>
      </c>
      <c r="N39" s="211">
        <v>3.5433526011560697E-2</v>
      </c>
      <c r="O39" s="212">
        <v>3.6700968216150452E-2</v>
      </c>
    </row>
    <row r="40" spans="1:15" ht="15" x14ac:dyDescent="0.25">
      <c r="A40" s="220" t="s">
        <v>17</v>
      </c>
      <c r="B40" s="223">
        <v>3.5704192180876115E-2</v>
      </c>
      <c r="C40" s="211">
        <v>4.3538418965040127E-2</v>
      </c>
      <c r="D40" s="211">
        <v>4.5671800318640467E-2</v>
      </c>
      <c r="E40" s="211">
        <v>3.8073602907769198E-2</v>
      </c>
      <c r="F40" s="211">
        <v>4.1227913617704802E-2</v>
      </c>
      <c r="G40" s="211">
        <v>3.6704866301278859E-2</v>
      </c>
      <c r="H40" s="211">
        <v>3.3709651772936874E-2</v>
      </c>
      <c r="I40" s="211">
        <v>3.292502145587891E-2</v>
      </c>
      <c r="J40" s="211">
        <v>3.3421598797681244E-2</v>
      </c>
      <c r="K40" s="211">
        <v>3.0202958376332991E-2</v>
      </c>
      <c r="L40" s="211">
        <v>2.9325302932530294E-2</v>
      </c>
      <c r="M40" s="211">
        <v>2.5685481281705516E-2</v>
      </c>
      <c r="N40" s="211">
        <v>3.4393063583815026E-2</v>
      </c>
      <c r="O40" s="212">
        <v>2.9857555634409692E-2</v>
      </c>
    </row>
    <row r="41" spans="1:15" ht="15" x14ac:dyDescent="0.25">
      <c r="A41" s="220" t="s">
        <v>18</v>
      </c>
      <c r="B41" s="223">
        <v>5.7748469147432875E-2</v>
      </c>
      <c r="C41" s="211">
        <v>6.0234295729176275E-2</v>
      </c>
      <c r="D41" s="211">
        <v>4.6733935209771642E-2</v>
      </c>
      <c r="E41" s="211">
        <v>4.3434802362562475E-2</v>
      </c>
      <c r="F41" s="211">
        <v>4.5779046939139749E-2</v>
      </c>
      <c r="G41" s="211">
        <v>4.094004318219565E-2</v>
      </c>
      <c r="H41" s="211">
        <v>4.6350771187788201E-2</v>
      </c>
      <c r="I41" s="211">
        <v>4.2989779199500665E-2</v>
      </c>
      <c r="J41" s="211">
        <v>5.1527946754455017E-2</v>
      </c>
      <c r="K41" s="211">
        <v>5.3250773993808051E-2</v>
      </c>
      <c r="L41" s="211">
        <v>4.4740804474080451E-2</v>
      </c>
      <c r="M41" s="211">
        <v>4.6490721119886981E-2</v>
      </c>
      <c r="N41" s="211">
        <v>5.1329479768786129E-2</v>
      </c>
      <c r="O41" s="212">
        <v>4.9323262533583413E-2</v>
      </c>
    </row>
    <row r="42" spans="1:15" ht="15" x14ac:dyDescent="0.25">
      <c r="A42" s="220" t="s">
        <v>19</v>
      </c>
      <c r="B42" s="223">
        <v>2.2986340084785679E-2</v>
      </c>
      <c r="C42" s="211">
        <v>2.5089936352734987E-2</v>
      </c>
      <c r="D42" s="211">
        <v>2.6641883519206939E-2</v>
      </c>
      <c r="E42" s="211">
        <v>2.8805088596092685E-2</v>
      </c>
      <c r="F42" s="211">
        <v>2.9002320185614848E-2</v>
      </c>
      <c r="G42" s="211">
        <v>2.5660189337319381E-2</v>
      </c>
      <c r="H42" s="211">
        <v>2.4089680394339324E-2</v>
      </c>
      <c r="I42" s="211">
        <v>2.4810798158695482E-2</v>
      </c>
      <c r="J42" s="211">
        <v>2.1326844628927217E-2</v>
      </c>
      <c r="K42" s="211">
        <v>1.8025455796353628E-2</v>
      </c>
      <c r="L42" s="211">
        <v>1.5057001505700151E-2</v>
      </c>
      <c r="M42" s="211">
        <v>1.6888203942721378E-2</v>
      </c>
      <c r="N42" s="211">
        <v>2.1445086705202312E-2</v>
      </c>
      <c r="O42" s="212">
        <v>1.0746692350585492E-2</v>
      </c>
    </row>
    <row r="43" spans="1:15" ht="15" x14ac:dyDescent="0.25">
      <c r="A43" s="220" t="s">
        <v>20</v>
      </c>
      <c r="B43" s="223">
        <v>6.2647197362223267E-2</v>
      </c>
      <c r="C43" s="211">
        <v>6.0603265381422376E-2</v>
      </c>
      <c r="D43" s="211">
        <v>5.2841210833775888E-2</v>
      </c>
      <c r="E43" s="211">
        <v>5.134029986369832E-2</v>
      </c>
      <c r="F43" s="211">
        <v>4.1763341067285381E-2</v>
      </c>
      <c r="G43" s="211">
        <v>4.1770470021591101E-2</v>
      </c>
      <c r="H43" s="211">
        <v>3.8877404992844651E-2</v>
      </c>
      <c r="I43" s="211">
        <v>3.5733791058750096E-2</v>
      </c>
      <c r="J43" s="211">
        <v>4.2868389035997996E-2</v>
      </c>
      <c r="K43" s="211">
        <v>4.4857241142070861E-2</v>
      </c>
      <c r="L43" s="211">
        <v>4.4884204488420447E-2</v>
      </c>
      <c r="M43" s="211">
        <v>3.7243947858473E-2</v>
      </c>
      <c r="N43" s="211">
        <v>4.3005780346820809E-2</v>
      </c>
      <c r="O43" s="212">
        <v>5.0590561159831703E-2</v>
      </c>
    </row>
    <row r="44" spans="1:15" ht="15" x14ac:dyDescent="0.25">
      <c r="A44" s="220" t="s">
        <v>21</v>
      </c>
      <c r="B44" s="223">
        <v>1.5073009891662742E-2</v>
      </c>
      <c r="C44" s="211">
        <v>1.4851028502905636E-2</v>
      </c>
      <c r="D44" s="211">
        <v>1.4604354753053638E-2</v>
      </c>
      <c r="E44" s="211">
        <v>1.5901862789641071E-2</v>
      </c>
      <c r="F44" s="211">
        <v>1.2939496698197394E-2</v>
      </c>
      <c r="G44" s="211">
        <v>2.0179372197309416E-2</v>
      </c>
      <c r="H44" s="211">
        <v>1.5662267451105105E-2</v>
      </c>
      <c r="I44" s="211">
        <v>1.6384489350081924E-2</v>
      </c>
      <c r="J44" s="211">
        <v>1.5028984470049382E-2</v>
      </c>
      <c r="K44" s="211">
        <v>1.5273477812177503E-2</v>
      </c>
      <c r="L44" s="211">
        <v>1.1543701154370116E-2</v>
      </c>
      <c r="M44" s="211">
        <v>1.0466833622294999E-2</v>
      </c>
      <c r="N44" s="211">
        <v>9.4797687861271681E-3</v>
      </c>
      <c r="O44" s="212">
        <v>9.9863131748365187E-3</v>
      </c>
    </row>
    <row r="45" spans="1:15" ht="15" x14ac:dyDescent="0.25">
      <c r="A45" s="221" t="s">
        <v>22</v>
      </c>
      <c r="B45" s="224">
        <v>3.9284032030146021E-2</v>
      </c>
      <c r="C45" s="215">
        <v>3.3391753528272297E-2</v>
      </c>
      <c r="D45" s="215">
        <v>2.3455478845813418E-2</v>
      </c>
      <c r="E45" s="215">
        <v>3.2530667878237163E-2</v>
      </c>
      <c r="F45" s="215">
        <v>3.0162412993039442E-2</v>
      </c>
      <c r="G45" s="215">
        <v>3.1556219897027074E-2</v>
      </c>
      <c r="H45" s="215">
        <v>3.0608999840992208E-2</v>
      </c>
      <c r="I45" s="215">
        <v>3.0896465631583055E-2</v>
      </c>
      <c r="J45" s="215">
        <v>2.8340370714950262E-2</v>
      </c>
      <c r="K45" s="215">
        <v>2.5524595803233574E-2</v>
      </c>
      <c r="L45" s="215">
        <v>2.3445902344590236E-2</v>
      </c>
      <c r="M45" s="215">
        <v>2.1832659089449688E-2</v>
      </c>
      <c r="N45" s="215">
        <v>3.4277456647398841E-2</v>
      </c>
      <c r="O45" s="216">
        <v>3.857657018299792E-2</v>
      </c>
    </row>
    <row r="46" spans="1:15" ht="4.5" customHeight="1" x14ac:dyDescent="0.25"/>
    <row r="47" spans="1:15" ht="15.6" x14ac:dyDescent="0.25">
      <c r="A47" s="254" t="s">
        <v>145</v>
      </c>
      <c r="B47" s="254"/>
      <c r="C47" s="254"/>
      <c r="D47" s="254"/>
      <c r="E47" s="254"/>
      <c r="F47" s="254"/>
      <c r="G47" s="72"/>
      <c r="H47" s="72"/>
      <c r="I47" s="72"/>
      <c r="J47" s="72"/>
      <c r="K47" s="72"/>
    </row>
    <row r="48" spans="1:15" ht="16.2" thickBot="1" x14ac:dyDescent="0.3">
      <c r="A48" s="129" t="s">
        <v>198</v>
      </c>
      <c r="B48" s="130">
        <v>2010</v>
      </c>
      <c r="C48" s="130">
        <v>2011</v>
      </c>
      <c r="D48" s="130">
        <v>2012</v>
      </c>
      <c r="E48" s="130">
        <v>2013</v>
      </c>
      <c r="F48" s="130">
        <v>2014</v>
      </c>
      <c r="G48" s="130">
        <v>2015</v>
      </c>
      <c r="H48" s="225">
        <v>2016</v>
      </c>
      <c r="I48" s="130">
        <v>2017</v>
      </c>
      <c r="J48" s="130">
        <v>2018</v>
      </c>
      <c r="K48" s="130">
        <v>2019</v>
      </c>
      <c r="L48" s="130">
        <v>2020</v>
      </c>
      <c r="M48" s="130">
        <v>2021</v>
      </c>
      <c r="N48" s="130">
        <v>2022</v>
      </c>
      <c r="O48" s="130">
        <v>2023</v>
      </c>
    </row>
    <row r="49" spans="1:15" ht="15" x14ac:dyDescent="0.25">
      <c r="A49" s="217" t="s">
        <v>1</v>
      </c>
      <c r="B49" s="222">
        <v>4.7300125575554623E-2</v>
      </c>
      <c r="C49" s="218">
        <v>6.9096431283219434E-2</v>
      </c>
      <c r="D49" s="218">
        <v>9.1062394603709948E-2</v>
      </c>
      <c r="E49" s="218">
        <v>9.2124203166769489E-2</v>
      </c>
      <c r="F49" s="218">
        <v>8.4282005192730172E-2</v>
      </c>
      <c r="G49" s="218">
        <v>8.4268556802520184E-2</v>
      </c>
      <c r="H49" s="218">
        <v>8.3961687385367842E-2</v>
      </c>
      <c r="I49" s="218">
        <v>9.0246863617968437E-2</v>
      </c>
      <c r="J49" s="218">
        <v>8.9634261891226072E-2</v>
      </c>
      <c r="K49" s="218">
        <v>9.9525200876552228E-2</v>
      </c>
      <c r="L49" s="218">
        <v>0.11108833777413404</v>
      </c>
      <c r="M49" s="218">
        <v>9.609784507862551E-2</v>
      </c>
      <c r="N49" s="218">
        <v>8.4222815210140092E-2</v>
      </c>
      <c r="O49" s="219">
        <v>8.7442955984101275E-2</v>
      </c>
    </row>
    <row r="50" spans="1:15" ht="15" x14ac:dyDescent="0.25">
      <c r="A50" s="107" t="s">
        <v>3</v>
      </c>
      <c r="B50" s="223">
        <v>1.444118878191712E-2</v>
      </c>
      <c r="C50" s="211">
        <v>1.6514806378132119E-2</v>
      </c>
      <c r="D50" s="211">
        <v>1.9111860595840361E-2</v>
      </c>
      <c r="E50" s="211">
        <v>1.7067653711700596E-2</v>
      </c>
      <c r="F50" s="211">
        <v>1.6377072099061314E-2</v>
      </c>
      <c r="G50" s="211">
        <v>1.929513683796023E-2</v>
      </c>
      <c r="H50" s="211">
        <v>1.732219278581618E-2</v>
      </c>
      <c r="I50" s="211">
        <v>1.537838931606637E-2</v>
      </c>
      <c r="J50" s="211">
        <v>1.5539132082622703E-2</v>
      </c>
      <c r="K50" s="211">
        <v>1.7531044558071585E-2</v>
      </c>
      <c r="L50" s="211">
        <v>1.4347202295552367E-2</v>
      </c>
      <c r="M50" s="211">
        <v>1.5919238982721802E-2</v>
      </c>
      <c r="N50" s="211">
        <v>1.1674449633088725E-2</v>
      </c>
      <c r="O50" s="212">
        <v>8.9798321801854847E-3</v>
      </c>
    </row>
    <row r="51" spans="1:15" ht="15" x14ac:dyDescent="0.25">
      <c r="A51" s="107" t="s">
        <v>5</v>
      </c>
      <c r="B51" s="223">
        <v>8.1624110506488073E-2</v>
      </c>
      <c r="C51" s="211">
        <v>7.9157175398633262E-2</v>
      </c>
      <c r="D51" s="211">
        <v>6.1457747798388605E-2</v>
      </c>
      <c r="E51" s="211">
        <v>7.1355130577832618E-2</v>
      </c>
      <c r="F51" s="211">
        <v>6.9103255442380662E-2</v>
      </c>
      <c r="G51" s="211">
        <v>7.4817877534947827E-2</v>
      </c>
      <c r="H51" s="211">
        <v>6.9492561646627274E-2</v>
      </c>
      <c r="I51" s="211">
        <v>6.4144071226224203E-2</v>
      </c>
      <c r="J51" s="211">
        <v>6.196702671972712E-2</v>
      </c>
      <c r="K51" s="211">
        <v>7.9254930606281956E-2</v>
      </c>
      <c r="L51" s="211">
        <v>8.9772494363599104E-2</v>
      </c>
      <c r="M51" s="211">
        <v>7.8625509609784511E-2</v>
      </c>
      <c r="N51" s="211">
        <v>7.838559039359573E-2</v>
      </c>
      <c r="O51" s="212">
        <v>7.1691447077874282E-2</v>
      </c>
    </row>
    <row r="52" spans="1:15" ht="15" x14ac:dyDescent="0.25">
      <c r="A52" s="107" t="s">
        <v>7</v>
      </c>
      <c r="B52" s="223">
        <v>3.0347425701130179E-2</v>
      </c>
      <c r="C52" s="211">
        <v>3.7965072133637055E-2</v>
      </c>
      <c r="D52" s="211">
        <v>4.7967022671913058E-2</v>
      </c>
      <c r="E52" s="211">
        <v>5.3259304955788608E-2</v>
      </c>
      <c r="F52" s="211">
        <v>5.6720591172358698E-2</v>
      </c>
      <c r="G52" s="211">
        <v>4.6072061429415237E-2</v>
      </c>
      <c r="H52" s="211">
        <v>4.1980843692683921E-2</v>
      </c>
      <c r="I52" s="211">
        <v>3.8445973290165927E-2</v>
      </c>
      <c r="J52" s="211">
        <v>3.1646768997536476E-2</v>
      </c>
      <c r="K52" s="211">
        <v>2.5566106647187729E-2</v>
      </c>
      <c r="L52" s="211">
        <v>2.971920475507276E-2</v>
      </c>
      <c r="M52" s="211">
        <v>3.43622597553873E-2</v>
      </c>
      <c r="N52" s="211">
        <v>4.1027351567711805E-2</v>
      </c>
      <c r="O52" s="212">
        <v>3.5330487266303549E-2</v>
      </c>
    </row>
    <row r="53" spans="1:15" ht="15" x14ac:dyDescent="0.25">
      <c r="A53" s="107" t="s">
        <v>9</v>
      </c>
      <c r="B53" s="223">
        <v>4.1439933026370869E-2</v>
      </c>
      <c r="C53" s="211">
        <v>4.2520880789673497E-2</v>
      </c>
      <c r="D53" s="211">
        <v>5.302604459434139E-2</v>
      </c>
      <c r="E53" s="211">
        <v>5.0380423606827061E-2</v>
      </c>
      <c r="F53" s="211">
        <v>6.0515278609946078E-2</v>
      </c>
      <c r="G53" s="211">
        <v>5.5719629848395354E-2</v>
      </c>
      <c r="H53" s="211">
        <v>6.8269818626452011E-2</v>
      </c>
      <c r="I53" s="211">
        <v>5.56454876568191E-2</v>
      </c>
      <c r="J53" s="211">
        <v>5.7608489672162214E-2</v>
      </c>
      <c r="K53" s="211">
        <v>5.7523739956172389E-2</v>
      </c>
      <c r="L53" s="211">
        <v>4.6935847509735604E-2</v>
      </c>
      <c r="M53" s="211">
        <v>4.5233935158221703E-2</v>
      </c>
      <c r="N53" s="211">
        <v>4.1861240827218142E-2</v>
      </c>
      <c r="O53" s="212">
        <v>4.6960105991461797E-2</v>
      </c>
    </row>
    <row r="54" spans="1:15" ht="15" x14ac:dyDescent="0.25">
      <c r="A54" s="107" t="s">
        <v>10</v>
      </c>
      <c r="B54" s="223">
        <v>2.3022185014650483E-2</v>
      </c>
      <c r="C54" s="211">
        <v>2.1829916476841307E-2</v>
      </c>
      <c r="D54" s="211">
        <v>1.4802323402660671E-2</v>
      </c>
      <c r="E54" s="211">
        <v>1.9535266296524779E-2</v>
      </c>
      <c r="F54" s="211">
        <v>2.2768124625524265E-2</v>
      </c>
      <c r="G54" s="211">
        <v>1.929513683796023E-2</v>
      </c>
      <c r="H54" s="211">
        <v>2.1398002853067047E-2</v>
      </c>
      <c r="I54" s="211">
        <v>2.1448806151355727E-2</v>
      </c>
      <c r="J54" s="211">
        <v>2.0087170740951298E-2</v>
      </c>
      <c r="K54" s="211">
        <v>1.8078889700511323E-2</v>
      </c>
      <c r="L54" s="211">
        <v>1.2912482065997131E-2</v>
      </c>
      <c r="M54" s="211">
        <v>1.02892642205397E-2</v>
      </c>
      <c r="N54" s="211">
        <v>1.1007338225483656E-2</v>
      </c>
      <c r="O54" s="212">
        <v>1.3690563815692624E-2</v>
      </c>
    </row>
    <row r="55" spans="1:15" ht="15" x14ac:dyDescent="0.25">
      <c r="A55" s="107" t="s">
        <v>11</v>
      </c>
      <c r="B55" s="223">
        <v>5.6927584763499371E-2</v>
      </c>
      <c r="C55" s="211">
        <v>5.3530751708428248E-2</v>
      </c>
      <c r="D55" s="211">
        <v>4.2533258384860412E-2</v>
      </c>
      <c r="E55" s="211">
        <v>7.8346699568167796E-2</v>
      </c>
      <c r="F55" s="211">
        <v>8.2883962452566406E-2</v>
      </c>
      <c r="G55" s="211">
        <v>8.9584563890529628E-2</v>
      </c>
      <c r="H55" s="211">
        <v>8.8445078459343796E-2</v>
      </c>
      <c r="I55" s="211">
        <v>7.0416835289356536E-2</v>
      </c>
      <c r="J55" s="211">
        <v>7.5042637862421824E-2</v>
      </c>
      <c r="K55" s="211">
        <v>6.8663257852447035E-2</v>
      </c>
      <c r="L55" s="211">
        <v>6.2922730067636809E-2</v>
      </c>
      <c r="M55" s="211">
        <v>6.1929722384003107E-2</v>
      </c>
      <c r="N55" s="211">
        <v>5.5370246831220812E-2</v>
      </c>
      <c r="O55" s="212">
        <v>5.8148093625791257E-2</v>
      </c>
    </row>
    <row r="56" spans="1:15" ht="15" x14ac:dyDescent="0.25">
      <c r="A56" s="107" t="s">
        <v>12</v>
      </c>
      <c r="B56" s="223">
        <v>6.2997069903725403E-2</v>
      </c>
      <c r="C56" s="211">
        <v>4.5747911921032648E-2</v>
      </c>
      <c r="D56" s="211">
        <v>3.6350009368559116E-2</v>
      </c>
      <c r="E56" s="211">
        <v>4.0921242031667693E-2</v>
      </c>
      <c r="F56" s="211">
        <v>3.5150788895546237E-2</v>
      </c>
      <c r="G56" s="211">
        <v>4.6465839732230757E-2</v>
      </c>
      <c r="H56" s="211">
        <v>5.8284083961687383E-2</v>
      </c>
      <c r="I56" s="211">
        <v>4.9372723593686767E-2</v>
      </c>
      <c r="J56" s="211">
        <v>4.5480386583285959E-2</v>
      </c>
      <c r="K56" s="211">
        <v>3.9444850255661065E-2</v>
      </c>
      <c r="L56" s="211">
        <v>3.8532486165197784E-2</v>
      </c>
      <c r="M56" s="211">
        <v>4.2710153368278006E-2</v>
      </c>
      <c r="N56" s="211">
        <v>5.2034689793195463E-2</v>
      </c>
      <c r="O56" s="212">
        <v>4.386868835566024E-2</v>
      </c>
    </row>
    <row r="57" spans="1:15" ht="15" x14ac:dyDescent="0.25">
      <c r="A57" s="107" t="s">
        <v>13</v>
      </c>
      <c r="B57" s="223">
        <v>9.920468815403935E-2</v>
      </c>
      <c r="C57" s="211">
        <v>9.0356871678056186E-2</v>
      </c>
      <c r="D57" s="211">
        <v>8.8813940415964021E-2</v>
      </c>
      <c r="E57" s="211">
        <v>0.10343409418054698</v>
      </c>
      <c r="F57" s="211">
        <v>0.10225684042340723</v>
      </c>
      <c r="G57" s="211">
        <v>0.1073045875172278</v>
      </c>
      <c r="H57" s="211">
        <v>0.11534542490319952</v>
      </c>
      <c r="I57" s="211">
        <v>0.15074868474301903</v>
      </c>
      <c r="J57" s="211">
        <v>0.14781125639567935</v>
      </c>
      <c r="K57" s="211">
        <v>0.14152666179693207</v>
      </c>
      <c r="L57" s="211">
        <v>0.12482065997130559</v>
      </c>
      <c r="M57" s="211">
        <v>0.14094350611531742</v>
      </c>
      <c r="N57" s="211">
        <v>0.14009339559706471</v>
      </c>
      <c r="O57" s="212">
        <v>0.15250993669954366</v>
      </c>
    </row>
    <row r="58" spans="1:15" ht="15" x14ac:dyDescent="0.25">
      <c r="A58" s="220" t="s">
        <v>14</v>
      </c>
      <c r="B58" s="223">
        <v>7.5763917957304305E-2</v>
      </c>
      <c r="C58" s="211">
        <v>8.864844343204252E-2</v>
      </c>
      <c r="D58" s="211">
        <v>9.1999250515270747E-2</v>
      </c>
      <c r="E58" s="211">
        <v>7.3000205634382073E-2</v>
      </c>
      <c r="F58" s="211">
        <v>8.7078090673057718E-2</v>
      </c>
      <c r="G58" s="211">
        <v>6.8320535538491822E-2</v>
      </c>
      <c r="H58" s="211">
        <v>7.3568371713878131E-2</v>
      </c>
      <c r="I58" s="211">
        <v>7.4868474301902063E-2</v>
      </c>
      <c r="J58" s="211">
        <v>6.405154443812773E-2</v>
      </c>
      <c r="K58" s="211">
        <v>5.9532505478451424E-2</v>
      </c>
      <c r="L58" s="211">
        <v>6.374257019881123E-2</v>
      </c>
      <c r="M58" s="211">
        <v>6.4841778295476604E-2</v>
      </c>
      <c r="N58" s="211">
        <v>4.9699799866577715E-2</v>
      </c>
      <c r="O58" s="212">
        <v>5.6970410716914471E-2</v>
      </c>
    </row>
    <row r="59" spans="1:15" ht="15" x14ac:dyDescent="0.25">
      <c r="A59" s="220" t="s">
        <v>15</v>
      </c>
      <c r="B59" s="223">
        <v>0.19317706153202177</v>
      </c>
      <c r="C59" s="211">
        <v>0.13990129081245253</v>
      </c>
      <c r="D59" s="211">
        <v>0.15008431703204048</v>
      </c>
      <c r="E59" s="211">
        <v>0.13695249845774213</v>
      </c>
      <c r="F59" s="211">
        <v>0.12222887956860395</v>
      </c>
      <c r="G59" s="211">
        <v>0.13742862768261468</v>
      </c>
      <c r="H59" s="211">
        <v>0.12492357856123905</v>
      </c>
      <c r="I59" s="211">
        <v>0.12990692027519224</v>
      </c>
      <c r="J59" s="211">
        <v>0.16410839492135684</v>
      </c>
      <c r="K59" s="211">
        <v>0.1554054054054054</v>
      </c>
      <c r="L59" s="211">
        <v>0.15535970485755277</v>
      </c>
      <c r="M59" s="211">
        <v>0.1671520093185789</v>
      </c>
      <c r="N59" s="211">
        <v>0.17528352234823216</v>
      </c>
      <c r="O59" s="212">
        <v>0.16781981451494185</v>
      </c>
    </row>
    <row r="60" spans="1:15" ht="15" x14ac:dyDescent="0.25">
      <c r="A60" s="220" t="s">
        <v>16</v>
      </c>
      <c r="B60" s="223">
        <v>3.7672666387609875E-2</v>
      </c>
      <c r="C60" s="211">
        <v>4.3470007593014427E-2</v>
      </c>
      <c r="D60" s="211">
        <v>4.2908000749484726E-2</v>
      </c>
      <c r="E60" s="211">
        <v>4.0921242031667693E-2</v>
      </c>
      <c r="F60" s="211">
        <v>3.9944078290393446E-2</v>
      </c>
      <c r="G60" s="211">
        <v>4.666272888363851E-2</v>
      </c>
      <c r="H60" s="211">
        <v>4.3814958222946808E-2</v>
      </c>
      <c r="I60" s="211">
        <v>5.1193848644273572E-2</v>
      </c>
      <c r="J60" s="211">
        <v>4.566988819404965E-2</v>
      </c>
      <c r="K60" s="211">
        <v>4.8758217677136596E-2</v>
      </c>
      <c r="L60" s="211">
        <v>5.7388809182209469E-2</v>
      </c>
      <c r="M60" s="211">
        <v>5.0087361677344205E-2</v>
      </c>
      <c r="N60" s="211">
        <v>4.3195463642428288E-2</v>
      </c>
      <c r="O60" s="212">
        <v>4.6812895627852201E-2</v>
      </c>
    </row>
    <row r="61" spans="1:15" ht="15" x14ac:dyDescent="0.25">
      <c r="A61" s="220" t="s">
        <v>17</v>
      </c>
      <c r="B61" s="223">
        <v>3.3696107157806611E-2</v>
      </c>
      <c r="C61" s="211">
        <v>4.1381928625664387E-2</v>
      </c>
      <c r="D61" s="211">
        <v>3.9910061832490164E-2</v>
      </c>
      <c r="E61" s="211">
        <v>3.1462060456508331E-2</v>
      </c>
      <c r="F61" s="211">
        <v>3.5749950069902135E-2</v>
      </c>
      <c r="G61" s="211">
        <v>2.6186257137231737E-2</v>
      </c>
      <c r="H61" s="211">
        <v>2.8123089464030977E-2</v>
      </c>
      <c r="I61" s="211">
        <v>2.387697288547147E-2</v>
      </c>
      <c r="J61" s="211">
        <v>2.1034678794769755E-2</v>
      </c>
      <c r="K61" s="211">
        <v>1.935719503287071E-2</v>
      </c>
      <c r="L61" s="211">
        <v>2.6439844230375077E-2</v>
      </c>
      <c r="M61" s="211">
        <v>2.7761599689380703E-2</v>
      </c>
      <c r="N61" s="211">
        <v>2.6184122748499E-2</v>
      </c>
      <c r="O61" s="212">
        <v>2.9000441631090827E-2</v>
      </c>
    </row>
    <row r="62" spans="1:15" ht="15" x14ac:dyDescent="0.25">
      <c r="A62" s="220" t="s">
        <v>18</v>
      </c>
      <c r="B62" s="223">
        <v>4.7718710757639178E-2</v>
      </c>
      <c r="C62" s="211">
        <v>5.106302201974184E-2</v>
      </c>
      <c r="D62" s="211">
        <v>3.7286865280119916E-2</v>
      </c>
      <c r="E62" s="211">
        <v>4.0098704503392965E-2</v>
      </c>
      <c r="F62" s="211">
        <v>5.5122828040742963E-2</v>
      </c>
      <c r="G62" s="211">
        <v>4.4693837369560938E-2</v>
      </c>
      <c r="H62" s="211">
        <v>4.8298349296922762E-2</v>
      </c>
      <c r="I62" s="211">
        <v>4.1076487252124649E-2</v>
      </c>
      <c r="J62" s="211">
        <v>3.9037331817320449E-2</v>
      </c>
      <c r="K62" s="211">
        <v>5.1132213294375457E-2</v>
      </c>
      <c r="L62" s="211">
        <v>4.4066407050625131E-2</v>
      </c>
      <c r="M62" s="211">
        <v>5.1834595224228307E-2</v>
      </c>
      <c r="N62" s="211">
        <v>5.5370246831220812E-2</v>
      </c>
      <c r="O62" s="212">
        <v>5.3290151626674519E-2</v>
      </c>
    </row>
    <row r="63" spans="1:15" ht="15" x14ac:dyDescent="0.25">
      <c r="A63" s="220" t="s">
        <v>19</v>
      </c>
      <c r="B63" s="223">
        <v>3.809125156969443E-2</v>
      </c>
      <c r="C63" s="211">
        <v>4.4608959757023538E-2</v>
      </c>
      <c r="D63" s="211">
        <v>4.6842795578040095E-2</v>
      </c>
      <c r="E63" s="211">
        <v>4.5650832819247381E-2</v>
      </c>
      <c r="F63" s="211">
        <v>4.3539045336528859E-2</v>
      </c>
      <c r="G63" s="211">
        <v>4.3906280763929904E-2</v>
      </c>
      <c r="H63" s="211">
        <v>3.566333808844508E-2</v>
      </c>
      <c r="I63" s="211">
        <v>3.4196681505463372E-2</v>
      </c>
      <c r="J63" s="211">
        <v>3.0320257722190637E-2</v>
      </c>
      <c r="K63" s="211">
        <v>2.9583637691745799E-2</v>
      </c>
      <c r="L63" s="211">
        <v>2.9924164787866366E-2</v>
      </c>
      <c r="M63" s="211">
        <v>2.7373325567850902E-2</v>
      </c>
      <c r="N63" s="211">
        <v>3.6691127418278853E-2</v>
      </c>
      <c r="O63" s="212">
        <v>2.046224054173414E-2</v>
      </c>
    </row>
    <row r="64" spans="1:15" ht="15" x14ac:dyDescent="0.25">
      <c r="A64" s="220" t="s">
        <v>20</v>
      </c>
      <c r="B64" s="223">
        <v>5.8392632900795313E-2</v>
      </c>
      <c r="C64" s="211">
        <v>7.0994684889901294E-2</v>
      </c>
      <c r="D64" s="211">
        <v>5.6023983511335959E-2</v>
      </c>
      <c r="E64" s="211">
        <v>5.1614229899239153E-2</v>
      </c>
      <c r="F64" s="211">
        <v>4.0343519073297383E-2</v>
      </c>
      <c r="G64" s="211">
        <v>3.5636936404804094E-2</v>
      </c>
      <c r="H64" s="211">
        <v>4.0554310169146117E-2</v>
      </c>
      <c r="I64" s="211">
        <v>4.9979765277215704E-2</v>
      </c>
      <c r="J64" s="211">
        <v>5.4386962289179455E-2</v>
      </c>
      <c r="K64" s="211">
        <v>5.4054054054054057E-2</v>
      </c>
      <c r="L64" s="211">
        <v>5.2264808362369339E-2</v>
      </c>
      <c r="M64" s="211">
        <v>4.6204620462046202E-2</v>
      </c>
      <c r="N64" s="211">
        <v>4.7031354236157438E-2</v>
      </c>
      <c r="O64" s="212">
        <v>5.3584572353893717E-2</v>
      </c>
    </row>
    <row r="65" spans="1:15" ht="15" x14ac:dyDescent="0.25">
      <c r="A65" s="220" t="s">
        <v>21</v>
      </c>
      <c r="B65" s="223">
        <v>1.4022603599832565E-2</v>
      </c>
      <c r="C65" s="211">
        <v>1.7463933181473046E-2</v>
      </c>
      <c r="D65" s="211">
        <v>1.3678096308787708E-2</v>
      </c>
      <c r="E65" s="211">
        <v>1.6245116183425869E-2</v>
      </c>
      <c r="F65" s="211">
        <v>1.737567405632115E-2</v>
      </c>
      <c r="G65" s="211">
        <v>2.0279582594999016E-2</v>
      </c>
      <c r="H65" s="211">
        <v>1.3857754228652945E-2</v>
      </c>
      <c r="I65" s="211">
        <v>1.2140833670578713E-2</v>
      </c>
      <c r="J65" s="211">
        <v>1.0422588592003032E-2</v>
      </c>
      <c r="K65" s="211">
        <v>1.095690284879474E-2</v>
      </c>
      <c r="L65" s="211">
        <v>1.209264193482271E-2</v>
      </c>
      <c r="M65" s="211">
        <v>1.0483401281304601E-2</v>
      </c>
      <c r="N65" s="211">
        <v>9.8398932621747825E-3</v>
      </c>
      <c r="O65" s="212">
        <v>8.9798321801854847E-3</v>
      </c>
    </row>
    <row r="66" spans="1:15" ht="15" x14ac:dyDescent="0.25">
      <c r="A66" s="221" t="s">
        <v>22</v>
      </c>
      <c r="B66" s="224">
        <v>4.4160736709920469E-2</v>
      </c>
      <c r="C66" s="215">
        <v>4.1571753986332574E-2</v>
      </c>
      <c r="D66" s="215">
        <v>3.2415214540003748E-2</v>
      </c>
      <c r="E66" s="215">
        <v>3.7631091918568782E-2</v>
      </c>
      <c r="F66" s="215">
        <v>2.8560015977631317E-2</v>
      </c>
      <c r="G66" s="215">
        <v>3.4061823193542035E-2</v>
      </c>
      <c r="H66" s="215">
        <v>2.6696555940493173E-2</v>
      </c>
      <c r="I66" s="215">
        <v>2.6912181303116147E-2</v>
      </c>
      <c r="J66" s="215">
        <v>2.6151222285389426E-2</v>
      </c>
      <c r="K66" s="215">
        <v>2.4105186267348429E-2</v>
      </c>
      <c r="L66" s="215">
        <v>2.7669604427136708E-2</v>
      </c>
      <c r="M66" s="215">
        <v>2.8149873810910504E-2</v>
      </c>
      <c r="N66" s="215">
        <v>4.1027351567711805E-2</v>
      </c>
      <c r="O66" s="216">
        <v>4.445752981009863E-2</v>
      </c>
    </row>
    <row r="67" spans="1:15" ht="4.5" customHeight="1" x14ac:dyDescent="0.25"/>
    <row r="68" spans="1:15" ht="15.6" x14ac:dyDescent="0.25">
      <c r="A68" s="254" t="s">
        <v>146</v>
      </c>
      <c r="B68" s="254"/>
      <c r="C68" s="254"/>
      <c r="D68" s="254"/>
      <c r="E68" s="254"/>
      <c r="F68" s="254"/>
      <c r="G68" s="72"/>
      <c r="H68" s="72"/>
      <c r="I68" s="72"/>
      <c r="J68" s="72"/>
      <c r="K68" s="72"/>
    </row>
    <row r="69" spans="1:15" ht="16.2" thickBot="1" x14ac:dyDescent="0.3">
      <c r="A69" s="129" t="s">
        <v>198</v>
      </c>
      <c r="B69" s="130">
        <v>2010</v>
      </c>
      <c r="C69" s="130">
        <v>2011</v>
      </c>
      <c r="D69" s="130">
        <v>2012</v>
      </c>
      <c r="E69" s="130">
        <v>2013</v>
      </c>
      <c r="F69" s="130">
        <v>2014</v>
      </c>
      <c r="G69" s="130">
        <v>2015</v>
      </c>
      <c r="H69" s="225">
        <v>2016</v>
      </c>
      <c r="I69" s="130">
        <v>2017</v>
      </c>
      <c r="J69" s="130">
        <v>2018</v>
      </c>
      <c r="K69" s="130">
        <v>2019</v>
      </c>
      <c r="L69" s="130">
        <v>2020</v>
      </c>
      <c r="M69" s="130">
        <v>2021</v>
      </c>
      <c r="N69" s="130">
        <v>2022</v>
      </c>
      <c r="O69" s="130">
        <v>2023</v>
      </c>
    </row>
    <row r="70" spans="1:15" ht="15" x14ac:dyDescent="0.25">
      <c r="A70" s="217" t="s">
        <v>1</v>
      </c>
      <c r="B70" s="222">
        <v>6.0029282576866766E-2</v>
      </c>
      <c r="C70" s="218">
        <v>7.7574676772180121E-2</v>
      </c>
      <c r="D70" s="218">
        <v>0.10140008485362749</v>
      </c>
      <c r="E70" s="218">
        <v>0.16606868272680678</v>
      </c>
      <c r="F70" s="218">
        <v>0.16286826014452474</v>
      </c>
      <c r="G70" s="218">
        <v>0.15813168261114238</v>
      </c>
      <c r="H70" s="218">
        <v>0.17112632233976355</v>
      </c>
      <c r="I70" s="218">
        <v>0.1364509929532351</v>
      </c>
      <c r="J70" s="218">
        <v>0.1552538370720189</v>
      </c>
      <c r="K70" s="218">
        <v>0.15211104684788895</v>
      </c>
      <c r="L70" s="218">
        <v>0.14369501466275661</v>
      </c>
      <c r="M70" s="218">
        <v>0.1154776299879081</v>
      </c>
      <c r="N70" s="218">
        <v>0.10033821871476889</v>
      </c>
      <c r="O70" s="219">
        <v>0.12160294795025334</v>
      </c>
    </row>
    <row r="71" spans="1:15" ht="15" x14ac:dyDescent="0.25">
      <c r="A71" s="107" t="s">
        <v>3</v>
      </c>
      <c r="B71" s="223">
        <v>1.5617374328940947E-2</v>
      </c>
      <c r="C71" s="211">
        <v>2.050824788230049E-2</v>
      </c>
      <c r="D71" s="211">
        <v>2.1637675010606705E-2</v>
      </c>
      <c r="E71" s="211">
        <v>3.0753459764223477E-2</v>
      </c>
      <c r="F71" s="211">
        <v>2.0011117287381877E-2</v>
      </c>
      <c r="G71" s="211">
        <v>2.2509848058525603E-2</v>
      </c>
      <c r="H71" s="211">
        <v>2.7380211574362167E-2</v>
      </c>
      <c r="I71" s="211">
        <v>1.2171684817424727E-2</v>
      </c>
      <c r="J71" s="211">
        <v>1.5348288075560802E-2</v>
      </c>
      <c r="K71" s="211">
        <v>9.2539039907460954E-3</v>
      </c>
      <c r="L71" s="211">
        <v>1.1730205278592375E-2</v>
      </c>
      <c r="M71" s="211">
        <v>9.068923821039904E-3</v>
      </c>
      <c r="N71" s="211">
        <v>7.328072153325817E-3</v>
      </c>
      <c r="O71" s="212">
        <v>5.9880239520958087E-3</v>
      </c>
    </row>
    <row r="72" spans="1:15" ht="15" x14ac:dyDescent="0.25">
      <c r="A72" s="107" t="s">
        <v>5</v>
      </c>
      <c r="B72" s="223">
        <v>5.8077110785749148E-2</v>
      </c>
      <c r="C72" s="211">
        <v>6.0633080695497103E-2</v>
      </c>
      <c r="D72" s="211">
        <v>4.5820958845990668E-2</v>
      </c>
      <c r="E72" s="211">
        <v>6.9707842132239878E-2</v>
      </c>
      <c r="F72" s="211">
        <v>6.3924402445803219E-2</v>
      </c>
      <c r="G72" s="211">
        <v>5.9651097355092851E-2</v>
      </c>
      <c r="H72" s="211">
        <v>6.2850031113876784E-2</v>
      </c>
      <c r="I72" s="211">
        <v>6.2139654067905191E-2</v>
      </c>
      <c r="J72" s="211">
        <v>5.9622195985832349E-2</v>
      </c>
      <c r="K72" s="211">
        <v>6.362058993637941E-2</v>
      </c>
      <c r="L72" s="211">
        <v>5.8064516129032261E-2</v>
      </c>
      <c r="M72" s="211">
        <v>4.5949214026602174E-2</v>
      </c>
      <c r="N72" s="211">
        <v>4.8478015783540024E-2</v>
      </c>
      <c r="O72" s="212">
        <v>4.6982957162597878E-2</v>
      </c>
    </row>
    <row r="73" spans="1:15" ht="15" x14ac:dyDescent="0.25">
      <c r="A73" s="107" t="s">
        <v>7</v>
      </c>
      <c r="B73" s="223">
        <v>3.1722791605661299E-2</v>
      </c>
      <c r="C73" s="211">
        <v>3.5666518056174767E-2</v>
      </c>
      <c r="D73" s="211">
        <v>3.3941450997030123E-2</v>
      </c>
      <c r="E73" s="211">
        <v>4.1004613018964631E-2</v>
      </c>
      <c r="F73" s="211">
        <v>3.6131183991106167E-2</v>
      </c>
      <c r="G73" s="211">
        <v>3.4890264490714688E-2</v>
      </c>
      <c r="H73" s="211">
        <v>3.8581207218419414E-2</v>
      </c>
      <c r="I73" s="211">
        <v>3.459320948110186E-2</v>
      </c>
      <c r="J73" s="211">
        <v>1.8299881936245571E-2</v>
      </c>
      <c r="K73" s="211">
        <v>2.6026604973973393E-2</v>
      </c>
      <c r="L73" s="211">
        <v>2.2287390029325515E-2</v>
      </c>
      <c r="M73" s="211">
        <v>3.143893591293833E-2</v>
      </c>
      <c r="N73" s="211">
        <v>1.6347237880496055E-2</v>
      </c>
      <c r="O73" s="212">
        <v>1.7964071856287425E-2</v>
      </c>
    </row>
    <row r="74" spans="1:15" ht="15" x14ac:dyDescent="0.25">
      <c r="A74" s="107" t="s">
        <v>9</v>
      </c>
      <c r="B74" s="223">
        <v>3.4651049292337727E-2</v>
      </c>
      <c r="C74" s="211">
        <v>4.7703967900133752E-2</v>
      </c>
      <c r="D74" s="211">
        <v>5.1336444633008065E-2</v>
      </c>
      <c r="E74" s="211">
        <v>4.7667862634546386E-2</v>
      </c>
      <c r="F74" s="211">
        <v>5.9477487493051692E-2</v>
      </c>
      <c r="G74" s="211">
        <v>5.908835115362971E-2</v>
      </c>
      <c r="H74" s="211">
        <v>5.2893590541381458E-2</v>
      </c>
      <c r="I74" s="211">
        <v>7.3670723894939144E-2</v>
      </c>
      <c r="J74" s="211">
        <v>5.6080283353010622E-2</v>
      </c>
      <c r="K74" s="211">
        <v>5.1474840948525162E-2</v>
      </c>
      <c r="L74" s="211">
        <v>6.1583577712609971E-2</v>
      </c>
      <c r="M74" s="211">
        <v>7.3760580411124543E-2</v>
      </c>
      <c r="N74" s="211">
        <v>5.9188275084554681E-2</v>
      </c>
      <c r="O74" s="212">
        <v>5.1128512206356516E-2</v>
      </c>
    </row>
    <row r="75" spans="1:15" ht="15" x14ac:dyDescent="0.25">
      <c r="A75" s="107" t="s">
        <v>10</v>
      </c>
      <c r="B75" s="223">
        <v>2.0985846754514398E-2</v>
      </c>
      <c r="C75" s="211">
        <v>2.2737405260811413E-2</v>
      </c>
      <c r="D75" s="211">
        <v>1.5697921086126432E-2</v>
      </c>
      <c r="E75" s="211">
        <v>2.4602767811378781E-2</v>
      </c>
      <c r="F75" s="211">
        <v>2.2234574763757644E-2</v>
      </c>
      <c r="G75" s="211">
        <v>2.5886325267304444E-2</v>
      </c>
      <c r="H75" s="211">
        <v>2.4891101431238332E-2</v>
      </c>
      <c r="I75" s="211">
        <v>2.6905829596412557E-2</v>
      </c>
      <c r="J75" s="211">
        <v>1.770956316410862E-2</v>
      </c>
      <c r="K75" s="211">
        <v>2.0821283979178717E-2</v>
      </c>
      <c r="L75" s="211">
        <v>2.2287390029325515E-2</v>
      </c>
      <c r="M75" s="211">
        <v>1.2091898428053204E-2</v>
      </c>
      <c r="N75" s="211">
        <v>1.5783540022547914E-2</v>
      </c>
      <c r="O75" s="212">
        <v>2.2570244127130355E-2</v>
      </c>
    </row>
    <row r="76" spans="1:15" ht="15" x14ac:dyDescent="0.25">
      <c r="A76" s="107" t="s">
        <v>11</v>
      </c>
      <c r="B76" s="223">
        <v>5.1732552464616888E-2</v>
      </c>
      <c r="C76" s="211">
        <v>5.3499777084262151E-2</v>
      </c>
      <c r="D76" s="211">
        <v>7.8489605430632159E-2</v>
      </c>
      <c r="E76" s="211">
        <v>7.0732957457713991E-2</v>
      </c>
      <c r="F76" s="211">
        <v>9.3385214007782102E-2</v>
      </c>
      <c r="G76" s="211">
        <v>9.3978615644344399E-2</v>
      </c>
      <c r="H76" s="211">
        <v>9.3963907902924707E-2</v>
      </c>
      <c r="I76" s="211">
        <v>8.0076873798846898E-2</v>
      </c>
      <c r="J76" s="211">
        <v>6.6115702479338845E-2</v>
      </c>
      <c r="K76" s="211">
        <v>6.7669172932330823E-2</v>
      </c>
      <c r="L76" s="211">
        <v>5.1026392961876832E-2</v>
      </c>
      <c r="M76" s="211">
        <v>7.6178960096735193E-2</v>
      </c>
      <c r="N76" s="211">
        <v>5.8624577226606536E-2</v>
      </c>
      <c r="O76" s="212">
        <v>5.5734684477199446E-2</v>
      </c>
    </row>
    <row r="77" spans="1:15" ht="15" x14ac:dyDescent="0.25">
      <c r="A77" s="107" t="s">
        <v>12</v>
      </c>
      <c r="B77" s="223">
        <v>6.3445583211322598E-2</v>
      </c>
      <c r="C77" s="211">
        <v>6.4199732501114576E-2</v>
      </c>
      <c r="D77" s="211">
        <v>4.8366567670767927E-2</v>
      </c>
      <c r="E77" s="211">
        <v>3.6391594054331115E-2</v>
      </c>
      <c r="F77" s="211">
        <v>4.05780989438577E-2</v>
      </c>
      <c r="G77" s="211">
        <v>4.6707934721440629E-2</v>
      </c>
      <c r="H77" s="211">
        <v>6.2227753578095832E-2</v>
      </c>
      <c r="I77" s="211">
        <v>4.8046124279308135E-2</v>
      </c>
      <c r="J77" s="211">
        <v>4.6044864226682407E-2</v>
      </c>
      <c r="K77" s="211">
        <v>4.3377674956622328E-2</v>
      </c>
      <c r="L77" s="211">
        <v>3.2844574780058651E-2</v>
      </c>
      <c r="M77" s="211">
        <v>3.2648125755743655E-2</v>
      </c>
      <c r="N77" s="211">
        <v>5.1296505073280721E-2</v>
      </c>
      <c r="O77" s="212">
        <v>4.0073698756333487E-2</v>
      </c>
    </row>
    <row r="78" spans="1:15" ht="15" x14ac:dyDescent="0.25">
      <c r="A78" s="107" t="s">
        <v>13</v>
      </c>
      <c r="B78" s="223">
        <v>0.10688140556368961</v>
      </c>
      <c r="C78" s="211">
        <v>0.103878733838609</v>
      </c>
      <c r="D78" s="211">
        <v>9.6308867204072973E-2</v>
      </c>
      <c r="E78" s="211">
        <v>7.0732957457713991E-2</v>
      </c>
      <c r="F78" s="211">
        <v>7.2262367982212333E-2</v>
      </c>
      <c r="G78" s="211">
        <v>7.1468767585818799E-2</v>
      </c>
      <c r="H78" s="211">
        <v>7.6540136901057876E-2</v>
      </c>
      <c r="I78" s="211">
        <v>0.12556053811659193</v>
      </c>
      <c r="J78" s="211">
        <v>0.12396694214876033</v>
      </c>
      <c r="K78" s="211">
        <v>0.12666281087333719</v>
      </c>
      <c r="L78" s="211">
        <v>0.11026392961876832</v>
      </c>
      <c r="M78" s="211">
        <v>0.12636033857315598</v>
      </c>
      <c r="N78" s="211">
        <v>0.12119503945885006</v>
      </c>
      <c r="O78" s="212">
        <v>0.12620912022109626</v>
      </c>
    </row>
    <row r="79" spans="1:15" ht="15" x14ac:dyDescent="0.25">
      <c r="A79" s="220" t="s">
        <v>14</v>
      </c>
      <c r="B79" s="223">
        <v>5.7101024890190338E-2</v>
      </c>
      <c r="C79" s="211">
        <v>7.5791350869371374E-2</v>
      </c>
      <c r="D79" s="211">
        <v>7.8065337293169279E-2</v>
      </c>
      <c r="E79" s="211">
        <v>6.5607380830343412E-2</v>
      </c>
      <c r="F79" s="211">
        <v>6.837131739855476E-2</v>
      </c>
      <c r="G79" s="211">
        <v>7.259425998874508E-2</v>
      </c>
      <c r="H79" s="211">
        <v>6.7205973864343502E-2</v>
      </c>
      <c r="I79" s="211">
        <v>6.4061499039077513E-2</v>
      </c>
      <c r="J79" s="211">
        <v>5.5489964580873671E-2</v>
      </c>
      <c r="K79" s="211">
        <v>5.2053209947946787E-2</v>
      </c>
      <c r="L79" s="211">
        <v>3.988269794721408E-2</v>
      </c>
      <c r="M79" s="211">
        <v>3.9298669891172915E-2</v>
      </c>
      <c r="N79" s="211">
        <v>4.7350620067643741E-2</v>
      </c>
      <c r="O79" s="212">
        <v>4.790419161676647E-2</v>
      </c>
    </row>
    <row r="80" spans="1:15" ht="15" x14ac:dyDescent="0.25">
      <c r="A80" s="220" t="s">
        <v>15</v>
      </c>
      <c r="B80" s="223">
        <v>0.23084431429965838</v>
      </c>
      <c r="C80" s="211">
        <v>0.18100757913508694</v>
      </c>
      <c r="D80" s="211">
        <v>0.18752651675859142</v>
      </c>
      <c r="E80" s="211">
        <v>0.1353152229625833</v>
      </c>
      <c r="F80" s="211">
        <v>0.13451917732073373</v>
      </c>
      <c r="G80" s="211">
        <v>0.12886888013505909</v>
      </c>
      <c r="H80" s="211">
        <v>0.12072184194150591</v>
      </c>
      <c r="I80" s="211">
        <v>0.1133888532991672</v>
      </c>
      <c r="J80" s="211">
        <v>0.19185360094451004</v>
      </c>
      <c r="K80" s="211">
        <v>0.18912666281087334</v>
      </c>
      <c r="L80" s="211">
        <v>0.25630498533724339</v>
      </c>
      <c r="M80" s="211">
        <v>0.27206771463119711</v>
      </c>
      <c r="N80" s="211">
        <v>0.27846674182638104</v>
      </c>
      <c r="O80" s="212">
        <v>0.26853984339014281</v>
      </c>
    </row>
    <row r="81" spans="1:15" ht="15" x14ac:dyDescent="0.25">
      <c r="A81" s="220" t="s">
        <v>16</v>
      </c>
      <c r="B81" s="223">
        <v>4.9780380673499269E-2</v>
      </c>
      <c r="C81" s="211">
        <v>4.279982166740972E-2</v>
      </c>
      <c r="D81" s="211">
        <v>4.0729741196436145E-2</v>
      </c>
      <c r="E81" s="211">
        <v>3.3828805740645826E-2</v>
      </c>
      <c r="F81" s="211">
        <v>3.0572540300166758E-2</v>
      </c>
      <c r="G81" s="211">
        <v>3.4890264490714688E-2</v>
      </c>
      <c r="H81" s="211">
        <v>2.924704418170504E-2</v>
      </c>
      <c r="I81" s="211">
        <v>3.8436899423446511E-2</v>
      </c>
      <c r="J81" s="211">
        <v>3.896103896103896E-2</v>
      </c>
      <c r="K81" s="211">
        <v>4.1064198958935802E-2</v>
      </c>
      <c r="L81" s="211">
        <v>3.3431085043988271E-2</v>
      </c>
      <c r="M81" s="211">
        <v>2.6602176541717048E-2</v>
      </c>
      <c r="N81" s="211">
        <v>2.5366403607666291E-2</v>
      </c>
      <c r="O81" s="212">
        <v>2.3952095808383235E-2</v>
      </c>
    </row>
    <row r="82" spans="1:15" ht="15" x14ac:dyDescent="0.25">
      <c r="A82" s="220" t="s">
        <v>17</v>
      </c>
      <c r="B82" s="223">
        <v>3.0258662762323085E-2</v>
      </c>
      <c r="C82" s="211">
        <v>3.4774855104770394E-2</v>
      </c>
      <c r="D82" s="211">
        <v>3.2668646584641491E-2</v>
      </c>
      <c r="E82" s="211">
        <v>3.8954382368016405E-2</v>
      </c>
      <c r="F82" s="211">
        <v>3.6687048360200113E-2</v>
      </c>
      <c r="G82" s="211">
        <v>2.9262802476083285E-2</v>
      </c>
      <c r="H82" s="211">
        <v>2.924704418170504E-2</v>
      </c>
      <c r="I82" s="211">
        <v>2.4343369634849454E-2</v>
      </c>
      <c r="J82" s="211">
        <v>2.1251475796930343E-2</v>
      </c>
      <c r="K82" s="211">
        <v>2.0821283979178717E-2</v>
      </c>
      <c r="L82" s="211">
        <v>2.5219941348973606E-2</v>
      </c>
      <c r="M82" s="211">
        <v>3.3857315598548973E-2</v>
      </c>
      <c r="N82" s="211">
        <v>3.7767756482525366E-2</v>
      </c>
      <c r="O82" s="212">
        <v>3.6388760939659141E-2</v>
      </c>
    </row>
    <row r="83" spans="1:15" ht="15" x14ac:dyDescent="0.25">
      <c r="A83" s="220" t="s">
        <v>18</v>
      </c>
      <c r="B83" s="223">
        <v>3.0258662762323085E-2</v>
      </c>
      <c r="C83" s="211">
        <v>4.4583147570218459E-2</v>
      </c>
      <c r="D83" s="211">
        <v>2.8001697072549851E-2</v>
      </c>
      <c r="E83" s="211">
        <v>4.1517170681701694E-2</v>
      </c>
      <c r="F83" s="211">
        <v>4.1133963312951639E-2</v>
      </c>
      <c r="G83" s="211">
        <v>5.346088913899831E-2</v>
      </c>
      <c r="H83" s="211">
        <v>4.4181705040448042E-2</v>
      </c>
      <c r="I83" s="211">
        <v>3.7796284433055737E-2</v>
      </c>
      <c r="J83" s="211">
        <v>3.0696576151121605E-2</v>
      </c>
      <c r="K83" s="211">
        <v>3.5280508964719494E-2</v>
      </c>
      <c r="L83" s="211">
        <v>2.6392961876832845E-2</v>
      </c>
      <c r="M83" s="211">
        <v>1.8137847642079808E-2</v>
      </c>
      <c r="N83" s="211">
        <v>2.5930101465614429E-2</v>
      </c>
      <c r="O83" s="212">
        <v>2.62551819438047E-2</v>
      </c>
    </row>
    <row r="84" spans="1:15" ht="15" x14ac:dyDescent="0.25">
      <c r="A84" s="220" t="s">
        <v>19</v>
      </c>
      <c r="B84" s="223">
        <v>4.0019521717911177E-2</v>
      </c>
      <c r="C84" s="211">
        <v>3.6112349531876947E-2</v>
      </c>
      <c r="D84" s="211">
        <v>3.9881204921510392E-2</v>
      </c>
      <c r="E84" s="211">
        <v>4.1517170681701694E-2</v>
      </c>
      <c r="F84" s="211">
        <v>4.05780989438577E-2</v>
      </c>
      <c r="G84" s="211">
        <v>3.3764772087788407E-2</v>
      </c>
      <c r="H84" s="211">
        <v>2.5513378967019291E-2</v>
      </c>
      <c r="I84" s="211">
        <v>2.370275464445868E-2</v>
      </c>
      <c r="J84" s="211">
        <v>2.3612750885478158E-2</v>
      </c>
      <c r="K84" s="211">
        <v>2.3134759976865239E-2</v>
      </c>
      <c r="L84" s="211">
        <v>2.0527859237536656E-2</v>
      </c>
      <c r="M84" s="211">
        <v>2.4788391777509067E-2</v>
      </c>
      <c r="N84" s="211">
        <v>3.269447576099211E-2</v>
      </c>
      <c r="O84" s="212">
        <v>1.5200368493781667E-2</v>
      </c>
    </row>
    <row r="85" spans="1:15" ht="15" x14ac:dyDescent="0.25">
      <c r="A85" s="220" t="s">
        <v>20</v>
      </c>
      <c r="B85" s="223">
        <v>7.0278184480234263E-2</v>
      </c>
      <c r="C85" s="211">
        <v>5.3945608559964331E-2</v>
      </c>
      <c r="D85" s="211">
        <v>6.7034365719134487E-2</v>
      </c>
      <c r="E85" s="211">
        <v>4.715530497180933E-2</v>
      </c>
      <c r="F85" s="211">
        <v>3.8910505836575876E-2</v>
      </c>
      <c r="G85" s="211">
        <v>3.3764772087788407E-2</v>
      </c>
      <c r="H85" s="211">
        <v>3.7336652146857496E-2</v>
      </c>
      <c r="I85" s="211">
        <v>5.829596412556054E-2</v>
      </c>
      <c r="J85" s="211">
        <v>4.8996458087367176E-2</v>
      </c>
      <c r="K85" s="211">
        <v>4.9161364950838636E-2</v>
      </c>
      <c r="L85" s="211">
        <v>5.1612903225806452E-2</v>
      </c>
      <c r="M85" s="211">
        <v>3.0834340991535671E-2</v>
      </c>
      <c r="N85" s="211">
        <v>3.3258173618940248E-2</v>
      </c>
      <c r="O85" s="212">
        <v>4.1455550437586364E-2</v>
      </c>
    </row>
    <row r="86" spans="1:15" ht="15" x14ac:dyDescent="0.25">
      <c r="A86" s="220" t="s">
        <v>21</v>
      </c>
      <c r="B86" s="223">
        <v>9.2728160078086874E-3</v>
      </c>
      <c r="C86" s="211">
        <v>1.1145786892554615E-2</v>
      </c>
      <c r="D86" s="211">
        <v>6.7882901994060245E-3</v>
      </c>
      <c r="E86" s="211">
        <v>6.1506919528446953E-3</v>
      </c>
      <c r="F86" s="211">
        <v>8.337965536409116E-3</v>
      </c>
      <c r="G86" s="211">
        <v>7.3157006190208212E-3</v>
      </c>
      <c r="H86" s="211">
        <v>7.4673304293714996E-3</v>
      </c>
      <c r="I86" s="211">
        <v>9.6092248558616276E-3</v>
      </c>
      <c r="J86" s="211">
        <v>4.1322314049586778E-3</v>
      </c>
      <c r="K86" s="211">
        <v>3.470213996529786E-3</v>
      </c>
      <c r="L86" s="211">
        <v>7.0381231671554252E-3</v>
      </c>
      <c r="M86" s="211">
        <v>6.0459492140266021E-3</v>
      </c>
      <c r="N86" s="211">
        <v>7.8917700112739568E-3</v>
      </c>
      <c r="O86" s="212">
        <v>5.9880239520958087E-3</v>
      </c>
    </row>
    <row r="87" spans="1:15" ht="15" x14ac:dyDescent="0.25">
      <c r="A87" s="221" t="s">
        <v>22</v>
      </c>
      <c r="B87" s="224">
        <v>3.9043435822352368E-2</v>
      </c>
      <c r="C87" s="215">
        <v>3.2991529201961661E-2</v>
      </c>
      <c r="D87" s="215">
        <v>2.6304624522698345E-2</v>
      </c>
      <c r="E87" s="215">
        <v>3.2291132752434649E-2</v>
      </c>
      <c r="F87" s="215">
        <v>3.0016675931072819E-2</v>
      </c>
      <c r="G87" s="215">
        <v>3.3764772087788407E-2</v>
      </c>
      <c r="H87" s="215">
        <v>2.8624766645924081E-2</v>
      </c>
      <c r="I87" s="215">
        <v>3.0749519538757208E-2</v>
      </c>
      <c r="J87" s="215">
        <v>2.6564344746162927E-2</v>
      </c>
      <c r="K87" s="215">
        <v>2.4869866975130134E-2</v>
      </c>
      <c r="L87" s="215">
        <v>2.5806451612903226E-2</v>
      </c>
      <c r="M87" s="215">
        <v>2.539298669891173E-2</v>
      </c>
      <c r="N87" s="215">
        <v>3.269447576099211E-2</v>
      </c>
      <c r="O87" s="216">
        <v>4.6061722708429294E-2</v>
      </c>
    </row>
    <row r="88" spans="1:15" ht="4.5" customHeight="1" x14ac:dyDescent="0.25"/>
    <row r="89" spans="1:15" ht="16.2" customHeight="1" x14ac:dyDescent="0.25">
      <c r="A89" s="254" t="s">
        <v>147</v>
      </c>
      <c r="B89" s="254"/>
      <c r="C89" s="254"/>
      <c r="D89" s="254"/>
      <c r="E89" s="254"/>
      <c r="F89" s="254"/>
      <c r="G89" s="72"/>
      <c r="H89" s="72"/>
      <c r="I89" s="72"/>
      <c r="J89" s="72"/>
      <c r="K89" s="72"/>
    </row>
    <row r="90" spans="1:15" ht="16.2" thickBot="1" x14ac:dyDescent="0.3">
      <c r="A90" s="129" t="s">
        <v>198</v>
      </c>
      <c r="B90" s="130">
        <v>2010</v>
      </c>
      <c r="C90" s="130">
        <v>2011</v>
      </c>
      <c r="D90" s="130">
        <v>2012</v>
      </c>
      <c r="E90" s="130">
        <v>2013</v>
      </c>
      <c r="F90" s="130">
        <v>2014</v>
      </c>
      <c r="G90" s="130">
        <v>2015</v>
      </c>
      <c r="H90" s="225">
        <v>2016</v>
      </c>
      <c r="I90" s="130">
        <v>2017</v>
      </c>
      <c r="J90" s="130">
        <v>2018</v>
      </c>
      <c r="K90" s="130">
        <v>2019</v>
      </c>
      <c r="L90" s="130">
        <v>2020</v>
      </c>
      <c r="M90" s="130">
        <v>2021</v>
      </c>
      <c r="N90" s="130">
        <v>2022</v>
      </c>
      <c r="O90" s="130">
        <v>2023</v>
      </c>
    </row>
    <row r="91" spans="1:15" ht="15" x14ac:dyDescent="0.25">
      <c r="A91" s="217" t="s">
        <v>1</v>
      </c>
      <c r="B91" s="222">
        <v>0.10850202429149798</v>
      </c>
      <c r="C91" s="218">
        <v>0.11636363636363636</v>
      </c>
      <c r="D91" s="218">
        <v>0.12045690550363447</v>
      </c>
      <c r="E91" s="218">
        <v>7.0123456790123453E-2</v>
      </c>
      <c r="F91" s="218">
        <v>7.6367389060887511E-2</v>
      </c>
      <c r="G91" s="218">
        <v>6.3360881542699726E-2</v>
      </c>
      <c r="H91" s="218">
        <v>5.3858104609010873E-2</v>
      </c>
      <c r="I91" s="218">
        <v>4.1159176816463673E-2</v>
      </c>
      <c r="J91" s="218">
        <v>5.887300252312868E-2</v>
      </c>
      <c r="K91" s="218">
        <v>9.8411468423091827E-2</v>
      </c>
      <c r="L91" s="218">
        <v>0.11917347429120614</v>
      </c>
      <c r="M91" s="218">
        <v>0.11673151750972763</v>
      </c>
      <c r="N91" s="218">
        <v>0.10653753026634383</v>
      </c>
      <c r="O91" s="219">
        <v>9.8765432098765427E-2</v>
      </c>
    </row>
    <row r="92" spans="1:15" ht="15" x14ac:dyDescent="0.25">
      <c r="A92" s="107" t="s">
        <v>3</v>
      </c>
      <c r="B92" s="223">
        <v>8.0971659919028341E-3</v>
      </c>
      <c r="C92" s="211">
        <v>1.0303030303030303E-2</v>
      </c>
      <c r="D92" s="211">
        <v>1.9730010384215992E-2</v>
      </c>
      <c r="E92" s="211">
        <v>3.4567901234567898E-2</v>
      </c>
      <c r="F92" s="211">
        <v>3.5087719298245612E-2</v>
      </c>
      <c r="G92" s="211">
        <v>3.71900826446281E-2</v>
      </c>
      <c r="H92" s="211">
        <v>2.3821853961677887E-2</v>
      </c>
      <c r="I92" s="211">
        <v>1.889962200755985E-2</v>
      </c>
      <c r="J92" s="211">
        <v>1.345668629100084E-2</v>
      </c>
      <c r="K92" s="211">
        <v>1.7822549399457575E-2</v>
      </c>
      <c r="L92" s="211">
        <v>1.4896684286400768E-2</v>
      </c>
      <c r="M92" s="211">
        <v>1.6536964980544747E-2</v>
      </c>
      <c r="N92" s="211">
        <v>2.3728813559322035E-2</v>
      </c>
      <c r="O92" s="212">
        <v>1.4964459408903853E-2</v>
      </c>
    </row>
    <row r="93" spans="1:15" ht="15" x14ac:dyDescent="0.25">
      <c r="A93" s="107" t="s">
        <v>5</v>
      </c>
      <c r="B93" s="223">
        <v>3.0769230769230771E-2</v>
      </c>
      <c r="C93" s="211">
        <v>4.0606060606060604E-2</v>
      </c>
      <c r="D93" s="211">
        <v>5.0363447559709243E-2</v>
      </c>
      <c r="E93" s="211">
        <v>5.9259259259259262E-2</v>
      </c>
      <c r="F93" s="211">
        <v>5.5211558307533541E-2</v>
      </c>
      <c r="G93" s="211">
        <v>6.3820018365472908E-2</v>
      </c>
      <c r="H93" s="211">
        <v>5.9554634904194721E-2</v>
      </c>
      <c r="I93" s="211">
        <v>6.1318773624527506E-2</v>
      </c>
      <c r="J93" s="211">
        <v>5.2565180824222034E-2</v>
      </c>
      <c r="K93" s="211">
        <v>4.8043394033320419E-2</v>
      </c>
      <c r="L93" s="211">
        <v>3.7962518020182606E-2</v>
      </c>
      <c r="M93" s="211">
        <v>6.2256809338521402E-2</v>
      </c>
      <c r="N93" s="211">
        <v>5.569007263922518E-2</v>
      </c>
      <c r="O93" s="212">
        <v>3.479236812570146E-2</v>
      </c>
    </row>
    <row r="94" spans="1:15" ht="15" x14ac:dyDescent="0.25">
      <c r="A94" s="107" t="s">
        <v>7</v>
      </c>
      <c r="B94" s="223">
        <v>4.048582995951417E-2</v>
      </c>
      <c r="C94" s="211">
        <v>3.5757575757575759E-2</v>
      </c>
      <c r="D94" s="211">
        <v>2.8556593977154723E-2</v>
      </c>
      <c r="E94" s="211">
        <v>3.2098765432098768E-2</v>
      </c>
      <c r="F94" s="211">
        <v>3.8183694530443756E-2</v>
      </c>
      <c r="G94" s="211">
        <v>3.6730945821854911E-2</v>
      </c>
      <c r="H94" s="211">
        <v>4.2465044018643192E-2</v>
      </c>
      <c r="I94" s="211">
        <v>4.1159176816463673E-2</v>
      </c>
      <c r="J94" s="211">
        <v>4.5416316232127836E-2</v>
      </c>
      <c r="K94" s="211">
        <v>4.4556373498643935E-2</v>
      </c>
      <c r="L94" s="211">
        <v>5.1898125901009132E-2</v>
      </c>
      <c r="M94" s="211">
        <v>6.1770428015564205E-2</v>
      </c>
      <c r="N94" s="211">
        <v>4.3583535108958835E-2</v>
      </c>
      <c r="O94" s="212">
        <v>3.1051253273475497E-2</v>
      </c>
    </row>
    <row r="95" spans="1:15" ht="15" x14ac:dyDescent="0.25">
      <c r="A95" s="107" t="s">
        <v>9</v>
      </c>
      <c r="B95" s="223">
        <v>7.6113360323886645E-2</v>
      </c>
      <c r="C95" s="211">
        <v>8.3636363636363634E-2</v>
      </c>
      <c r="D95" s="211">
        <v>7.4247144340602284E-2</v>
      </c>
      <c r="E95" s="211">
        <v>5.3333333333333337E-2</v>
      </c>
      <c r="F95" s="211">
        <v>5.3663570691434466E-2</v>
      </c>
      <c r="G95" s="211">
        <v>4.3617998163452708E-2</v>
      </c>
      <c r="H95" s="211">
        <v>4.8161574313827032E-2</v>
      </c>
      <c r="I95" s="211">
        <v>8.3998320033599333E-2</v>
      </c>
      <c r="J95" s="211">
        <v>6.854499579478554E-2</v>
      </c>
      <c r="K95" s="211">
        <v>7.0127857419604811E-2</v>
      </c>
      <c r="L95" s="211">
        <v>9.56271023546372E-2</v>
      </c>
      <c r="M95" s="211">
        <v>9.6789883268482493E-2</v>
      </c>
      <c r="N95" s="211">
        <v>9.4430992736077482E-2</v>
      </c>
      <c r="O95" s="212">
        <v>8.866442199775533E-2</v>
      </c>
    </row>
    <row r="96" spans="1:15" ht="15" x14ac:dyDescent="0.25">
      <c r="A96" s="107" t="s">
        <v>10</v>
      </c>
      <c r="B96" s="223">
        <v>1.7813765182186234E-2</v>
      </c>
      <c r="C96" s="211">
        <v>1.8787878787878787E-2</v>
      </c>
      <c r="D96" s="211">
        <v>1.3499480789200415E-2</v>
      </c>
      <c r="E96" s="211">
        <v>1.8765432098765432E-2</v>
      </c>
      <c r="F96" s="211">
        <v>1.4447884416924664E-2</v>
      </c>
      <c r="G96" s="211">
        <v>1.4692378328741965E-2</v>
      </c>
      <c r="H96" s="211">
        <v>1.1393060590367685E-2</v>
      </c>
      <c r="I96" s="211">
        <v>1.25997480050399E-2</v>
      </c>
      <c r="J96" s="211">
        <v>1.1774600504625737E-2</v>
      </c>
      <c r="K96" s="211">
        <v>1.666020922123208E-2</v>
      </c>
      <c r="L96" s="211">
        <v>1.2013455069678039E-2</v>
      </c>
      <c r="M96" s="211">
        <v>1.0700389105058366E-2</v>
      </c>
      <c r="N96" s="211">
        <v>8.7167070217917669E-3</v>
      </c>
      <c r="O96" s="212">
        <v>4.11522633744856E-3</v>
      </c>
    </row>
    <row r="97" spans="1:15" ht="15" x14ac:dyDescent="0.25">
      <c r="A97" s="107" t="s">
        <v>11</v>
      </c>
      <c r="B97" s="223">
        <v>3.9676113360323888E-2</v>
      </c>
      <c r="C97" s="211">
        <v>4.1818181818181817E-2</v>
      </c>
      <c r="D97" s="211">
        <v>5.659397715472482E-2</v>
      </c>
      <c r="E97" s="211">
        <v>7.5061728395061728E-2</v>
      </c>
      <c r="F97" s="211">
        <v>7.533539731682147E-2</v>
      </c>
      <c r="G97" s="211">
        <v>9.5959595959595953E-2</v>
      </c>
      <c r="H97" s="211">
        <v>8.3894355256343867E-2</v>
      </c>
      <c r="I97" s="211">
        <v>6.8038639227215453E-2</v>
      </c>
      <c r="J97" s="211">
        <v>6.7283431455004206E-2</v>
      </c>
      <c r="K97" s="211">
        <v>5.8504455637349864E-2</v>
      </c>
      <c r="L97" s="211">
        <v>5.5742431523306102E-2</v>
      </c>
      <c r="M97" s="211">
        <v>5.8365758754863814E-2</v>
      </c>
      <c r="N97" s="211">
        <v>3.9709443099273607E-2</v>
      </c>
      <c r="O97" s="212">
        <v>6.0606060606060608E-2</v>
      </c>
    </row>
    <row r="98" spans="1:15" ht="15" x14ac:dyDescent="0.25">
      <c r="A98" s="107" t="s">
        <v>12</v>
      </c>
      <c r="B98" s="223">
        <v>2.9959514170040485E-2</v>
      </c>
      <c r="C98" s="211">
        <v>3.3939393939393943E-2</v>
      </c>
      <c r="D98" s="211">
        <v>3.47871235721703E-2</v>
      </c>
      <c r="E98" s="211">
        <v>4.1975308641975309E-2</v>
      </c>
      <c r="F98" s="211">
        <v>5.5727554179566562E-2</v>
      </c>
      <c r="G98" s="211">
        <v>6.1983471074380167E-2</v>
      </c>
      <c r="H98" s="211">
        <v>5.4375970999482132E-2</v>
      </c>
      <c r="I98" s="211">
        <v>5.753884922301554E-2</v>
      </c>
      <c r="J98" s="211">
        <v>4.2052144659377629E-2</v>
      </c>
      <c r="K98" s="211">
        <v>3.2158078264238665E-2</v>
      </c>
      <c r="L98" s="211">
        <v>2.3065833733781835E-2</v>
      </c>
      <c r="M98" s="211">
        <v>2.2373540856031129E-2</v>
      </c>
      <c r="N98" s="211">
        <v>3.6319612590799029E-2</v>
      </c>
      <c r="O98" s="212">
        <v>7.4822297044519273E-2</v>
      </c>
    </row>
    <row r="99" spans="1:15" ht="15" x14ac:dyDescent="0.25">
      <c r="A99" s="107" t="s">
        <v>13</v>
      </c>
      <c r="B99" s="223">
        <v>0.15384615384615385</v>
      </c>
      <c r="C99" s="211">
        <v>0.18303030303030304</v>
      </c>
      <c r="D99" s="211">
        <v>0.19314641744548286</v>
      </c>
      <c r="E99" s="211">
        <v>0.18716049382716049</v>
      </c>
      <c r="F99" s="211">
        <v>0.14086687306501547</v>
      </c>
      <c r="G99" s="211">
        <v>0.11707988980716254</v>
      </c>
      <c r="H99" s="211">
        <v>9.787674779906784E-2</v>
      </c>
      <c r="I99" s="211">
        <v>0.14531709365812684</v>
      </c>
      <c r="J99" s="211">
        <v>0.17409587888982339</v>
      </c>
      <c r="K99" s="211">
        <v>0.16040294459511817</v>
      </c>
      <c r="L99" s="211">
        <v>0.13166746756367131</v>
      </c>
      <c r="M99" s="211">
        <v>0.15953307392996108</v>
      </c>
      <c r="N99" s="211">
        <v>0.15932203389830507</v>
      </c>
      <c r="O99" s="212">
        <v>0.19079685746352412</v>
      </c>
    </row>
    <row r="100" spans="1:15" ht="15" x14ac:dyDescent="0.25">
      <c r="A100" s="220" t="s">
        <v>14</v>
      </c>
      <c r="B100" s="223">
        <v>8.1781376518218624E-2</v>
      </c>
      <c r="C100" s="211">
        <v>8.0606060606060612E-2</v>
      </c>
      <c r="D100" s="211">
        <v>7.4247144340602284E-2</v>
      </c>
      <c r="E100" s="211">
        <v>6.222222222222222E-2</v>
      </c>
      <c r="F100" s="211">
        <v>6.9143446852425183E-2</v>
      </c>
      <c r="G100" s="211">
        <v>9.2286501377410471E-2</v>
      </c>
      <c r="H100" s="211">
        <v>9.2180217503883999E-2</v>
      </c>
      <c r="I100" s="211">
        <v>6.5938681226375473E-2</v>
      </c>
      <c r="J100" s="211">
        <v>9.6299411269974766E-2</v>
      </c>
      <c r="K100" s="211">
        <v>8.4075939558310733E-2</v>
      </c>
      <c r="L100" s="211">
        <v>0.10187409899086977</v>
      </c>
      <c r="M100" s="211">
        <v>9.5330739299610889E-2</v>
      </c>
      <c r="N100" s="211">
        <v>8.5230024213075059E-2</v>
      </c>
      <c r="O100" s="212">
        <v>8.118219229330341E-2</v>
      </c>
    </row>
    <row r="101" spans="1:15" ht="15" x14ac:dyDescent="0.25">
      <c r="A101" s="220" t="s">
        <v>15</v>
      </c>
      <c r="B101" s="223">
        <v>0.20323886639676114</v>
      </c>
      <c r="C101" s="211">
        <v>0.14727272727272728</v>
      </c>
      <c r="D101" s="211">
        <v>0.15939771547248183</v>
      </c>
      <c r="E101" s="211">
        <v>0.16246913580246913</v>
      </c>
      <c r="F101" s="211">
        <v>0.17182662538699692</v>
      </c>
      <c r="G101" s="211">
        <v>0.15564738292011018</v>
      </c>
      <c r="H101" s="211">
        <v>0.19627136198860695</v>
      </c>
      <c r="I101" s="211">
        <v>0.16673666526669467</v>
      </c>
      <c r="J101" s="211">
        <v>0.1774600504625736</v>
      </c>
      <c r="K101" s="211">
        <v>0.17551336691204961</v>
      </c>
      <c r="L101" s="211">
        <v>0.17443536761172512</v>
      </c>
      <c r="M101" s="211">
        <v>0.16536964980544747</v>
      </c>
      <c r="N101" s="211">
        <v>0.19515738498789345</v>
      </c>
      <c r="O101" s="212">
        <v>0.16423494201271979</v>
      </c>
    </row>
    <row r="102" spans="1:15" ht="15" x14ac:dyDescent="0.25">
      <c r="A102" s="220" t="s">
        <v>16</v>
      </c>
      <c r="B102" s="223">
        <v>3.5627530364372467E-2</v>
      </c>
      <c r="C102" s="211">
        <v>3.090909090909091E-2</v>
      </c>
      <c r="D102" s="211">
        <v>3.3229491173416406E-2</v>
      </c>
      <c r="E102" s="211">
        <v>2.9135802469135802E-2</v>
      </c>
      <c r="F102" s="211">
        <v>2.6315789473684209E-2</v>
      </c>
      <c r="G102" s="211">
        <v>2.938475665748393E-2</v>
      </c>
      <c r="H102" s="211">
        <v>3.5732780942516834E-2</v>
      </c>
      <c r="I102" s="211">
        <v>4.3679126417471653E-2</v>
      </c>
      <c r="J102" s="211">
        <v>2.9857022708158116E-2</v>
      </c>
      <c r="K102" s="211">
        <v>2.905850445563735E-2</v>
      </c>
      <c r="L102" s="211">
        <v>2.9312830370014416E-2</v>
      </c>
      <c r="M102" s="211">
        <v>1.3618677042801557E-2</v>
      </c>
      <c r="N102" s="211">
        <v>1.7433414043583534E-2</v>
      </c>
      <c r="O102" s="212">
        <v>2.1698466142910586E-2</v>
      </c>
    </row>
    <row r="103" spans="1:15" ht="15" x14ac:dyDescent="0.25">
      <c r="A103" s="220" t="s">
        <v>17</v>
      </c>
      <c r="B103" s="223">
        <v>3.9676113360323888E-2</v>
      </c>
      <c r="C103" s="211">
        <v>3.272727272727273E-2</v>
      </c>
      <c r="D103" s="211">
        <v>3.5825545171339561E-2</v>
      </c>
      <c r="E103" s="211">
        <v>3.4074074074074076E-2</v>
      </c>
      <c r="F103" s="211">
        <v>2.7863777089783281E-2</v>
      </c>
      <c r="G103" s="211">
        <v>2.2497704315886134E-2</v>
      </c>
      <c r="H103" s="211">
        <v>3.3143448990160536E-2</v>
      </c>
      <c r="I103" s="211">
        <v>3.4439311213775727E-2</v>
      </c>
      <c r="J103" s="211">
        <v>2.8174936921783012E-2</v>
      </c>
      <c r="K103" s="211">
        <v>2.7121270825261525E-2</v>
      </c>
      <c r="L103" s="211">
        <v>2.9312830370014416E-2</v>
      </c>
      <c r="M103" s="211">
        <v>2.3832684824902722E-2</v>
      </c>
      <c r="N103" s="211">
        <v>2.3728813559322035E-2</v>
      </c>
      <c r="O103" s="212">
        <v>2.2446689113355778E-2</v>
      </c>
    </row>
    <row r="104" spans="1:15" ht="15" x14ac:dyDescent="0.25">
      <c r="A104" s="220" t="s">
        <v>18</v>
      </c>
      <c r="B104" s="223">
        <v>3.724696356275304E-2</v>
      </c>
      <c r="C104" s="211">
        <v>3.8787878787878788E-2</v>
      </c>
      <c r="D104" s="211">
        <v>3.374870197300104E-2</v>
      </c>
      <c r="E104" s="211">
        <v>4.3456790123456789E-2</v>
      </c>
      <c r="F104" s="211">
        <v>4.7471620227038186E-2</v>
      </c>
      <c r="G104" s="211">
        <v>5.4178145087235993E-2</v>
      </c>
      <c r="H104" s="211">
        <v>5.4375970999482132E-2</v>
      </c>
      <c r="I104" s="211">
        <v>4.283914321713566E-2</v>
      </c>
      <c r="J104" s="211">
        <v>3.9949537426408749E-2</v>
      </c>
      <c r="K104" s="211">
        <v>4.0681906237892293E-2</v>
      </c>
      <c r="L104" s="211">
        <v>2.4987986544930323E-2</v>
      </c>
      <c r="M104" s="211">
        <v>2.3832684824902722E-2</v>
      </c>
      <c r="N104" s="211">
        <v>2.5665859564164648E-2</v>
      </c>
      <c r="O104" s="212">
        <v>2.1324354657687991E-2</v>
      </c>
    </row>
    <row r="105" spans="1:15" ht="15" x14ac:dyDescent="0.25">
      <c r="A105" s="220" t="s">
        <v>19</v>
      </c>
      <c r="B105" s="223">
        <v>1.3765182186234818E-2</v>
      </c>
      <c r="C105" s="211">
        <v>1.3333333333333334E-2</v>
      </c>
      <c r="D105" s="211">
        <v>8.3073727933541015E-3</v>
      </c>
      <c r="E105" s="211">
        <v>1.580246913580247E-2</v>
      </c>
      <c r="F105" s="211">
        <v>1.5479876160990712E-2</v>
      </c>
      <c r="G105" s="211">
        <v>1.6988062442607896E-2</v>
      </c>
      <c r="H105" s="211">
        <v>1.9161056447436563E-2</v>
      </c>
      <c r="I105" s="211">
        <v>1.8479630407391853E-2</v>
      </c>
      <c r="J105" s="211">
        <v>1.3036164844407064E-2</v>
      </c>
      <c r="K105" s="211">
        <v>1.3560635412630763E-2</v>
      </c>
      <c r="L105" s="211">
        <v>3.1715521383950021E-2</v>
      </c>
      <c r="M105" s="211">
        <v>2.0428015564202335E-2</v>
      </c>
      <c r="N105" s="211">
        <v>2.7602905569007265E-2</v>
      </c>
      <c r="O105" s="212">
        <v>1.8705574261129818E-2</v>
      </c>
    </row>
    <row r="106" spans="1:15" ht="15" x14ac:dyDescent="0.25">
      <c r="A106" s="220" t="s">
        <v>20</v>
      </c>
      <c r="B106" s="223">
        <v>3.8056680161943322E-2</v>
      </c>
      <c r="C106" s="211">
        <v>4.1212121212121214E-2</v>
      </c>
      <c r="D106" s="211">
        <v>3.4267912772585667E-2</v>
      </c>
      <c r="E106" s="211">
        <v>3.3580246913580247E-2</v>
      </c>
      <c r="F106" s="211">
        <v>3.8183694530443756E-2</v>
      </c>
      <c r="G106" s="211">
        <v>3.0762167125803489E-2</v>
      </c>
      <c r="H106" s="211">
        <v>3.4179181771103052E-2</v>
      </c>
      <c r="I106" s="211">
        <v>4.493910121797564E-2</v>
      </c>
      <c r="J106" s="211">
        <v>3.1959629941126999E-2</v>
      </c>
      <c r="K106" s="211">
        <v>3.17706315381635E-2</v>
      </c>
      <c r="L106" s="211">
        <v>2.7390677558865931E-2</v>
      </c>
      <c r="M106" s="211">
        <v>1.5077821011673152E-2</v>
      </c>
      <c r="N106" s="211">
        <v>1.5980629539951573E-2</v>
      </c>
      <c r="O106" s="212">
        <v>2.3569023569023569E-2</v>
      </c>
    </row>
    <row r="107" spans="1:15" ht="15" x14ac:dyDescent="0.25">
      <c r="A107" s="220" t="s">
        <v>21</v>
      </c>
      <c r="B107" s="223">
        <v>1.2145748987854251E-2</v>
      </c>
      <c r="C107" s="211">
        <v>1.2121212121212121E-2</v>
      </c>
      <c r="D107" s="211">
        <v>9.3457943925233638E-3</v>
      </c>
      <c r="E107" s="211">
        <v>1.4814814814814815E-2</v>
      </c>
      <c r="F107" s="211">
        <v>2.5283797729618165E-2</v>
      </c>
      <c r="G107" s="211">
        <v>3.1680440771349863E-2</v>
      </c>
      <c r="H107" s="211">
        <v>2.3303987571206629E-2</v>
      </c>
      <c r="I107" s="211">
        <v>2.141957160856783E-2</v>
      </c>
      <c r="J107" s="211">
        <v>1.5138772077375946E-2</v>
      </c>
      <c r="K107" s="211">
        <v>1.743510267338241E-2</v>
      </c>
      <c r="L107" s="211">
        <v>1.6818837097549257E-2</v>
      </c>
      <c r="M107" s="211">
        <v>1.7996108949416341E-2</v>
      </c>
      <c r="N107" s="211">
        <v>1.8886198547215495E-2</v>
      </c>
      <c r="O107" s="212">
        <v>1.1597456041900486E-2</v>
      </c>
    </row>
    <row r="108" spans="1:15" ht="15" x14ac:dyDescent="0.25">
      <c r="A108" s="221" t="s">
        <v>22</v>
      </c>
      <c r="B108" s="224">
        <v>3.3198380566801619E-2</v>
      </c>
      <c r="C108" s="215">
        <v>3.8787878787878788E-2</v>
      </c>
      <c r="D108" s="215">
        <v>2.0249221183800622E-2</v>
      </c>
      <c r="E108" s="215">
        <v>3.2098765432098768E-2</v>
      </c>
      <c r="F108" s="215">
        <v>3.3539731682146544E-2</v>
      </c>
      <c r="G108" s="215">
        <v>3.2139577594123052E-2</v>
      </c>
      <c r="H108" s="215">
        <v>3.6250647332988092E-2</v>
      </c>
      <c r="I108" s="215">
        <v>3.1499370012599746E-2</v>
      </c>
      <c r="J108" s="215">
        <v>3.4062237174095879E-2</v>
      </c>
      <c r="K108" s="215">
        <v>3.3707865168539325E-2</v>
      </c>
      <c r="L108" s="215">
        <v>2.2104757328207592E-2</v>
      </c>
      <c r="M108" s="215">
        <v>1.9455252918287938E-2</v>
      </c>
      <c r="N108" s="215">
        <v>2.2276029055690073E-2</v>
      </c>
      <c r="O108" s="216">
        <v>3.666292555181444E-2</v>
      </c>
    </row>
    <row r="109" spans="1:15" ht="4.5" customHeight="1" x14ac:dyDescent="0.25"/>
  </sheetData>
  <mergeCells count="5">
    <mergeCell ref="A5:F5"/>
    <mergeCell ref="A26:F26"/>
    <mergeCell ref="A47:F47"/>
    <mergeCell ref="A68:F68"/>
    <mergeCell ref="A89:F89"/>
  </mergeCells>
  <conditionalFormatting sqref="C6:D6 J6:K6">
    <cfRule type="cellIs" priority="6" operator="between">
      <formula>0</formula>
      <formula>$F$11</formula>
    </cfRule>
  </conditionalFormatting>
  <conditionalFormatting sqref="C27:D27 J27:K27">
    <cfRule type="cellIs" priority="4" operator="between">
      <formula>0</formula>
      <formula>$F$11</formula>
    </cfRule>
  </conditionalFormatting>
  <conditionalFormatting sqref="C48:D48 J48:K48">
    <cfRule type="cellIs" priority="3" operator="between">
      <formula>0</formula>
      <formula>$F$11</formula>
    </cfRule>
  </conditionalFormatting>
  <conditionalFormatting sqref="C69:D69 J69:K69">
    <cfRule type="cellIs" priority="2" operator="between">
      <formula>0</formula>
      <formula>$F$11</formula>
    </cfRule>
  </conditionalFormatting>
  <conditionalFormatting sqref="C90:D90 J90:K90">
    <cfRule type="cellIs" priority="1" operator="between">
      <formula>0</formula>
      <formula>$F$11</formula>
    </cfRule>
  </conditionalFormatting>
  <hyperlinks>
    <hyperlink ref="A2" location="Contents!A1" display="Back to contents" xr:uid="{3DB88E42-9048-4AE5-B2FE-CE0A168B661F}"/>
    <hyperlink ref="A3" location="Notes!A1" display="Go to specific notes" xr:uid="{D33CF892-CF9C-4E0F-B66D-910A96959E5E}"/>
  </hyperlinks>
  <pageMargins left="0.7" right="0.7" top="0.75" bottom="0.75" header="0.3" footer="0.3"/>
  <pageSetup paperSize="9" scale="2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4">
    <pageSetUpPr fitToPage="1"/>
  </sheetPr>
  <dimension ref="A1:O109"/>
  <sheetViews>
    <sheetView zoomScaleNormal="100" workbookViewId="0"/>
  </sheetViews>
  <sheetFormatPr defaultColWidth="9.109375" defaultRowHeight="13.2" x14ac:dyDescent="0.25"/>
  <cols>
    <col min="1" max="1" width="29.33203125" style="1" customWidth="1"/>
    <col min="2" max="14" width="7.77734375" style="1" customWidth="1"/>
    <col min="15" max="15" width="8.44140625" style="1" customWidth="1"/>
    <col min="16" max="16384" width="9.109375" style="1"/>
  </cols>
  <sheetData>
    <row r="1" spans="1:15" ht="19.2" x14ac:dyDescent="0.35">
      <c r="A1" s="95" t="s">
        <v>217</v>
      </c>
    </row>
    <row r="2" spans="1:15" ht="15" x14ac:dyDescent="0.25">
      <c r="A2" s="106" t="s">
        <v>195</v>
      </c>
    </row>
    <row r="3" spans="1:15" ht="15" x14ac:dyDescent="0.25">
      <c r="A3" s="106" t="s">
        <v>196</v>
      </c>
    </row>
    <row r="4" spans="1:15" ht="15" x14ac:dyDescent="0.25">
      <c r="A4" s="132" t="s">
        <v>216</v>
      </c>
    </row>
    <row r="5" spans="1:15" ht="15.6" x14ac:dyDescent="0.25">
      <c r="A5" s="255" t="s">
        <v>143</v>
      </c>
      <c r="B5" s="255"/>
      <c r="C5" s="255"/>
      <c r="D5" s="255"/>
      <c r="E5" s="255"/>
      <c r="F5" s="255"/>
      <c r="G5" s="72"/>
      <c r="H5" s="72"/>
      <c r="I5" s="72"/>
      <c r="J5" s="72"/>
      <c r="K5" s="72"/>
    </row>
    <row r="6" spans="1:15" ht="16.2" thickBot="1" x14ac:dyDescent="0.3">
      <c r="A6" s="129" t="s">
        <v>198</v>
      </c>
      <c r="B6" s="130">
        <v>2010</v>
      </c>
      <c r="C6" s="130">
        <v>2011</v>
      </c>
      <c r="D6" s="130">
        <v>2012</v>
      </c>
      <c r="E6" s="130">
        <v>2013</v>
      </c>
      <c r="F6" s="130">
        <v>2014</v>
      </c>
      <c r="G6" s="130">
        <v>2015</v>
      </c>
      <c r="H6" s="225">
        <v>2016</v>
      </c>
      <c r="I6" s="130">
        <v>2017</v>
      </c>
      <c r="J6" s="130">
        <v>2018</v>
      </c>
      <c r="K6" s="130">
        <v>2019</v>
      </c>
      <c r="L6" s="130">
        <v>2020</v>
      </c>
      <c r="M6" s="130">
        <v>2021</v>
      </c>
      <c r="N6" s="130">
        <v>2022</v>
      </c>
      <c r="O6" s="130">
        <v>2023</v>
      </c>
    </row>
    <row r="7" spans="1:15" ht="15" x14ac:dyDescent="0.25">
      <c r="A7" s="179" t="s">
        <v>1</v>
      </c>
      <c r="B7" s="232">
        <v>10.31</v>
      </c>
      <c r="C7" s="233">
        <v>10.63</v>
      </c>
      <c r="D7" s="233">
        <v>9.11</v>
      </c>
      <c r="E7" s="233">
        <v>7.82</v>
      </c>
      <c r="F7" s="233">
        <v>8.4</v>
      </c>
      <c r="G7" s="233">
        <v>10.39</v>
      </c>
      <c r="H7" s="233">
        <v>10.08</v>
      </c>
      <c r="I7" s="233">
        <v>9.8800000000000008</v>
      </c>
      <c r="J7" s="233">
        <v>9.83</v>
      </c>
      <c r="K7" s="233">
        <v>9.16</v>
      </c>
      <c r="L7" s="233">
        <v>10.039999999999999</v>
      </c>
      <c r="M7" s="233">
        <v>10.039999999999999</v>
      </c>
      <c r="N7" s="233">
        <v>10.039999999999999</v>
      </c>
      <c r="O7" s="234">
        <v>10.039999999999999</v>
      </c>
    </row>
    <row r="8" spans="1:15" ht="15" x14ac:dyDescent="0.25">
      <c r="A8" s="179" t="s">
        <v>3</v>
      </c>
      <c r="B8" s="226">
        <v>2.08</v>
      </c>
      <c r="C8" s="227">
        <v>1.2</v>
      </c>
      <c r="D8" s="227">
        <v>1.1399999999999999</v>
      </c>
      <c r="E8" s="227">
        <v>1.36</v>
      </c>
      <c r="F8" s="227">
        <v>1.37</v>
      </c>
      <c r="G8" s="227">
        <v>1.73</v>
      </c>
      <c r="H8" s="227">
        <v>1.88</v>
      </c>
      <c r="I8" s="227">
        <v>1.92</v>
      </c>
      <c r="J8" s="227">
        <v>1.52</v>
      </c>
      <c r="K8" s="227">
        <v>1.03</v>
      </c>
      <c r="L8" s="227">
        <v>0.97</v>
      </c>
      <c r="M8" s="227">
        <v>0.97</v>
      </c>
      <c r="N8" s="227">
        <v>0.97</v>
      </c>
      <c r="O8" s="228">
        <v>0.97</v>
      </c>
    </row>
    <row r="9" spans="1:15" ht="15" x14ac:dyDescent="0.25">
      <c r="A9" s="179" t="s">
        <v>5</v>
      </c>
      <c r="B9" s="226">
        <v>4.5199999999999996</v>
      </c>
      <c r="C9" s="227">
        <v>4.54</v>
      </c>
      <c r="D9" s="227">
        <v>4.1900000000000004</v>
      </c>
      <c r="E9" s="227">
        <v>4.3499999999999996</v>
      </c>
      <c r="F9" s="227">
        <v>4.6500000000000004</v>
      </c>
      <c r="G9" s="227">
        <v>5.18</v>
      </c>
      <c r="H9" s="227">
        <v>4.5599999999999996</v>
      </c>
      <c r="I9" s="227">
        <v>4.1500000000000004</v>
      </c>
      <c r="J9" s="227">
        <v>4.3899999999999997</v>
      </c>
      <c r="K9" s="227">
        <v>3.91</v>
      </c>
      <c r="L9" s="227">
        <v>3.5</v>
      </c>
      <c r="M9" s="227">
        <v>3.5</v>
      </c>
      <c r="N9" s="227">
        <v>3.5</v>
      </c>
      <c r="O9" s="228">
        <v>3.5</v>
      </c>
    </row>
    <row r="10" spans="1:15" ht="15" x14ac:dyDescent="0.25">
      <c r="A10" s="179" t="s">
        <v>7</v>
      </c>
      <c r="B10" s="226">
        <v>2.31</v>
      </c>
      <c r="C10" s="227">
        <v>2.5</v>
      </c>
      <c r="D10" s="227">
        <v>2.5499999999999998</v>
      </c>
      <c r="E10" s="227">
        <v>2.0299999999999998</v>
      </c>
      <c r="F10" s="227">
        <v>1.49</v>
      </c>
      <c r="G10" s="227">
        <v>1.1499999999999999</v>
      </c>
      <c r="H10" s="227">
        <v>1.52</v>
      </c>
      <c r="I10" s="227">
        <v>1.65</v>
      </c>
      <c r="J10" s="227">
        <v>1.63</v>
      </c>
      <c r="K10" s="227">
        <v>1.62</v>
      </c>
      <c r="L10" s="227">
        <v>1.71</v>
      </c>
      <c r="M10" s="227">
        <v>1.71</v>
      </c>
      <c r="N10" s="227">
        <v>1.71</v>
      </c>
      <c r="O10" s="228">
        <v>1.71</v>
      </c>
    </row>
    <row r="11" spans="1:15" ht="15" x14ac:dyDescent="0.25">
      <c r="A11" s="179" t="s">
        <v>9</v>
      </c>
      <c r="B11" s="226">
        <v>7.89</v>
      </c>
      <c r="C11" s="227">
        <v>8.43</v>
      </c>
      <c r="D11" s="227">
        <v>9.1199999999999992</v>
      </c>
      <c r="E11" s="227">
        <v>9.18</v>
      </c>
      <c r="F11" s="227">
        <v>6.95</v>
      </c>
      <c r="G11" s="227">
        <v>6.34</v>
      </c>
      <c r="H11" s="227">
        <v>7</v>
      </c>
      <c r="I11" s="227">
        <v>7.19</v>
      </c>
      <c r="J11" s="227">
        <v>8.74</v>
      </c>
      <c r="K11" s="227">
        <v>8.74</v>
      </c>
      <c r="L11" s="227">
        <v>8.52</v>
      </c>
      <c r="M11" s="227">
        <v>8.52</v>
      </c>
      <c r="N11" s="227">
        <v>8.52</v>
      </c>
      <c r="O11" s="228">
        <v>8.52</v>
      </c>
    </row>
    <row r="12" spans="1:15" ht="15" x14ac:dyDescent="0.25">
      <c r="A12" s="179" t="s">
        <v>10</v>
      </c>
      <c r="B12" s="226">
        <v>0.85</v>
      </c>
      <c r="C12" s="227">
        <v>1</v>
      </c>
      <c r="D12" s="227">
        <v>1.1399999999999999</v>
      </c>
      <c r="E12" s="227">
        <v>0.93</v>
      </c>
      <c r="F12" s="227">
        <v>0.88</v>
      </c>
      <c r="G12" s="227">
        <v>1.01</v>
      </c>
      <c r="H12" s="227">
        <v>0.93</v>
      </c>
      <c r="I12" s="227">
        <v>0.92</v>
      </c>
      <c r="J12" s="227">
        <v>0.83</v>
      </c>
      <c r="K12" s="227">
        <v>0.99</v>
      </c>
      <c r="L12" s="227">
        <v>1.02</v>
      </c>
      <c r="M12" s="227">
        <v>1.02</v>
      </c>
      <c r="N12" s="227">
        <v>1.02</v>
      </c>
      <c r="O12" s="228">
        <v>1.02</v>
      </c>
    </row>
    <row r="13" spans="1:15" ht="15" x14ac:dyDescent="0.25">
      <c r="A13" s="179" t="s">
        <v>11</v>
      </c>
      <c r="B13" s="226">
        <v>5.73</v>
      </c>
      <c r="C13" s="227">
        <v>6.26</v>
      </c>
      <c r="D13" s="227">
        <v>5.96</v>
      </c>
      <c r="E13" s="227">
        <v>4.9400000000000004</v>
      </c>
      <c r="F13" s="227">
        <v>4.84</v>
      </c>
      <c r="G13" s="227">
        <v>5.37</v>
      </c>
      <c r="H13" s="227">
        <v>4.6500000000000004</v>
      </c>
      <c r="I13" s="227">
        <v>5.28</v>
      </c>
      <c r="J13" s="227">
        <v>4.84</v>
      </c>
      <c r="K13" s="227">
        <v>6.67</v>
      </c>
      <c r="L13" s="227">
        <v>6.11</v>
      </c>
      <c r="M13" s="227">
        <v>6.11</v>
      </c>
      <c r="N13" s="227">
        <v>6.11</v>
      </c>
      <c r="O13" s="228">
        <v>6.11</v>
      </c>
    </row>
    <row r="14" spans="1:15" ht="15" x14ac:dyDescent="0.25">
      <c r="A14" s="179" t="s">
        <v>12</v>
      </c>
      <c r="B14" s="226">
        <v>2.4</v>
      </c>
      <c r="C14" s="227">
        <v>2.84</v>
      </c>
      <c r="D14" s="227">
        <v>3.69</v>
      </c>
      <c r="E14" s="227">
        <v>3.69</v>
      </c>
      <c r="F14" s="227">
        <v>3.04</v>
      </c>
      <c r="G14" s="227">
        <v>3.15</v>
      </c>
      <c r="H14" s="227">
        <v>3.38</v>
      </c>
      <c r="I14" s="227">
        <v>3.89</v>
      </c>
      <c r="J14" s="227">
        <v>3.65</v>
      </c>
      <c r="K14" s="227">
        <v>3.44</v>
      </c>
      <c r="L14" s="227">
        <v>3.05</v>
      </c>
      <c r="M14" s="227">
        <v>3.05</v>
      </c>
      <c r="N14" s="227">
        <v>3.05</v>
      </c>
      <c r="O14" s="228">
        <v>3.05</v>
      </c>
    </row>
    <row r="15" spans="1:15" ht="15" x14ac:dyDescent="0.25">
      <c r="A15" s="179" t="s">
        <v>13</v>
      </c>
      <c r="B15" s="226">
        <v>19.649999999999999</v>
      </c>
      <c r="C15" s="227">
        <v>19.75</v>
      </c>
      <c r="D15" s="227">
        <v>19.02</v>
      </c>
      <c r="E15" s="227">
        <v>19.12</v>
      </c>
      <c r="F15" s="227">
        <v>20.96</v>
      </c>
      <c r="G15" s="227">
        <v>19.32</v>
      </c>
      <c r="H15" s="227">
        <v>18.66</v>
      </c>
      <c r="I15" s="227">
        <v>17.5</v>
      </c>
      <c r="J15" s="227">
        <v>18.829999999999998</v>
      </c>
      <c r="K15" s="227">
        <v>20.8</v>
      </c>
      <c r="L15" s="227">
        <v>21.37</v>
      </c>
      <c r="M15" s="227">
        <v>21.37</v>
      </c>
      <c r="N15" s="227">
        <v>21.37</v>
      </c>
      <c r="O15" s="228">
        <v>21.37</v>
      </c>
    </row>
    <row r="16" spans="1:15" ht="15" x14ac:dyDescent="0.25">
      <c r="A16" s="213" t="s">
        <v>14</v>
      </c>
      <c r="B16" s="226">
        <v>3.46</v>
      </c>
      <c r="C16" s="227">
        <v>4.0199999999999996</v>
      </c>
      <c r="D16" s="227">
        <v>4.2</v>
      </c>
      <c r="E16" s="227">
        <v>4.04</v>
      </c>
      <c r="F16" s="227">
        <v>3.19</v>
      </c>
      <c r="G16" s="227">
        <v>2.78</v>
      </c>
      <c r="H16" s="227">
        <v>3.31</v>
      </c>
      <c r="I16" s="227">
        <v>3.74</v>
      </c>
      <c r="J16" s="227">
        <v>3.81</v>
      </c>
      <c r="K16" s="227">
        <v>4.1500000000000004</v>
      </c>
      <c r="L16" s="227">
        <v>4.1500000000000004</v>
      </c>
      <c r="M16" s="227">
        <v>4.1500000000000004</v>
      </c>
      <c r="N16" s="227">
        <v>4.1500000000000004</v>
      </c>
      <c r="O16" s="228">
        <v>4.1500000000000004</v>
      </c>
    </row>
    <row r="17" spans="1:15" ht="15" x14ac:dyDescent="0.25">
      <c r="A17" s="213" t="s">
        <v>15</v>
      </c>
      <c r="B17" s="226">
        <v>25.97</v>
      </c>
      <c r="C17" s="227">
        <v>24.94</v>
      </c>
      <c r="D17" s="227">
        <v>24.61</v>
      </c>
      <c r="E17" s="227">
        <v>25.08</v>
      </c>
      <c r="F17" s="227">
        <v>26.14</v>
      </c>
      <c r="G17" s="227">
        <v>25.42</v>
      </c>
      <c r="H17" s="227">
        <v>25.73</v>
      </c>
      <c r="I17" s="227">
        <v>25.2</v>
      </c>
      <c r="J17" s="227">
        <v>23.62</v>
      </c>
      <c r="K17" s="227">
        <v>22.89</v>
      </c>
      <c r="L17" s="227">
        <v>22.75</v>
      </c>
      <c r="M17" s="227">
        <v>22.75</v>
      </c>
      <c r="N17" s="227">
        <v>22.75</v>
      </c>
      <c r="O17" s="228">
        <v>22.75</v>
      </c>
    </row>
    <row r="18" spans="1:15" ht="15" x14ac:dyDescent="0.25">
      <c r="A18" s="213" t="s">
        <v>16</v>
      </c>
      <c r="B18" s="226">
        <v>1.95</v>
      </c>
      <c r="C18" s="227">
        <v>1.37</v>
      </c>
      <c r="D18" s="227">
        <v>1.4</v>
      </c>
      <c r="E18" s="227">
        <v>1.27</v>
      </c>
      <c r="F18" s="227">
        <v>2.19</v>
      </c>
      <c r="G18" s="227">
        <v>2.86</v>
      </c>
      <c r="H18" s="227">
        <v>3.36</v>
      </c>
      <c r="I18" s="227">
        <v>3.39</v>
      </c>
      <c r="J18" s="227">
        <v>2.8</v>
      </c>
      <c r="K18" s="227">
        <v>2.5499999999999998</v>
      </c>
      <c r="L18" s="227">
        <v>2.15</v>
      </c>
      <c r="M18" s="227">
        <v>2.15</v>
      </c>
      <c r="N18" s="227">
        <v>2.15</v>
      </c>
      <c r="O18" s="228">
        <v>2.15</v>
      </c>
    </row>
    <row r="19" spans="1:15" ht="15" x14ac:dyDescent="0.25">
      <c r="A19" s="213" t="s">
        <v>17</v>
      </c>
      <c r="B19" s="226">
        <v>3.01</v>
      </c>
      <c r="C19" s="227">
        <v>2.82</v>
      </c>
      <c r="D19" s="227">
        <v>2.61</v>
      </c>
      <c r="E19" s="227">
        <v>2.3199999999999998</v>
      </c>
      <c r="F19" s="227">
        <v>2.0299999999999998</v>
      </c>
      <c r="G19" s="227">
        <v>3.09</v>
      </c>
      <c r="H19" s="227">
        <v>2.76</v>
      </c>
      <c r="I19" s="227">
        <v>2.83</v>
      </c>
      <c r="J19" s="227">
        <v>2.39</v>
      </c>
      <c r="K19" s="227">
        <v>2.82</v>
      </c>
      <c r="L19" s="227">
        <v>2.2400000000000002</v>
      </c>
      <c r="M19" s="227">
        <v>2.2400000000000002</v>
      </c>
      <c r="N19" s="227">
        <v>2.2400000000000002</v>
      </c>
      <c r="O19" s="228">
        <v>2.2400000000000002</v>
      </c>
    </row>
    <row r="20" spans="1:15" ht="15" x14ac:dyDescent="0.25">
      <c r="A20" s="213" t="s">
        <v>18</v>
      </c>
      <c r="B20" s="226">
        <v>4.22</v>
      </c>
      <c r="C20" s="227">
        <v>2.83</v>
      </c>
      <c r="D20" s="227">
        <v>4.26</v>
      </c>
      <c r="E20" s="227">
        <v>5.09</v>
      </c>
      <c r="F20" s="227">
        <v>5.25</v>
      </c>
      <c r="G20" s="227">
        <v>4.49</v>
      </c>
      <c r="H20" s="227">
        <v>4.8899999999999997</v>
      </c>
      <c r="I20" s="227">
        <v>5.37</v>
      </c>
      <c r="J20" s="227">
        <v>5.68</v>
      </c>
      <c r="K20" s="227">
        <v>4.42</v>
      </c>
      <c r="L20" s="227">
        <v>3.72</v>
      </c>
      <c r="M20" s="227">
        <v>3.72</v>
      </c>
      <c r="N20" s="227">
        <v>3.72</v>
      </c>
      <c r="O20" s="228">
        <v>3.72</v>
      </c>
    </row>
    <row r="21" spans="1:15" ht="15" x14ac:dyDescent="0.25">
      <c r="A21" s="213" t="s">
        <v>19</v>
      </c>
      <c r="B21" s="226">
        <v>1.23</v>
      </c>
      <c r="C21" s="227">
        <v>1.65</v>
      </c>
      <c r="D21" s="227">
        <v>1.44</v>
      </c>
      <c r="E21" s="227">
        <v>2.38</v>
      </c>
      <c r="F21" s="227">
        <v>2.5</v>
      </c>
      <c r="G21" s="227">
        <v>2.83</v>
      </c>
      <c r="H21" s="227">
        <v>1.88</v>
      </c>
      <c r="I21" s="227">
        <v>1.76</v>
      </c>
      <c r="J21" s="227">
        <v>1.25</v>
      </c>
      <c r="K21" s="227">
        <v>1.31</v>
      </c>
      <c r="L21" s="227">
        <v>2.2799999999999998</v>
      </c>
      <c r="M21" s="227">
        <v>2.2799999999999998</v>
      </c>
      <c r="N21" s="227">
        <v>2.2799999999999998</v>
      </c>
      <c r="O21" s="228">
        <v>2.2799999999999998</v>
      </c>
    </row>
    <row r="22" spans="1:15" ht="15" x14ac:dyDescent="0.25">
      <c r="A22" s="213" t="s">
        <v>20</v>
      </c>
      <c r="B22" s="226">
        <v>2.0099999999999998</v>
      </c>
      <c r="C22" s="227">
        <v>2.2799999999999998</v>
      </c>
      <c r="D22" s="227">
        <v>2.79</v>
      </c>
      <c r="E22" s="227">
        <v>3.3</v>
      </c>
      <c r="F22" s="227">
        <v>3.64</v>
      </c>
      <c r="G22" s="227">
        <v>3</v>
      </c>
      <c r="H22" s="227">
        <v>2.5099999999999998</v>
      </c>
      <c r="I22" s="227">
        <v>2.25</v>
      </c>
      <c r="J22" s="227">
        <v>2.62</v>
      </c>
      <c r="K22" s="227">
        <v>3.21</v>
      </c>
      <c r="L22" s="227">
        <v>3.66</v>
      </c>
      <c r="M22" s="227">
        <v>3.66</v>
      </c>
      <c r="N22" s="227">
        <v>3.66</v>
      </c>
      <c r="O22" s="228">
        <v>3.66</v>
      </c>
    </row>
    <row r="23" spans="1:15" ht="15" x14ac:dyDescent="0.25">
      <c r="A23" s="213" t="s">
        <v>21</v>
      </c>
      <c r="B23" s="226">
        <v>1.06</v>
      </c>
      <c r="C23" s="227">
        <v>1.39</v>
      </c>
      <c r="D23" s="227">
        <v>1.37</v>
      </c>
      <c r="E23" s="227">
        <v>1.6</v>
      </c>
      <c r="F23" s="227">
        <v>1.04</v>
      </c>
      <c r="G23" s="227">
        <v>1</v>
      </c>
      <c r="H23" s="227">
        <v>1.24</v>
      </c>
      <c r="I23" s="227">
        <v>1.72</v>
      </c>
      <c r="J23" s="227">
        <v>2.23</v>
      </c>
      <c r="K23" s="227">
        <v>1.67</v>
      </c>
      <c r="L23" s="227">
        <v>1.39</v>
      </c>
      <c r="M23" s="227">
        <v>1.39</v>
      </c>
      <c r="N23" s="227">
        <v>1.39</v>
      </c>
      <c r="O23" s="228">
        <v>1.39</v>
      </c>
    </row>
    <row r="24" spans="1:15" ht="15" x14ac:dyDescent="0.25">
      <c r="A24" s="214" t="s">
        <v>22</v>
      </c>
      <c r="B24" s="229">
        <v>1.36</v>
      </c>
      <c r="C24" s="230">
        <v>1.55</v>
      </c>
      <c r="D24" s="230">
        <v>1.4</v>
      </c>
      <c r="E24" s="230">
        <v>1.5</v>
      </c>
      <c r="F24" s="230">
        <v>1.43</v>
      </c>
      <c r="G24" s="230">
        <v>0.89</v>
      </c>
      <c r="H24" s="230">
        <v>1.65</v>
      </c>
      <c r="I24" s="230">
        <v>1.37</v>
      </c>
      <c r="J24" s="230">
        <v>1.33</v>
      </c>
      <c r="K24" s="230">
        <v>0.63</v>
      </c>
      <c r="L24" s="230">
        <v>1.38</v>
      </c>
      <c r="M24" s="230">
        <v>1.38</v>
      </c>
      <c r="N24" s="230">
        <v>1.38</v>
      </c>
      <c r="O24" s="231">
        <v>1.38</v>
      </c>
    </row>
    <row r="25" spans="1:15" ht="4.5" customHeight="1" x14ac:dyDescent="0.25"/>
    <row r="26" spans="1:15" ht="14.25" customHeight="1" x14ac:dyDescent="0.25">
      <c r="A26" s="255" t="s">
        <v>144</v>
      </c>
      <c r="B26" s="255"/>
      <c r="C26" s="255"/>
      <c r="D26" s="255"/>
      <c r="E26" s="255"/>
      <c r="F26" s="255"/>
      <c r="G26" s="72"/>
      <c r="H26" s="72"/>
      <c r="I26" s="72"/>
      <c r="J26" s="72"/>
      <c r="K26" s="72"/>
    </row>
    <row r="27" spans="1:15" ht="16.2" thickBot="1" x14ac:dyDescent="0.3">
      <c r="A27" s="129"/>
      <c r="B27" s="130">
        <v>2010</v>
      </c>
      <c r="C27" s="130">
        <v>2011</v>
      </c>
      <c r="D27" s="130">
        <v>2012</v>
      </c>
      <c r="E27" s="130">
        <v>2013</v>
      </c>
      <c r="F27" s="130">
        <v>2014</v>
      </c>
      <c r="G27" s="130">
        <v>2015</v>
      </c>
      <c r="H27" s="225">
        <v>2016</v>
      </c>
      <c r="I27" s="130">
        <v>2017</v>
      </c>
      <c r="J27" s="130">
        <v>2018</v>
      </c>
      <c r="K27" s="130">
        <v>2019</v>
      </c>
      <c r="L27" s="130">
        <v>2020</v>
      </c>
      <c r="M27" s="130">
        <v>2021</v>
      </c>
      <c r="N27" s="130">
        <v>2022</v>
      </c>
      <c r="O27" s="130">
        <v>2023</v>
      </c>
    </row>
    <row r="28" spans="1:15" ht="15" x14ac:dyDescent="0.25">
      <c r="A28" s="179" t="s">
        <v>1</v>
      </c>
      <c r="B28" s="232">
        <v>7.84</v>
      </c>
      <c r="C28" s="233">
        <v>7.74</v>
      </c>
      <c r="D28" s="233">
        <v>8.39</v>
      </c>
      <c r="E28" s="233">
        <v>8.91</v>
      </c>
      <c r="F28" s="233">
        <v>9.35</v>
      </c>
      <c r="G28" s="233">
        <v>8.75</v>
      </c>
      <c r="H28" s="233">
        <v>8.57</v>
      </c>
      <c r="I28" s="233">
        <v>8.18</v>
      </c>
      <c r="J28" s="233">
        <v>8.24</v>
      </c>
      <c r="K28" s="233">
        <v>8.6999999999999993</v>
      </c>
      <c r="L28" s="233">
        <v>8.41</v>
      </c>
      <c r="M28" s="233">
        <v>8.41</v>
      </c>
      <c r="N28" s="233">
        <v>8.41</v>
      </c>
      <c r="O28" s="234">
        <v>8.41</v>
      </c>
    </row>
    <row r="29" spans="1:15" ht="15" x14ac:dyDescent="0.25">
      <c r="A29" s="179" t="s">
        <v>3</v>
      </c>
      <c r="B29" s="226">
        <v>2.44</v>
      </c>
      <c r="C29" s="227">
        <v>1.92</v>
      </c>
      <c r="D29" s="227">
        <v>1.28</v>
      </c>
      <c r="E29" s="227">
        <v>0.76</v>
      </c>
      <c r="F29" s="227">
        <v>1.05</v>
      </c>
      <c r="G29" s="227">
        <v>1.35</v>
      </c>
      <c r="H29" s="227">
        <v>1.5</v>
      </c>
      <c r="I29" s="227">
        <v>1.36</v>
      </c>
      <c r="J29" s="227">
        <v>1.37</v>
      </c>
      <c r="K29" s="227">
        <v>1.39</v>
      </c>
      <c r="L29" s="227">
        <v>1.29</v>
      </c>
      <c r="M29" s="227">
        <v>1.29</v>
      </c>
      <c r="N29" s="227">
        <v>1.29</v>
      </c>
      <c r="O29" s="228">
        <v>1.29</v>
      </c>
    </row>
    <row r="30" spans="1:15" ht="15" x14ac:dyDescent="0.25">
      <c r="A30" s="179" t="s">
        <v>5</v>
      </c>
      <c r="B30" s="226">
        <v>3.85</v>
      </c>
      <c r="C30" s="227">
        <v>4.13</v>
      </c>
      <c r="D30" s="227">
        <v>4.3</v>
      </c>
      <c r="E30" s="227">
        <v>4.68</v>
      </c>
      <c r="F30" s="227">
        <v>4.9000000000000004</v>
      </c>
      <c r="G30" s="227">
        <v>4.99</v>
      </c>
      <c r="H30" s="227">
        <v>4.79</v>
      </c>
      <c r="I30" s="227">
        <v>5.08</v>
      </c>
      <c r="J30" s="227">
        <v>4.5599999999999996</v>
      </c>
      <c r="K30" s="227">
        <v>4.43</v>
      </c>
      <c r="L30" s="227">
        <v>4.18</v>
      </c>
      <c r="M30" s="227">
        <v>4.18</v>
      </c>
      <c r="N30" s="227">
        <v>4.18</v>
      </c>
      <c r="O30" s="228">
        <v>4.18</v>
      </c>
    </row>
    <row r="31" spans="1:15" ht="15" x14ac:dyDescent="0.25">
      <c r="A31" s="179" t="s">
        <v>7</v>
      </c>
      <c r="B31" s="226">
        <v>2.81</v>
      </c>
      <c r="C31" s="227">
        <v>2.34</v>
      </c>
      <c r="D31" s="227">
        <v>2.33</v>
      </c>
      <c r="E31" s="227">
        <v>2.76</v>
      </c>
      <c r="F31" s="227">
        <v>2.82</v>
      </c>
      <c r="G31" s="227">
        <v>3</v>
      </c>
      <c r="H31" s="227">
        <v>2.34</v>
      </c>
      <c r="I31" s="227">
        <v>2.4700000000000002</v>
      </c>
      <c r="J31" s="227">
        <v>2.5499999999999998</v>
      </c>
      <c r="K31" s="227">
        <v>2.71</v>
      </c>
      <c r="L31" s="227">
        <v>2.76</v>
      </c>
      <c r="M31" s="227">
        <v>2.76</v>
      </c>
      <c r="N31" s="227">
        <v>2.76</v>
      </c>
      <c r="O31" s="228">
        <v>2.76</v>
      </c>
    </row>
    <row r="32" spans="1:15" ht="15" x14ac:dyDescent="0.25">
      <c r="A32" s="179" t="s">
        <v>9</v>
      </c>
      <c r="B32" s="226">
        <v>6.53</v>
      </c>
      <c r="C32" s="227">
        <v>6.43</v>
      </c>
      <c r="D32" s="227">
        <v>6.04</v>
      </c>
      <c r="E32" s="227">
        <v>6.72</v>
      </c>
      <c r="F32" s="227">
        <v>6.91</v>
      </c>
      <c r="G32" s="227">
        <v>6.93</v>
      </c>
      <c r="H32" s="227">
        <v>6.06</v>
      </c>
      <c r="I32" s="227">
        <v>5.87</v>
      </c>
      <c r="J32" s="227">
        <v>5.98</v>
      </c>
      <c r="K32" s="227">
        <v>5.95</v>
      </c>
      <c r="L32" s="227">
        <v>5.93</v>
      </c>
      <c r="M32" s="227">
        <v>5.93</v>
      </c>
      <c r="N32" s="227">
        <v>5.93</v>
      </c>
      <c r="O32" s="228">
        <v>5.93</v>
      </c>
    </row>
    <row r="33" spans="1:15" ht="15" x14ac:dyDescent="0.25">
      <c r="A33" s="179" t="s">
        <v>10</v>
      </c>
      <c r="B33" s="226">
        <v>0.41</v>
      </c>
      <c r="C33" s="227">
        <v>0.55000000000000004</v>
      </c>
      <c r="D33" s="227">
        <v>0.75</v>
      </c>
      <c r="E33" s="227">
        <v>0.73</v>
      </c>
      <c r="F33" s="227">
        <v>0.78</v>
      </c>
      <c r="G33" s="227">
        <v>0.61</v>
      </c>
      <c r="H33" s="227">
        <v>0.87</v>
      </c>
      <c r="I33" s="227">
        <v>0.87</v>
      </c>
      <c r="J33" s="227">
        <v>1.1399999999999999</v>
      </c>
      <c r="K33" s="227">
        <v>0.95</v>
      </c>
      <c r="L33" s="227">
        <v>0.86</v>
      </c>
      <c r="M33" s="227">
        <v>0.86</v>
      </c>
      <c r="N33" s="227">
        <v>0.86</v>
      </c>
      <c r="O33" s="228">
        <v>0.86</v>
      </c>
    </row>
    <row r="34" spans="1:15" ht="15" x14ac:dyDescent="0.25">
      <c r="A34" s="179" t="s">
        <v>11</v>
      </c>
      <c r="B34" s="226">
        <v>5.01</v>
      </c>
      <c r="C34" s="227">
        <v>5.32</v>
      </c>
      <c r="D34" s="227">
        <v>5.75</v>
      </c>
      <c r="E34" s="227">
        <v>5.78</v>
      </c>
      <c r="F34" s="227">
        <v>5.6</v>
      </c>
      <c r="G34" s="227">
        <v>5.43</v>
      </c>
      <c r="H34" s="227">
        <v>5.82</v>
      </c>
      <c r="I34" s="227">
        <v>6.04</v>
      </c>
      <c r="J34" s="227">
        <v>6.56</v>
      </c>
      <c r="K34" s="227">
        <v>6.26</v>
      </c>
      <c r="L34" s="227">
        <v>6.77</v>
      </c>
      <c r="M34" s="227">
        <v>6.77</v>
      </c>
      <c r="N34" s="227">
        <v>6.77</v>
      </c>
      <c r="O34" s="228">
        <v>6.77</v>
      </c>
    </row>
    <row r="35" spans="1:15" ht="15" x14ac:dyDescent="0.25">
      <c r="A35" s="179" t="s">
        <v>12</v>
      </c>
      <c r="B35" s="226">
        <v>5.15</v>
      </c>
      <c r="C35" s="227">
        <v>4.16</v>
      </c>
      <c r="D35" s="227">
        <v>3.94</v>
      </c>
      <c r="E35" s="227">
        <v>4.0999999999999996</v>
      </c>
      <c r="F35" s="227">
        <v>4.6100000000000003</v>
      </c>
      <c r="G35" s="227">
        <v>4.74</v>
      </c>
      <c r="H35" s="227">
        <v>4.93</v>
      </c>
      <c r="I35" s="227">
        <v>5.26</v>
      </c>
      <c r="J35" s="227">
        <v>6.13</v>
      </c>
      <c r="K35" s="227">
        <v>5.96</v>
      </c>
      <c r="L35" s="227">
        <v>5.3</v>
      </c>
      <c r="M35" s="227">
        <v>5.3</v>
      </c>
      <c r="N35" s="227">
        <v>5.3</v>
      </c>
      <c r="O35" s="228">
        <v>5.3</v>
      </c>
    </row>
    <row r="36" spans="1:15" ht="15" x14ac:dyDescent="0.25">
      <c r="A36" s="179" t="s">
        <v>13</v>
      </c>
      <c r="B36" s="226">
        <v>18.45</v>
      </c>
      <c r="C36" s="227">
        <v>18.5</v>
      </c>
      <c r="D36" s="227">
        <v>18.149999999999999</v>
      </c>
      <c r="E36" s="227">
        <v>17.5</v>
      </c>
      <c r="F36" s="227">
        <v>17.04</v>
      </c>
      <c r="G36" s="227">
        <v>17.309999999999999</v>
      </c>
      <c r="H36" s="227">
        <v>17.559999999999999</v>
      </c>
      <c r="I36" s="227">
        <v>17.68</v>
      </c>
      <c r="J36" s="227">
        <v>16.88</v>
      </c>
      <c r="K36" s="227">
        <v>17.079999999999998</v>
      </c>
      <c r="L36" s="227">
        <v>17.350000000000001</v>
      </c>
      <c r="M36" s="227">
        <v>17.350000000000001</v>
      </c>
      <c r="N36" s="227">
        <v>17.350000000000001</v>
      </c>
      <c r="O36" s="228">
        <v>17.350000000000001</v>
      </c>
    </row>
    <row r="37" spans="1:15" ht="15" x14ac:dyDescent="0.25">
      <c r="A37" s="213" t="s">
        <v>14</v>
      </c>
      <c r="B37" s="226">
        <v>6.59</v>
      </c>
      <c r="C37" s="227">
        <v>6.43</v>
      </c>
      <c r="D37" s="227">
        <v>5.65</v>
      </c>
      <c r="E37" s="227">
        <v>5.17</v>
      </c>
      <c r="F37" s="227">
        <v>5.86</v>
      </c>
      <c r="G37" s="227">
        <v>5.66</v>
      </c>
      <c r="H37" s="227">
        <v>5.85</v>
      </c>
      <c r="I37" s="227">
        <v>4.99</v>
      </c>
      <c r="J37" s="227">
        <v>5.07</v>
      </c>
      <c r="K37" s="227">
        <v>5.45</v>
      </c>
      <c r="L37" s="227">
        <v>5.38</v>
      </c>
      <c r="M37" s="227">
        <v>5.38</v>
      </c>
      <c r="N37" s="227">
        <v>5.38</v>
      </c>
      <c r="O37" s="228">
        <v>5.38</v>
      </c>
    </row>
    <row r="38" spans="1:15" ht="15" x14ac:dyDescent="0.25">
      <c r="A38" s="213" t="s">
        <v>15</v>
      </c>
      <c r="B38" s="226">
        <v>23.91</v>
      </c>
      <c r="C38" s="227">
        <v>23.29</v>
      </c>
      <c r="D38" s="227">
        <v>23.72</v>
      </c>
      <c r="E38" s="227">
        <v>22.66</v>
      </c>
      <c r="F38" s="227">
        <v>21.81</v>
      </c>
      <c r="G38" s="227">
        <v>21.8</v>
      </c>
      <c r="H38" s="227">
        <v>20.170000000000002</v>
      </c>
      <c r="I38" s="227">
        <v>19.420000000000002</v>
      </c>
      <c r="J38" s="227">
        <v>18.68</v>
      </c>
      <c r="K38" s="227">
        <v>19.46</v>
      </c>
      <c r="L38" s="227">
        <v>19.899999999999999</v>
      </c>
      <c r="M38" s="227">
        <v>19.899999999999999</v>
      </c>
      <c r="N38" s="227">
        <v>19.899999999999999</v>
      </c>
      <c r="O38" s="228">
        <v>19.899999999999999</v>
      </c>
    </row>
    <row r="39" spans="1:15" ht="15" x14ac:dyDescent="0.25">
      <c r="A39" s="213" t="s">
        <v>16</v>
      </c>
      <c r="B39" s="226">
        <v>2.97</v>
      </c>
      <c r="C39" s="227">
        <v>3.82</v>
      </c>
      <c r="D39" s="227">
        <v>4.1399999999999997</v>
      </c>
      <c r="E39" s="227">
        <v>3.77</v>
      </c>
      <c r="F39" s="227">
        <v>3.12</v>
      </c>
      <c r="G39" s="227">
        <v>2.4300000000000002</v>
      </c>
      <c r="H39" s="227">
        <v>3.61</v>
      </c>
      <c r="I39" s="227">
        <v>3.94</v>
      </c>
      <c r="J39" s="227">
        <v>4.29</v>
      </c>
      <c r="K39" s="227">
        <v>3.77</v>
      </c>
      <c r="L39" s="227">
        <v>4.1100000000000003</v>
      </c>
      <c r="M39" s="227">
        <v>4.1100000000000003</v>
      </c>
      <c r="N39" s="227">
        <v>4.1100000000000003</v>
      </c>
      <c r="O39" s="228">
        <v>4.1100000000000003</v>
      </c>
    </row>
    <row r="40" spans="1:15" ht="15" x14ac:dyDescent="0.25">
      <c r="A40" s="213" t="s">
        <v>17</v>
      </c>
      <c r="B40" s="226">
        <v>3.63</v>
      </c>
      <c r="C40" s="227">
        <v>3.84</v>
      </c>
      <c r="D40" s="227">
        <v>2.92</v>
      </c>
      <c r="E40" s="227">
        <v>2.62</v>
      </c>
      <c r="F40" s="227">
        <v>2.39</v>
      </c>
      <c r="G40" s="227">
        <v>2.98</v>
      </c>
      <c r="H40" s="227">
        <v>3.08</v>
      </c>
      <c r="I40" s="227">
        <v>3.07</v>
      </c>
      <c r="J40" s="227">
        <v>3</v>
      </c>
      <c r="K40" s="227">
        <v>3.05</v>
      </c>
      <c r="L40" s="227">
        <v>2.81</v>
      </c>
      <c r="M40" s="227">
        <v>2.81</v>
      </c>
      <c r="N40" s="227">
        <v>2.81</v>
      </c>
      <c r="O40" s="228">
        <v>2.81</v>
      </c>
    </row>
    <row r="41" spans="1:15" ht="15" x14ac:dyDescent="0.25">
      <c r="A41" s="213" t="s">
        <v>18</v>
      </c>
      <c r="B41" s="226">
        <v>2.4700000000000002</v>
      </c>
      <c r="C41" s="227">
        <v>2.91</v>
      </c>
      <c r="D41" s="227">
        <v>3.34</v>
      </c>
      <c r="E41" s="227">
        <v>4</v>
      </c>
      <c r="F41" s="227">
        <v>4.18</v>
      </c>
      <c r="G41" s="227">
        <v>4.6100000000000003</v>
      </c>
      <c r="H41" s="227">
        <v>4.6900000000000004</v>
      </c>
      <c r="I41" s="227">
        <v>5.0199999999999996</v>
      </c>
      <c r="J41" s="227">
        <v>4.41</v>
      </c>
      <c r="K41" s="227">
        <v>4.3099999999999996</v>
      </c>
      <c r="L41" s="227">
        <v>4.2</v>
      </c>
      <c r="M41" s="227">
        <v>4.2</v>
      </c>
      <c r="N41" s="227">
        <v>4.2</v>
      </c>
      <c r="O41" s="228">
        <v>4.2</v>
      </c>
    </row>
    <row r="42" spans="1:15" ht="15" x14ac:dyDescent="0.25">
      <c r="A42" s="213" t="s">
        <v>19</v>
      </c>
      <c r="B42" s="226">
        <v>2.61</v>
      </c>
      <c r="C42" s="227">
        <v>2.44</v>
      </c>
      <c r="D42" s="227">
        <v>2.4500000000000002</v>
      </c>
      <c r="E42" s="227">
        <v>2.2999999999999998</v>
      </c>
      <c r="F42" s="227">
        <v>2.1800000000000002</v>
      </c>
      <c r="G42" s="227">
        <v>1.68</v>
      </c>
      <c r="H42" s="227">
        <v>1.96</v>
      </c>
      <c r="I42" s="227">
        <v>1.94</v>
      </c>
      <c r="J42" s="227">
        <v>1.96</v>
      </c>
      <c r="K42" s="227">
        <v>1.71</v>
      </c>
      <c r="L42" s="227">
        <v>1.97</v>
      </c>
      <c r="M42" s="227">
        <v>1.97</v>
      </c>
      <c r="N42" s="227">
        <v>1.97</v>
      </c>
      <c r="O42" s="228">
        <v>1.97</v>
      </c>
    </row>
    <row r="43" spans="1:15" ht="15" x14ac:dyDescent="0.25">
      <c r="A43" s="213" t="s">
        <v>20</v>
      </c>
      <c r="B43" s="226">
        <v>2.81</v>
      </c>
      <c r="C43" s="227">
        <v>3.21</v>
      </c>
      <c r="D43" s="227">
        <v>3.49</v>
      </c>
      <c r="E43" s="227">
        <v>3.97</v>
      </c>
      <c r="F43" s="227">
        <v>3.84</v>
      </c>
      <c r="G43" s="227">
        <v>4.01</v>
      </c>
      <c r="H43" s="227">
        <v>3.78</v>
      </c>
      <c r="I43" s="227">
        <v>4.1100000000000003</v>
      </c>
      <c r="J43" s="227">
        <v>4.3899999999999997</v>
      </c>
      <c r="K43" s="227">
        <v>4.5599999999999996</v>
      </c>
      <c r="L43" s="227">
        <v>5</v>
      </c>
      <c r="M43" s="227">
        <v>5</v>
      </c>
      <c r="N43" s="227">
        <v>5</v>
      </c>
      <c r="O43" s="228">
        <v>5</v>
      </c>
    </row>
    <row r="44" spans="1:15" ht="15" x14ac:dyDescent="0.25">
      <c r="A44" s="213" t="s">
        <v>21</v>
      </c>
      <c r="B44" s="226">
        <v>0.91</v>
      </c>
      <c r="C44" s="227">
        <v>0.9</v>
      </c>
      <c r="D44" s="227">
        <v>0.9</v>
      </c>
      <c r="E44" s="227">
        <v>0.81</v>
      </c>
      <c r="F44" s="227">
        <v>0.89</v>
      </c>
      <c r="G44" s="227">
        <v>0.95</v>
      </c>
      <c r="H44" s="227">
        <v>1.21</v>
      </c>
      <c r="I44" s="227">
        <v>1.35</v>
      </c>
      <c r="J44" s="227">
        <v>1.28</v>
      </c>
      <c r="K44" s="227">
        <v>1.17</v>
      </c>
      <c r="L44" s="227">
        <v>0.86</v>
      </c>
      <c r="M44" s="227">
        <v>0.86</v>
      </c>
      <c r="N44" s="227">
        <v>0.86</v>
      </c>
      <c r="O44" s="228">
        <v>0.86</v>
      </c>
    </row>
    <row r="45" spans="1:15" ht="15" x14ac:dyDescent="0.25">
      <c r="A45" s="214" t="s">
        <v>22</v>
      </c>
      <c r="B45" s="229">
        <v>1.63</v>
      </c>
      <c r="C45" s="230">
        <v>2.08</v>
      </c>
      <c r="D45" s="230">
        <v>2.4700000000000002</v>
      </c>
      <c r="E45" s="230">
        <v>2.76</v>
      </c>
      <c r="F45" s="230">
        <v>2.65</v>
      </c>
      <c r="G45" s="230">
        <v>2.78</v>
      </c>
      <c r="H45" s="230">
        <v>3.21</v>
      </c>
      <c r="I45" s="230">
        <v>3.35</v>
      </c>
      <c r="J45" s="230">
        <v>3.5</v>
      </c>
      <c r="K45" s="230">
        <v>3.09</v>
      </c>
      <c r="L45" s="230">
        <v>2.91</v>
      </c>
      <c r="M45" s="230">
        <v>2.91</v>
      </c>
      <c r="N45" s="230">
        <v>2.91</v>
      </c>
      <c r="O45" s="231">
        <v>2.91</v>
      </c>
    </row>
    <row r="46" spans="1:15" ht="4.5" customHeight="1" x14ac:dyDescent="0.25"/>
    <row r="47" spans="1:15" ht="15.6" x14ac:dyDescent="0.25">
      <c r="A47" s="255" t="s">
        <v>145</v>
      </c>
      <c r="B47" s="255"/>
      <c r="C47" s="255"/>
      <c r="D47" s="255"/>
      <c r="E47" s="255"/>
      <c r="F47" s="255"/>
      <c r="G47" s="72"/>
      <c r="H47" s="72"/>
      <c r="I47" s="72"/>
      <c r="J47" s="72"/>
      <c r="K47" s="72"/>
    </row>
    <row r="48" spans="1:15" ht="16.2" thickBot="1" x14ac:dyDescent="0.3">
      <c r="A48" s="129"/>
      <c r="B48" s="130">
        <v>2010</v>
      </c>
      <c r="C48" s="130">
        <v>2011</v>
      </c>
      <c r="D48" s="130">
        <v>2012</v>
      </c>
      <c r="E48" s="130">
        <v>2013</v>
      </c>
      <c r="F48" s="130">
        <v>2014</v>
      </c>
      <c r="G48" s="130">
        <v>2015</v>
      </c>
      <c r="H48" s="225">
        <v>2016</v>
      </c>
      <c r="I48" s="130">
        <v>2017</v>
      </c>
      <c r="J48" s="130">
        <v>2018</v>
      </c>
      <c r="K48" s="130">
        <v>2019</v>
      </c>
      <c r="L48" s="130">
        <v>2020</v>
      </c>
      <c r="M48" s="130">
        <v>2021</v>
      </c>
      <c r="N48" s="130">
        <v>2022</v>
      </c>
      <c r="O48" s="130">
        <v>2023</v>
      </c>
    </row>
    <row r="49" spans="1:15" ht="15" x14ac:dyDescent="0.25">
      <c r="A49" s="179" t="s">
        <v>1</v>
      </c>
      <c r="B49" s="232">
        <v>8.91</v>
      </c>
      <c r="C49" s="233">
        <v>9.57</v>
      </c>
      <c r="D49" s="233">
        <v>9.14</v>
      </c>
      <c r="E49" s="233">
        <v>7.95</v>
      </c>
      <c r="F49" s="233">
        <v>6.58</v>
      </c>
      <c r="G49" s="233">
        <v>7.52</v>
      </c>
      <c r="H49" s="233">
        <v>7.9</v>
      </c>
      <c r="I49" s="233">
        <v>8.6999999999999993</v>
      </c>
      <c r="J49" s="233">
        <v>8.42</v>
      </c>
      <c r="K49" s="233">
        <v>8.6199999999999992</v>
      </c>
      <c r="L49" s="233">
        <v>8.02</v>
      </c>
      <c r="M49" s="233">
        <v>8.02</v>
      </c>
      <c r="N49" s="233">
        <v>8.02</v>
      </c>
      <c r="O49" s="234">
        <v>8.02</v>
      </c>
    </row>
    <row r="50" spans="1:15" ht="15" x14ac:dyDescent="0.25">
      <c r="A50" s="179" t="s">
        <v>3</v>
      </c>
      <c r="B50" s="226">
        <v>2.13</v>
      </c>
      <c r="C50" s="227">
        <v>1.72</v>
      </c>
      <c r="D50" s="227">
        <v>1.65</v>
      </c>
      <c r="E50" s="227">
        <v>1.75</v>
      </c>
      <c r="F50" s="227">
        <v>2.0499999999999998</v>
      </c>
      <c r="G50" s="227">
        <v>2.31</v>
      </c>
      <c r="H50" s="227">
        <v>1.99</v>
      </c>
      <c r="I50" s="227">
        <v>2.13</v>
      </c>
      <c r="J50" s="227">
        <v>2.04</v>
      </c>
      <c r="K50" s="227">
        <v>2.11</v>
      </c>
      <c r="L50" s="227">
        <v>2.35</v>
      </c>
      <c r="M50" s="227">
        <v>2.35</v>
      </c>
      <c r="N50" s="227">
        <v>2.35</v>
      </c>
      <c r="O50" s="228">
        <v>2.35</v>
      </c>
    </row>
    <row r="51" spans="1:15" ht="15" x14ac:dyDescent="0.25">
      <c r="A51" s="179" t="s">
        <v>5</v>
      </c>
      <c r="B51" s="226">
        <v>6.76</v>
      </c>
      <c r="C51" s="227">
        <v>6.77</v>
      </c>
      <c r="D51" s="227">
        <v>7.23</v>
      </c>
      <c r="E51" s="227">
        <v>6.9</v>
      </c>
      <c r="F51" s="227">
        <v>7.58</v>
      </c>
      <c r="G51" s="227">
        <v>6.97</v>
      </c>
      <c r="H51" s="227">
        <v>6.54</v>
      </c>
      <c r="I51" s="227">
        <v>7.48</v>
      </c>
      <c r="J51" s="227">
        <v>8.9600000000000009</v>
      </c>
      <c r="K51" s="227">
        <v>8.9</v>
      </c>
      <c r="L51" s="227">
        <v>8.2799999999999994</v>
      </c>
      <c r="M51" s="227">
        <v>8.2799999999999994</v>
      </c>
      <c r="N51" s="227">
        <v>8.2799999999999994</v>
      </c>
      <c r="O51" s="228">
        <v>8.2799999999999994</v>
      </c>
    </row>
    <row r="52" spans="1:15" ht="15" x14ac:dyDescent="0.25">
      <c r="A52" s="179" t="s">
        <v>7</v>
      </c>
      <c r="B52" s="226">
        <v>4.32</v>
      </c>
      <c r="C52" s="227">
        <v>3.93</v>
      </c>
      <c r="D52" s="227">
        <v>4.5199999999999996</v>
      </c>
      <c r="E52" s="227">
        <v>3.92</v>
      </c>
      <c r="F52" s="227">
        <v>4.0999999999999996</v>
      </c>
      <c r="G52" s="227">
        <v>4.0199999999999996</v>
      </c>
      <c r="H52" s="227">
        <v>4.24</v>
      </c>
      <c r="I52" s="227">
        <v>4.32</v>
      </c>
      <c r="J52" s="227">
        <v>3.41</v>
      </c>
      <c r="K52" s="227">
        <v>3.24</v>
      </c>
      <c r="L52" s="227">
        <v>3.35</v>
      </c>
      <c r="M52" s="227">
        <v>3.35</v>
      </c>
      <c r="N52" s="227">
        <v>3.35</v>
      </c>
      <c r="O52" s="228">
        <v>3.35</v>
      </c>
    </row>
    <row r="53" spans="1:15" ht="15" x14ac:dyDescent="0.25">
      <c r="A53" s="179" t="s">
        <v>9</v>
      </c>
      <c r="B53" s="226">
        <v>6.19</v>
      </c>
      <c r="C53" s="227">
        <v>5.3</v>
      </c>
      <c r="D53" s="227">
        <v>5.84</v>
      </c>
      <c r="E53" s="227">
        <v>5.54</v>
      </c>
      <c r="F53" s="227">
        <v>5.76</v>
      </c>
      <c r="G53" s="227">
        <v>5.87</v>
      </c>
      <c r="H53" s="227">
        <v>6.74</v>
      </c>
      <c r="I53" s="227">
        <v>7.03</v>
      </c>
      <c r="J53" s="227">
        <v>5.92</v>
      </c>
      <c r="K53" s="227">
        <v>5.88</v>
      </c>
      <c r="L53" s="227">
        <v>5.04</v>
      </c>
      <c r="M53" s="227">
        <v>5.04</v>
      </c>
      <c r="N53" s="227">
        <v>5.04</v>
      </c>
      <c r="O53" s="228">
        <v>5.04</v>
      </c>
    </row>
    <row r="54" spans="1:15" ht="15" x14ac:dyDescent="0.25">
      <c r="A54" s="179" t="s">
        <v>10</v>
      </c>
      <c r="B54" s="226">
        <v>0.65</v>
      </c>
      <c r="C54" s="227">
        <v>0.68</v>
      </c>
      <c r="D54" s="227">
        <v>0.65</v>
      </c>
      <c r="E54" s="227">
        <v>0.99</v>
      </c>
      <c r="F54" s="227">
        <v>1.1299999999999999</v>
      </c>
      <c r="G54" s="227">
        <v>1.1499999999999999</v>
      </c>
      <c r="H54" s="227">
        <v>0.94</v>
      </c>
      <c r="I54" s="227">
        <v>0.95</v>
      </c>
      <c r="J54" s="227">
        <v>0.88</v>
      </c>
      <c r="K54" s="227">
        <v>1.2</v>
      </c>
      <c r="L54" s="227">
        <v>1.03</v>
      </c>
      <c r="M54" s="227">
        <v>1.03</v>
      </c>
      <c r="N54" s="227">
        <v>1.03</v>
      </c>
      <c r="O54" s="228">
        <v>1.03</v>
      </c>
    </row>
    <row r="55" spans="1:15" ht="15" x14ac:dyDescent="0.25">
      <c r="A55" s="179" t="s">
        <v>11</v>
      </c>
      <c r="B55" s="226">
        <v>6.64</v>
      </c>
      <c r="C55" s="227">
        <v>7.68</v>
      </c>
      <c r="D55" s="227">
        <v>8</v>
      </c>
      <c r="E55" s="227">
        <v>9.36</v>
      </c>
      <c r="F55" s="227">
        <v>8.8800000000000008</v>
      </c>
      <c r="G55" s="227">
        <v>8.15</v>
      </c>
      <c r="H55" s="227">
        <v>6.77</v>
      </c>
      <c r="I55" s="227">
        <v>7.3</v>
      </c>
      <c r="J55" s="227">
        <v>6.69</v>
      </c>
      <c r="K55" s="227">
        <v>6.61</v>
      </c>
      <c r="L55" s="227">
        <v>5.48</v>
      </c>
      <c r="M55" s="227">
        <v>5.48</v>
      </c>
      <c r="N55" s="227">
        <v>5.48</v>
      </c>
      <c r="O55" s="228">
        <v>5.48</v>
      </c>
    </row>
    <row r="56" spans="1:15" ht="15" x14ac:dyDescent="0.25">
      <c r="A56" s="179" t="s">
        <v>12</v>
      </c>
      <c r="B56" s="226">
        <v>3.73</v>
      </c>
      <c r="C56" s="227">
        <v>4.08</v>
      </c>
      <c r="D56" s="227">
        <v>4.1399999999999997</v>
      </c>
      <c r="E56" s="227">
        <v>3.99</v>
      </c>
      <c r="F56" s="227">
        <v>3.67</v>
      </c>
      <c r="G56" s="227">
        <v>3.93</v>
      </c>
      <c r="H56" s="227">
        <v>4.29</v>
      </c>
      <c r="I56" s="227">
        <v>5.49</v>
      </c>
      <c r="J56" s="227">
        <v>5.92</v>
      </c>
      <c r="K56" s="227">
        <v>6.61</v>
      </c>
      <c r="L56" s="227">
        <v>6</v>
      </c>
      <c r="M56" s="227">
        <v>6</v>
      </c>
      <c r="N56" s="227">
        <v>6</v>
      </c>
      <c r="O56" s="228">
        <v>6</v>
      </c>
    </row>
    <row r="57" spans="1:15" ht="15" x14ac:dyDescent="0.25">
      <c r="A57" s="179" t="s">
        <v>13</v>
      </c>
      <c r="B57" s="226">
        <v>13.71</v>
      </c>
      <c r="C57" s="227">
        <v>14.22</v>
      </c>
      <c r="D57" s="227">
        <v>14.29</v>
      </c>
      <c r="E57" s="227">
        <v>14.34</v>
      </c>
      <c r="F57" s="227">
        <v>13.05</v>
      </c>
      <c r="G57" s="227">
        <v>12.15</v>
      </c>
      <c r="H57" s="227">
        <v>11.03</v>
      </c>
      <c r="I57" s="227">
        <v>11.45</v>
      </c>
      <c r="J57" s="227">
        <v>11.27</v>
      </c>
      <c r="K57" s="227">
        <v>11.23</v>
      </c>
      <c r="L57" s="227">
        <v>11.96</v>
      </c>
      <c r="M57" s="227">
        <v>11.96</v>
      </c>
      <c r="N57" s="227">
        <v>11.96</v>
      </c>
      <c r="O57" s="228">
        <v>11.96</v>
      </c>
    </row>
    <row r="58" spans="1:15" ht="15" x14ac:dyDescent="0.25">
      <c r="A58" s="213" t="s">
        <v>14</v>
      </c>
      <c r="B58" s="226">
        <v>11.24</v>
      </c>
      <c r="C58" s="227">
        <v>9.64</v>
      </c>
      <c r="D58" s="227">
        <v>9.5299999999999994</v>
      </c>
      <c r="E58" s="227">
        <v>8.61</v>
      </c>
      <c r="F58" s="227">
        <v>8.66</v>
      </c>
      <c r="G58" s="227">
        <v>9.8699999999999992</v>
      </c>
      <c r="H58" s="227">
        <v>10.23</v>
      </c>
      <c r="I58" s="227">
        <v>9.24</v>
      </c>
      <c r="J58" s="227">
        <v>8.57</v>
      </c>
      <c r="K58" s="227">
        <v>9.0500000000000007</v>
      </c>
      <c r="L58" s="227">
        <v>10.5</v>
      </c>
      <c r="M58" s="227">
        <v>10.5</v>
      </c>
      <c r="N58" s="227">
        <v>10.5</v>
      </c>
      <c r="O58" s="228">
        <v>10.5</v>
      </c>
    </row>
    <row r="59" spans="1:15" ht="15" x14ac:dyDescent="0.25">
      <c r="A59" s="213" t="s">
        <v>15</v>
      </c>
      <c r="B59" s="226">
        <v>15.7</v>
      </c>
      <c r="C59" s="227">
        <v>17.190000000000001</v>
      </c>
      <c r="D59" s="227">
        <v>15.76</v>
      </c>
      <c r="E59" s="227">
        <v>16.02</v>
      </c>
      <c r="F59" s="227">
        <v>16.16</v>
      </c>
      <c r="G59" s="227">
        <v>16.53</v>
      </c>
      <c r="H59" s="227">
        <v>18.059999999999999</v>
      </c>
      <c r="I59" s="227">
        <v>15.54</v>
      </c>
      <c r="J59" s="227">
        <v>14.12</v>
      </c>
      <c r="K59" s="227">
        <v>12.28</v>
      </c>
      <c r="L59" s="227">
        <v>13.1</v>
      </c>
      <c r="M59" s="227">
        <v>13.1</v>
      </c>
      <c r="N59" s="227">
        <v>13.1</v>
      </c>
      <c r="O59" s="228">
        <v>13.1</v>
      </c>
    </row>
    <row r="60" spans="1:15" ht="15" x14ac:dyDescent="0.25">
      <c r="A60" s="213" t="s">
        <v>16</v>
      </c>
      <c r="B60" s="226">
        <v>2.5099999999999998</v>
      </c>
      <c r="C60" s="227">
        <v>2.54</v>
      </c>
      <c r="D60" s="227">
        <v>3.67</v>
      </c>
      <c r="E60" s="227">
        <v>3.94</v>
      </c>
      <c r="F60" s="227">
        <v>5.03</v>
      </c>
      <c r="G60" s="227">
        <v>4.29</v>
      </c>
      <c r="H60" s="227">
        <v>4.49</v>
      </c>
      <c r="I60" s="227">
        <v>4.47</v>
      </c>
      <c r="J60" s="227">
        <v>5.1100000000000003</v>
      </c>
      <c r="K60" s="227">
        <v>5.61</v>
      </c>
      <c r="L60" s="227">
        <v>4.46</v>
      </c>
      <c r="M60" s="227">
        <v>4.46</v>
      </c>
      <c r="N60" s="227">
        <v>4.46</v>
      </c>
      <c r="O60" s="228">
        <v>4.46</v>
      </c>
    </row>
    <row r="61" spans="1:15" ht="15" x14ac:dyDescent="0.25">
      <c r="A61" s="213" t="s">
        <v>17</v>
      </c>
      <c r="B61" s="226">
        <v>3.03</v>
      </c>
      <c r="C61" s="227">
        <v>3.41</v>
      </c>
      <c r="D61" s="227">
        <v>3.75</v>
      </c>
      <c r="E61" s="227">
        <v>4.09</v>
      </c>
      <c r="F61" s="227">
        <v>3.83</v>
      </c>
      <c r="G61" s="227">
        <v>3.48</v>
      </c>
      <c r="H61" s="227">
        <v>2.74</v>
      </c>
      <c r="I61" s="227">
        <v>2.84</v>
      </c>
      <c r="J61" s="227">
        <v>3.35</v>
      </c>
      <c r="K61" s="227">
        <v>3.48</v>
      </c>
      <c r="L61" s="227">
        <v>3.38</v>
      </c>
      <c r="M61" s="227">
        <v>3.38</v>
      </c>
      <c r="N61" s="227">
        <v>3.38</v>
      </c>
      <c r="O61" s="228">
        <v>3.38</v>
      </c>
    </row>
    <row r="62" spans="1:15" ht="15" x14ac:dyDescent="0.25">
      <c r="A62" s="213" t="s">
        <v>18</v>
      </c>
      <c r="B62" s="226">
        <v>2.87</v>
      </c>
      <c r="C62" s="227">
        <v>3</v>
      </c>
      <c r="D62" s="227">
        <v>2.88</v>
      </c>
      <c r="E62" s="227">
        <v>2.9</v>
      </c>
      <c r="F62" s="227">
        <v>2.99</v>
      </c>
      <c r="G62" s="227">
        <v>3.59</v>
      </c>
      <c r="H62" s="227">
        <v>3.33</v>
      </c>
      <c r="I62" s="227">
        <v>3.01</v>
      </c>
      <c r="J62" s="227">
        <v>3.73</v>
      </c>
      <c r="K62" s="227">
        <v>4.43</v>
      </c>
      <c r="L62" s="227">
        <v>4.9800000000000004</v>
      </c>
      <c r="M62" s="227">
        <v>4.9800000000000004</v>
      </c>
      <c r="N62" s="227">
        <v>4.9800000000000004</v>
      </c>
      <c r="O62" s="228">
        <v>4.9800000000000004</v>
      </c>
    </row>
    <row r="63" spans="1:15" ht="15" x14ac:dyDescent="0.25">
      <c r="A63" s="213" t="s">
        <v>19</v>
      </c>
      <c r="B63" s="226">
        <v>4.28</v>
      </c>
      <c r="C63" s="227">
        <v>3.44</v>
      </c>
      <c r="D63" s="227">
        <v>3.39</v>
      </c>
      <c r="E63" s="227">
        <v>3.22</v>
      </c>
      <c r="F63" s="227">
        <v>3.33</v>
      </c>
      <c r="G63" s="227">
        <v>2.67</v>
      </c>
      <c r="H63" s="227">
        <v>2.5099999999999998</v>
      </c>
      <c r="I63" s="227">
        <v>2.36</v>
      </c>
      <c r="J63" s="227">
        <v>2.1800000000000002</v>
      </c>
      <c r="K63" s="227">
        <v>2.2000000000000002</v>
      </c>
      <c r="L63" s="227">
        <v>2.38</v>
      </c>
      <c r="M63" s="227">
        <v>2.38</v>
      </c>
      <c r="N63" s="227">
        <v>2.38</v>
      </c>
      <c r="O63" s="228">
        <v>2.38</v>
      </c>
    </row>
    <row r="64" spans="1:15" ht="15" x14ac:dyDescent="0.25">
      <c r="A64" s="213" t="s">
        <v>20</v>
      </c>
      <c r="B64" s="226">
        <v>3.61</v>
      </c>
      <c r="C64" s="227">
        <v>3</v>
      </c>
      <c r="D64" s="227">
        <v>2.33</v>
      </c>
      <c r="E64" s="227">
        <v>2.25</v>
      </c>
      <c r="F64" s="227">
        <v>2.41</v>
      </c>
      <c r="G64" s="227">
        <v>2.35</v>
      </c>
      <c r="H64" s="227">
        <v>2.77</v>
      </c>
      <c r="I64" s="227">
        <v>2.84</v>
      </c>
      <c r="J64" s="227">
        <v>3.84</v>
      </c>
      <c r="K64" s="227">
        <v>3.72</v>
      </c>
      <c r="L64" s="227">
        <v>4.6399999999999997</v>
      </c>
      <c r="M64" s="227">
        <v>4.6399999999999997</v>
      </c>
      <c r="N64" s="227">
        <v>4.6399999999999997</v>
      </c>
      <c r="O64" s="228">
        <v>4.6399999999999997</v>
      </c>
    </row>
    <row r="65" spans="1:15" ht="15" x14ac:dyDescent="0.25">
      <c r="A65" s="213" t="s">
        <v>21</v>
      </c>
      <c r="B65" s="226">
        <v>0.14000000000000001</v>
      </c>
      <c r="C65" s="227">
        <v>0.51</v>
      </c>
      <c r="D65" s="227">
        <v>0.54</v>
      </c>
      <c r="E65" s="227">
        <v>1.02</v>
      </c>
      <c r="F65" s="227">
        <v>1.29</v>
      </c>
      <c r="G65" s="227">
        <v>1.41</v>
      </c>
      <c r="H65" s="227">
        <v>1.1299999999999999</v>
      </c>
      <c r="I65" s="227">
        <v>0.99</v>
      </c>
      <c r="J65" s="227">
        <v>1.06</v>
      </c>
      <c r="K65" s="227">
        <v>1.04</v>
      </c>
      <c r="L65" s="227">
        <v>1.3</v>
      </c>
      <c r="M65" s="227">
        <v>1.3</v>
      </c>
      <c r="N65" s="227">
        <v>1.3</v>
      </c>
      <c r="O65" s="228">
        <v>1.3</v>
      </c>
    </row>
    <row r="66" spans="1:15" ht="15" x14ac:dyDescent="0.25">
      <c r="A66" s="214" t="s">
        <v>22</v>
      </c>
      <c r="B66" s="229">
        <v>3.57</v>
      </c>
      <c r="C66" s="230">
        <v>3.31</v>
      </c>
      <c r="D66" s="230">
        <v>2.7</v>
      </c>
      <c r="E66" s="230">
        <v>3.18</v>
      </c>
      <c r="F66" s="230">
        <v>3.49</v>
      </c>
      <c r="G66" s="230">
        <v>3.74</v>
      </c>
      <c r="H66" s="230">
        <v>4.29</v>
      </c>
      <c r="I66" s="230">
        <v>3.87</v>
      </c>
      <c r="J66" s="230">
        <v>4.55</v>
      </c>
      <c r="K66" s="230">
        <v>3.79</v>
      </c>
      <c r="L66" s="230">
        <v>3.75</v>
      </c>
      <c r="M66" s="230">
        <v>3.75</v>
      </c>
      <c r="N66" s="230">
        <v>3.75</v>
      </c>
      <c r="O66" s="231">
        <v>3.75</v>
      </c>
    </row>
    <row r="67" spans="1:15" ht="4.5" customHeight="1" x14ac:dyDescent="0.25"/>
    <row r="68" spans="1:15" ht="15.6" x14ac:dyDescent="0.25">
      <c r="A68" s="255" t="s">
        <v>146</v>
      </c>
      <c r="B68" s="255"/>
      <c r="C68" s="255"/>
      <c r="D68" s="255"/>
      <c r="E68" s="255"/>
      <c r="F68" s="255"/>
      <c r="G68" s="72"/>
      <c r="H68" s="72"/>
      <c r="I68" s="72"/>
      <c r="J68" s="72"/>
      <c r="K68" s="72"/>
    </row>
    <row r="69" spans="1:15" ht="16.2" thickBot="1" x14ac:dyDescent="0.3">
      <c r="A69" s="129"/>
      <c r="B69" s="130">
        <v>2010</v>
      </c>
      <c r="C69" s="130">
        <v>2011</v>
      </c>
      <c r="D69" s="130">
        <v>2012</v>
      </c>
      <c r="E69" s="130">
        <v>2013</v>
      </c>
      <c r="F69" s="130">
        <v>2014</v>
      </c>
      <c r="G69" s="130">
        <v>2015</v>
      </c>
      <c r="H69" s="225">
        <v>2016</v>
      </c>
      <c r="I69" s="130">
        <v>2017</v>
      </c>
      <c r="J69" s="130">
        <v>2018</v>
      </c>
      <c r="K69" s="130">
        <v>2019</v>
      </c>
      <c r="L69" s="130">
        <v>2020</v>
      </c>
      <c r="M69" s="130">
        <v>2021</v>
      </c>
      <c r="N69" s="130">
        <v>2022</v>
      </c>
      <c r="O69" s="130">
        <v>2023</v>
      </c>
    </row>
    <row r="70" spans="1:15" ht="15" x14ac:dyDescent="0.25">
      <c r="A70" s="179" t="s">
        <v>1</v>
      </c>
      <c r="B70" s="232">
        <v>12.34</v>
      </c>
      <c r="C70" s="233">
        <v>13.43</v>
      </c>
      <c r="D70" s="233">
        <v>13.75</v>
      </c>
      <c r="E70" s="233">
        <v>12.86</v>
      </c>
      <c r="F70" s="233">
        <v>12.22</v>
      </c>
      <c r="G70" s="233">
        <v>11.36</v>
      </c>
      <c r="H70" s="233">
        <v>12.2</v>
      </c>
      <c r="I70" s="233">
        <v>12.51</v>
      </c>
      <c r="J70" s="233">
        <v>11.12</v>
      </c>
      <c r="K70" s="233">
        <v>12.2</v>
      </c>
      <c r="L70" s="233">
        <v>9.6999999999999993</v>
      </c>
      <c r="M70" s="233">
        <v>9.6999999999999993</v>
      </c>
      <c r="N70" s="233">
        <v>9.6999999999999993</v>
      </c>
      <c r="O70" s="234">
        <v>9.6999999999999993</v>
      </c>
    </row>
    <row r="71" spans="1:15" ht="15" x14ac:dyDescent="0.25">
      <c r="A71" s="179" t="s">
        <v>3</v>
      </c>
      <c r="B71" s="226">
        <v>2.3199999999999998</v>
      </c>
      <c r="C71" s="227">
        <v>1.87</v>
      </c>
      <c r="D71" s="227">
        <v>2.84</v>
      </c>
      <c r="E71" s="227">
        <v>3.19</v>
      </c>
      <c r="F71" s="227">
        <v>3.81</v>
      </c>
      <c r="G71" s="227">
        <v>3.48</v>
      </c>
      <c r="H71" s="227">
        <v>2.82</v>
      </c>
      <c r="I71" s="227">
        <v>3.01</v>
      </c>
      <c r="J71" s="227">
        <v>2.35</v>
      </c>
      <c r="K71" s="227">
        <v>2.02</v>
      </c>
      <c r="L71" s="227">
        <v>2.9</v>
      </c>
      <c r="M71" s="227">
        <v>2.9</v>
      </c>
      <c r="N71" s="227">
        <v>2.9</v>
      </c>
      <c r="O71" s="228">
        <v>2.9</v>
      </c>
    </row>
    <row r="72" spans="1:15" ht="15" x14ac:dyDescent="0.25">
      <c r="A72" s="179" t="s">
        <v>5</v>
      </c>
      <c r="B72" s="226">
        <v>2.93</v>
      </c>
      <c r="C72" s="227">
        <v>2.94</v>
      </c>
      <c r="D72" s="227">
        <v>3.92</v>
      </c>
      <c r="E72" s="227">
        <v>4.16</v>
      </c>
      <c r="F72" s="227">
        <v>3.34</v>
      </c>
      <c r="G72" s="227">
        <v>2.11</v>
      </c>
      <c r="H72" s="227">
        <v>3.65</v>
      </c>
      <c r="I72" s="227">
        <v>5.24</v>
      </c>
      <c r="J72" s="227">
        <v>5.56</v>
      </c>
      <c r="K72" s="227">
        <v>3.2</v>
      </c>
      <c r="L72" s="227">
        <v>3.08</v>
      </c>
      <c r="M72" s="227">
        <v>3.08</v>
      </c>
      <c r="N72" s="227">
        <v>3.08</v>
      </c>
      <c r="O72" s="228">
        <v>3.08</v>
      </c>
    </row>
    <row r="73" spans="1:15" ht="15" x14ac:dyDescent="0.25">
      <c r="A73" s="179" t="s">
        <v>7</v>
      </c>
      <c r="B73" s="226">
        <v>6.55</v>
      </c>
      <c r="C73" s="227">
        <v>4.57</v>
      </c>
      <c r="D73" s="227">
        <v>4.25</v>
      </c>
      <c r="E73" s="227">
        <v>5.41</v>
      </c>
      <c r="F73" s="227">
        <v>6.27</v>
      </c>
      <c r="G73" s="227">
        <v>6.86</v>
      </c>
      <c r="H73" s="227">
        <v>5.71</v>
      </c>
      <c r="I73" s="227">
        <v>3.83</v>
      </c>
      <c r="J73" s="227">
        <v>3.46</v>
      </c>
      <c r="K73" s="227">
        <v>2.91</v>
      </c>
      <c r="L73" s="227">
        <v>4</v>
      </c>
      <c r="M73" s="227">
        <v>4</v>
      </c>
      <c r="N73" s="227">
        <v>4</v>
      </c>
      <c r="O73" s="228">
        <v>4</v>
      </c>
    </row>
    <row r="74" spans="1:15" ht="15" x14ac:dyDescent="0.25">
      <c r="A74" s="179" t="s">
        <v>9</v>
      </c>
      <c r="B74" s="226">
        <v>4.29</v>
      </c>
      <c r="C74" s="227">
        <v>5.58</v>
      </c>
      <c r="D74" s="227">
        <v>2.77</v>
      </c>
      <c r="E74" s="227">
        <v>3.28</v>
      </c>
      <c r="F74" s="227">
        <v>3.69</v>
      </c>
      <c r="G74" s="227">
        <v>5.85</v>
      </c>
      <c r="H74" s="227">
        <v>5.43</v>
      </c>
      <c r="I74" s="227">
        <v>5.0599999999999996</v>
      </c>
      <c r="J74" s="227">
        <v>4.01</v>
      </c>
      <c r="K74" s="227">
        <v>5.25</v>
      </c>
      <c r="L74" s="227">
        <v>7.7</v>
      </c>
      <c r="M74" s="227">
        <v>7.7</v>
      </c>
      <c r="N74" s="227">
        <v>7.7</v>
      </c>
      <c r="O74" s="228">
        <v>7.7</v>
      </c>
    </row>
    <row r="75" spans="1:15" ht="15" x14ac:dyDescent="0.25">
      <c r="A75" s="179" t="s">
        <v>10</v>
      </c>
      <c r="B75" s="226">
        <v>1.91</v>
      </c>
      <c r="C75" s="227">
        <v>1.83</v>
      </c>
      <c r="D75" s="227">
        <v>1.53</v>
      </c>
      <c r="E75" s="227">
        <v>0.31</v>
      </c>
      <c r="F75" s="227">
        <v>0.91</v>
      </c>
      <c r="G75" s="227">
        <v>0.9</v>
      </c>
      <c r="H75" s="227">
        <v>0.94</v>
      </c>
      <c r="I75" s="227">
        <v>0.28000000000000003</v>
      </c>
      <c r="J75" s="227">
        <v>0.62</v>
      </c>
      <c r="K75" s="227">
        <v>0.63</v>
      </c>
      <c r="L75" s="227">
        <v>0.66</v>
      </c>
      <c r="M75" s="227">
        <v>0.66</v>
      </c>
      <c r="N75" s="227">
        <v>0.66</v>
      </c>
      <c r="O75" s="228">
        <v>0.66</v>
      </c>
    </row>
    <row r="76" spans="1:15" ht="15" x14ac:dyDescent="0.25">
      <c r="A76" s="179" t="s">
        <v>11</v>
      </c>
      <c r="B76" s="226">
        <v>7.68</v>
      </c>
      <c r="C76" s="227">
        <v>6.86</v>
      </c>
      <c r="D76" s="227">
        <v>8.6</v>
      </c>
      <c r="E76" s="227">
        <v>10.63</v>
      </c>
      <c r="F76" s="227">
        <v>10.25</v>
      </c>
      <c r="G76" s="227">
        <v>6.9</v>
      </c>
      <c r="H76" s="227">
        <v>4.22</v>
      </c>
      <c r="I76" s="227">
        <v>3.08</v>
      </c>
      <c r="J76" s="227">
        <v>6.91</v>
      </c>
      <c r="K76" s="227">
        <v>8.89</v>
      </c>
      <c r="L76" s="227">
        <v>8.7100000000000009</v>
      </c>
      <c r="M76" s="227">
        <v>8.7100000000000009</v>
      </c>
      <c r="N76" s="227">
        <v>8.7100000000000009</v>
      </c>
      <c r="O76" s="228">
        <v>8.7100000000000009</v>
      </c>
    </row>
    <row r="77" spans="1:15" ht="15" x14ac:dyDescent="0.25">
      <c r="A77" s="179" t="s">
        <v>12</v>
      </c>
      <c r="B77" s="226">
        <v>7.08</v>
      </c>
      <c r="C77" s="227">
        <v>6.71</v>
      </c>
      <c r="D77" s="227">
        <v>6.69</v>
      </c>
      <c r="E77" s="227">
        <v>5.93</v>
      </c>
      <c r="F77" s="227">
        <v>4.42</v>
      </c>
      <c r="G77" s="227">
        <v>3.89</v>
      </c>
      <c r="H77" s="227">
        <v>2.76</v>
      </c>
      <c r="I77" s="227">
        <v>2.6</v>
      </c>
      <c r="J77" s="227">
        <v>4.1100000000000003</v>
      </c>
      <c r="K77" s="227">
        <v>4.26</v>
      </c>
      <c r="L77" s="227">
        <v>3.02</v>
      </c>
      <c r="M77" s="227">
        <v>3.02</v>
      </c>
      <c r="N77" s="227">
        <v>3.02</v>
      </c>
      <c r="O77" s="228">
        <v>3.02</v>
      </c>
    </row>
    <row r="78" spans="1:15" ht="15" x14ac:dyDescent="0.25">
      <c r="A78" s="179" t="s">
        <v>13</v>
      </c>
      <c r="B78" s="226">
        <v>10.28</v>
      </c>
      <c r="C78" s="227">
        <v>11.21</v>
      </c>
      <c r="D78" s="227">
        <v>9.44</v>
      </c>
      <c r="E78" s="227">
        <v>10.15</v>
      </c>
      <c r="F78" s="227">
        <v>9.65</v>
      </c>
      <c r="G78" s="227">
        <v>9.26</v>
      </c>
      <c r="H78" s="227">
        <v>8.98</v>
      </c>
      <c r="I78" s="227">
        <v>8.16</v>
      </c>
      <c r="J78" s="227">
        <v>8.5</v>
      </c>
      <c r="K78" s="227">
        <v>8.6199999999999992</v>
      </c>
      <c r="L78" s="227">
        <v>9.09</v>
      </c>
      <c r="M78" s="227">
        <v>9.09</v>
      </c>
      <c r="N78" s="227">
        <v>9.09</v>
      </c>
      <c r="O78" s="228">
        <v>9.09</v>
      </c>
    </row>
    <row r="79" spans="1:15" ht="15" x14ac:dyDescent="0.25">
      <c r="A79" s="213" t="s">
        <v>14</v>
      </c>
      <c r="B79" s="226">
        <v>10.79</v>
      </c>
      <c r="C79" s="227">
        <v>9.7200000000000006</v>
      </c>
      <c r="D79" s="227">
        <v>8.43</v>
      </c>
      <c r="E79" s="227">
        <v>6.92</v>
      </c>
      <c r="F79" s="227">
        <v>9.6199999999999992</v>
      </c>
      <c r="G79" s="227">
        <v>11.56</v>
      </c>
      <c r="H79" s="227">
        <v>11.38</v>
      </c>
      <c r="I79" s="227">
        <v>12.94</v>
      </c>
      <c r="J79" s="227">
        <v>9.98</v>
      </c>
      <c r="K79" s="227">
        <v>10.38</v>
      </c>
      <c r="L79" s="227">
        <v>8.4600000000000009</v>
      </c>
      <c r="M79" s="227">
        <v>8.4600000000000009</v>
      </c>
      <c r="N79" s="227">
        <v>8.4600000000000009</v>
      </c>
      <c r="O79" s="228">
        <v>8.4600000000000009</v>
      </c>
    </row>
    <row r="80" spans="1:15" ht="15" x14ac:dyDescent="0.25">
      <c r="A80" s="213" t="s">
        <v>15</v>
      </c>
      <c r="B80" s="226">
        <v>20.170000000000002</v>
      </c>
      <c r="C80" s="227">
        <v>20.149999999999999</v>
      </c>
      <c r="D80" s="227">
        <v>23.66</v>
      </c>
      <c r="E80" s="227">
        <v>24.03</v>
      </c>
      <c r="F80" s="227">
        <v>22.39</v>
      </c>
      <c r="G80" s="227">
        <v>21.38</v>
      </c>
      <c r="H80" s="227">
        <v>19.66</v>
      </c>
      <c r="I80" s="227">
        <v>19.41</v>
      </c>
      <c r="J80" s="227">
        <v>20</v>
      </c>
      <c r="K80" s="227">
        <v>22.99</v>
      </c>
      <c r="L80" s="227">
        <v>23.22</v>
      </c>
      <c r="M80" s="227">
        <v>23.22</v>
      </c>
      <c r="N80" s="227">
        <v>23.22</v>
      </c>
      <c r="O80" s="228">
        <v>23.22</v>
      </c>
    </row>
    <row r="81" spans="1:15" ht="15" x14ac:dyDescent="0.25">
      <c r="A81" s="213" t="s">
        <v>16</v>
      </c>
      <c r="B81" s="226">
        <v>2.86</v>
      </c>
      <c r="C81" s="227">
        <v>3.29</v>
      </c>
      <c r="D81" s="227">
        <v>3.32</v>
      </c>
      <c r="E81" s="227">
        <v>1.86</v>
      </c>
      <c r="F81" s="227">
        <v>1.91</v>
      </c>
      <c r="G81" s="227">
        <v>2.36</v>
      </c>
      <c r="H81" s="227">
        <v>3.38</v>
      </c>
      <c r="I81" s="227">
        <v>3.8</v>
      </c>
      <c r="J81" s="227">
        <v>2.52</v>
      </c>
      <c r="K81" s="227">
        <v>3.5</v>
      </c>
      <c r="L81" s="227">
        <v>4.91</v>
      </c>
      <c r="M81" s="227">
        <v>4.91</v>
      </c>
      <c r="N81" s="227">
        <v>4.91</v>
      </c>
      <c r="O81" s="228">
        <v>4.91</v>
      </c>
    </row>
    <row r="82" spans="1:15" ht="15" x14ac:dyDescent="0.25">
      <c r="A82" s="213" t="s">
        <v>17</v>
      </c>
      <c r="B82" s="226">
        <v>3.44</v>
      </c>
      <c r="C82" s="227">
        <v>2.84</v>
      </c>
      <c r="D82" s="227">
        <v>1.71</v>
      </c>
      <c r="E82" s="227">
        <v>0.73</v>
      </c>
      <c r="F82" s="227">
        <v>1.61</v>
      </c>
      <c r="G82" s="227">
        <v>2.74</v>
      </c>
      <c r="H82" s="227">
        <v>4.6100000000000003</v>
      </c>
      <c r="I82" s="227">
        <v>5.26</v>
      </c>
      <c r="J82" s="227">
        <v>5.84</v>
      </c>
      <c r="K82" s="227">
        <v>5.04</v>
      </c>
      <c r="L82" s="227">
        <v>4.1399999999999997</v>
      </c>
      <c r="M82" s="227">
        <v>4.1399999999999997</v>
      </c>
      <c r="N82" s="227">
        <v>4.1399999999999997</v>
      </c>
      <c r="O82" s="228">
        <v>4.1399999999999997</v>
      </c>
    </row>
    <row r="83" spans="1:15" ht="15" x14ac:dyDescent="0.25">
      <c r="A83" s="213" t="s">
        <v>18</v>
      </c>
      <c r="B83" s="226">
        <v>2.06</v>
      </c>
      <c r="C83" s="227">
        <v>1.42</v>
      </c>
      <c r="D83" s="227">
        <v>2.37</v>
      </c>
      <c r="E83" s="227">
        <v>1.57</v>
      </c>
      <c r="F83" s="227">
        <v>2.5499999999999998</v>
      </c>
      <c r="G83" s="227">
        <v>2.2200000000000002</v>
      </c>
      <c r="H83" s="227">
        <v>3.29</v>
      </c>
      <c r="I83" s="227">
        <v>2.69</v>
      </c>
      <c r="J83" s="227">
        <v>1.73</v>
      </c>
      <c r="K83" s="227">
        <v>1.42</v>
      </c>
      <c r="L83" s="227">
        <v>1.96</v>
      </c>
      <c r="M83" s="227">
        <v>1.96</v>
      </c>
      <c r="N83" s="227">
        <v>1.96</v>
      </c>
      <c r="O83" s="228">
        <v>1.96</v>
      </c>
    </row>
    <row r="84" spans="1:15" ht="15" x14ac:dyDescent="0.25">
      <c r="A84" s="213" t="s">
        <v>19</v>
      </c>
      <c r="B84" s="226">
        <v>2.72</v>
      </c>
      <c r="C84" s="227">
        <v>2.75</v>
      </c>
      <c r="D84" s="227">
        <v>2.5099999999999998</v>
      </c>
      <c r="E84" s="227">
        <v>2.93</v>
      </c>
      <c r="F84" s="227">
        <v>2.91</v>
      </c>
      <c r="G84" s="227">
        <v>3.25</v>
      </c>
      <c r="H84" s="227">
        <v>2.73</v>
      </c>
      <c r="I84" s="227">
        <v>3.11</v>
      </c>
      <c r="J84" s="227">
        <v>4.22</v>
      </c>
      <c r="K84" s="227">
        <v>3.52</v>
      </c>
      <c r="L84" s="227">
        <v>2.54</v>
      </c>
      <c r="M84" s="227">
        <v>2.54</v>
      </c>
      <c r="N84" s="227">
        <v>2.54</v>
      </c>
      <c r="O84" s="228">
        <v>2.54</v>
      </c>
    </row>
    <row r="85" spans="1:15" ht="15" x14ac:dyDescent="0.25">
      <c r="A85" s="213" t="s">
        <v>20</v>
      </c>
      <c r="B85" s="226">
        <v>1.21</v>
      </c>
      <c r="C85" s="227">
        <v>1.59</v>
      </c>
      <c r="D85" s="227">
        <v>1.32</v>
      </c>
      <c r="E85" s="227">
        <v>1.39</v>
      </c>
      <c r="F85" s="227">
        <v>1.92</v>
      </c>
      <c r="G85" s="227">
        <v>2.94</v>
      </c>
      <c r="H85" s="227">
        <v>4.53</v>
      </c>
      <c r="I85" s="227">
        <v>4.8499999999999996</v>
      </c>
      <c r="J85" s="227">
        <v>5.05</v>
      </c>
      <c r="K85" s="227">
        <v>3.09</v>
      </c>
      <c r="L85" s="227">
        <v>3.58</v>
      </c>
      <c r="M85" s="227">
        <v>3.58</v>
      </c>
      <c r="N85" s="227">
        <v>3.58</v>
      </c>
      <c r="O85" s="228">
        <v>3.58</v>
      </c>
    </row>
    <row r="86" spans="1:15" ht="15" x14ac:dyDescent="0.25">
      <c r="A86" s="213" t="s">
        <v>21</v>
      </c>
      <c r="B86" s="226">
        <v>0</v>
      </c>
      <c r="C86" s="227">
        <v>0</v>
      </c>
      <c r="D86" s="227">
        <v>0</v>
      </c>
      <c r="E86" s="227">
        <v>0.44</v>
      </c>
      <c r="F86" s="227">
        <v>0.43</v>
      </c>
      <c r="G86" s="227">
        <v>0.45</v>
      </c>
      <c r="H86" s="227">
        <v>0.33</v>
      </c>
      <c r="I86" s="227">
        <v>0.67</v>
      </c>
      <c r="J86" s="227">
        <v>1.1200000000000001</v>
      </c>
      <c r="K86" s="227">
        <v>0.79</v>
      </c>
      <c r="L86" s="227">
        <v>0.97</v>
      </c>
      <c r="M86" s="227">
        <v>0.97</v>
      </c>
      <c r="N86" s="227">
        <v>0.97</v>
      </c>
      <c r="O86" s="228">
        <v>0.97</v>
      </c>
    </row>
    <row r="87" spans="1:15" ht="15" x14ac:dyDescent="0.25">
      <c r="A87" s="214" t="s">
        <v>22</v>
      </c>
      <c r="B87" s="229">
        <v>1.37</v>
      </c>
      <c r="C87" s="230">
        <v>3.24</v>
      </c>
      <c r="D87" s="230">
        <v>2.9</v>
      </c>
      <c r="E87" s="230">
        <v>4.21</v>
      </c>
      <c r="F87" s="230">
        <v>2.1</v>
      </c>
      <c r="G87" s="230">
        <v>2.5</v>
      </c>
      <c r="H87" s="230">
        <v>3.37</v>
      </c>
      <c r="I87" s="230">
        <v>3.49</v>
      </c>
      <c r="J87" s="230">
        <v>2.89</v>
      </c>
      <c r="K87" s="230">
        <v>1.29</v>
      </c>
      <c r="L87" s="230">
        <v>1.35</v>
      </c>
      <c r="M87" s="230">
        <v>1.35</v>
      </c>
      <c r="N87" s="230">
        <v>1.35</v>
      </c>
      <c r="O87" s="231">
        <v>1.35</v>
      </c>
    </row>
    <row r="88" spans="1:15" ht="4.5" customHeight="1" x14ac:dyDescent="0.25"/>
    <row r="89" spans="1:15" ht="12.75" customHeight="1" x14ac:dyDescent="0.25">
      <c r="A89" s="255" t="s">
        <v>147</v>
      </c>
      <c r="B89" s="255"/>
      <c r="C89" s="255"/>
      <c r="D89" s="255"/>
      <c r="E89" s="255"/>
      <c r="F89" s="255"/>
      <c r="G89" s="72"/>
      <c r="H89" s="72"/>
      <c r="I89" s="72"/>
      <c r="J89" s="72"/>
      <c r="K89" s="72"/>
    </row>
    <row r="90" spans="1:15" ht="16.2" thickBot="1" x14ac:dyDescent="0.3">
      <c r="A90" s="129"/>
      <c r="B90" s="130">
        <v>2010</v>
      </c>
      <c r="C90" s="130">
        <v>2011</v>
      </c>
      <c r="D90" s="130">
        <v>2012</v>
      </c>
      <c r="E90" s="130">
        <v>2013</v>
      </c>
      <c r="F90" s="130">
        <v>2014</v>
      </c>
      <c r="G90" s="130">
        <v>2015</v>
      </c>
      <c r="H90" s="225">
        <v>2016</v>
      </c>
      <c r="I90" s="130">
        <v>2017</v>
      </c>
      <c r="J90" s="130">
        <v>2018</v>
      </c>
      <c r="K90" s="130">
        <v>2019</v>
      </c>
      <c r="L90" s="130">
        <v>2020</v>
      </c>
      <c r="M90" s="130">
        <v>2021</v>
      </c>
      <c r="N90" s="130">
        <v>2022</v>
      </c>
      <c r="O90" s="130">
        <v>2023</v>
      </c>
    </row>
    <row r="91" spans="1:15" ht="15" x14ac:dyDescent="0.25">
      <c r="A91" s="179" t="s">
        <v>1</v>
      </c>
      <c r="B91" s="232">
        <v>11.000506001308244</v>
      </c>
      <c r="C91" s="233">
        <v>11.653382227542364</v>
      </c>
      <c r="D91" s="233">
        <v>11.610745401391362</v>
      </c>
      <c r="E91" s="233">
        <v>12.436006486695717</v>
      </c>
      <c r="F91" s="233">
        <v>11.854856091058313</v>
      </c>
      <c r="G91" s="233">
        <v>12.275807903131298</v>
      </c>
      <c r="H91" s="233">
        <v>13.508123664652519</v>
      </c>
      <c r="I91" s="233">
        <v>14.156029817058407</v>
      </c>
      <c r="J91" s="233">
        <v>13.879314220549821</v>
      </c>
      <c r="K91" s="233">
        <v>12.1824431847232</v>
      </c>
      <c r="L91" s="233">
        <v>11.417213668865422</v>
      </c>
      <c r="M91" s="233">
        <v>11.417213668865422</v>
      </c>
      <c r="N91" s="233">
        <v>11.417213668865422</v>
      </c>
      <c r="O91" s="234">
        <v>11.417213668865422</v>
      </c>
    </row>
    <row r="92" spans="1:15" ht="15" x14ac:dyDescent="0.25">
      <c r="A92" s="179" t="s">
        <v>3</v>
      </c>
      <c r="B92" s="226">
        <v>1.3419077835495969</v>
      </c>
      <c r="C92" s="227">
        <v>1.2020853932247855</v>
      </c>
      <c r="D92" s="227">
        <v>1.2727771614811514</v>
      </c>
      <c r="E92" s="227">
        <v>1.3668845575291637</v>
      </c>
      <c r="F92" s="227">
        <v>1.6538049643628823</v>
      </c>
      <c r="G92" s="227">
        <v>1.4302956110771701</v>
      </c>
      <c r="H92" s="227">
        <v>1.3305524460431748</v>
      </c>
      <c r="I92" s="227">
        <v>1.1828875090105608</v>
      </c>
      <c r="J92" s="227">
        <v>1.314795424726185</v>
      </c>
      <c r="K92" s="227">
        <v>1.0807710870875564</v>
      </c>
      <c r="L92" s="227">
        <v>1.5836794942206185</v>
      </c>
      <c r="M92" s="227">
        <v>1.5836794942206185</v>
      </c>
      <c r="N92" s="227">
        <v>1.5836794942206185</v>
      </c>
      <c r="O92" s="228">
        <v>1.5836794942206185</v>
      </c>
    </row>
    <row r="93" spans="1:15" ht="15" x14ac:dyDescent="0.25">
      <c r="A93" s="179" t="s">
        <v>5</v>
      </c>
      <c r="B93" s="226">
        <v>2.110293686795738</v>
      </c>
      <c r="C93" s="227">
        <v>2.1049410691355059</v>
      </c>
      <c r="D93" s="227">
        <v>2.1382741821157256</v>
      </c>
      <c r="E93" s="227">
        <v>2.0203434838626055</v>
      </c>
      <c r="F93" s="227">
        <v>2.5113321548454572</v>
      </c>
      <c r="G93" s="227">
        <v>1.7488305406899793</v>
      </c>
      <c r="H93" s="227">
        <v>1.8781739987524582</v>
      </c>
      <c r="I93" s="227">
        <v>1.6237162276175359</v>
      </c>
      <c r="J93" s="227">
        <v>1.9894598359602704</v>
      </c>
      <c r="K93" s="227">
        <v>1.7886152910745079</v>
      </c>
      <c r="L93" s="227">
        <v>1.5405739579227882</v>
      </c>
      <c r="M93" s="227">
        <v>1.5405739579227882</v>
      </c>
      <c r="N93" s="227">
        <v>1.5405739579227882</v>
      </c>
      <c r="O93" s="228">
        <v>1.5405739579227882</v>
      </c>
    </row>
    <row r="94" spans="1:15" ht="15" x14ac:dyDescent="0.25">
      <c r="A94" s="179" t="s">
        <v>7</v>
      </c>
      <c r="B94" s="226">
        <v>1.2244512282553599</v>
      </c>
      <c r="C94" s="227">
        <v>0.98582521702226389</v>
      </c>
      <c r="D94" s="227">
        <v>0.91572156117236037</v>
      </c>
      <c r="E94" s="227">
        <v>0.85349145422303985</v>
      </c>
      <c r="F94" s="227">
        <v>0.95235135663933068</v>
      </c>
      <c r="G94" s="227">
        <v>0.82752255222813975</v>
      </c>
      <c r="H94" s="227">
        <v>0.97062093590435317</v>
      </c>
      <c r="I94" s="227">
        <v>1.239828655492605</v>
      </c>
      <c r="J94" s="227">
        <v>1.528112122022047</v>
      </c>
      <c r="K94" s="227">
        <v>1.3520394456718756</v>
      </c>
      <c r="L94" s="227">
        <v>1.0205080652583167</v>
      </c>
      <c r="M94" s="227">
        <v>1.0205080652583167</v>
      </c>
      <c r="N94" s="227">
        <v>1.0205080652583167</v>
      </c>
      <c r="O94" s="228">
        <v>1.0205080652583167</v>
      </c>
    </row>
    <row r="95" spans="1:15" ht="15" x14ac:dyDescent="0.25">
      <c r="A95" s="179" t="s">
        <v>9</v>
      </c>
      <c r="B95" s="226">
        <v>5.5931560780698346</v>
      </c>
      <c r="C95" s="227">
        <v>6.0188174484529284</v>
      </c>
      <c r="D95" s="227">
        <v>6.1874279724457963</v>
      </c>
      <c r="E95" s="227">
        <v>7.8606969952916952</v>
      </c>
      <c r="F95" s="227">
        <v>8.3387908572305562</v>
      </c>
      <c r="G95" s="227">
        <v>7.6767423613554024</v>
      </c>
      <c r="H95" s="227">
        <v>6.0304099304875933</v>
      </c>
      <c r="I95" s="227">
        <v>6.8113088552359899</v>
      </c>
      <c r="J95" s="227">
        <v>6.2709999576477671</v>
      </c>
      <c r="K95" s="227">
        <v>6.1107229767535705</v>
      </c>
      <c r="L95" s="227">
        <v>5.5697966628979589</v>
      </c>
      <c r="M95" s="227">
        <v>5.5697966628979589</v>
      </c>
      <c r="N95" s="227">
        <v>5.5697966628979589</v>
      </c>
      <c r="O95" s="228">
        <v>5.5697966628979589</v>
      </c>
    </row>
    <row r="96" spans="1:15" ht="15" x14ac:dyDescent="0.25">
      <c r="A96" s="179" t="s">
        <v>10</v>
      </c>
      <c r="B96" s="226">
        <v>0.25204321767810223</v>
      </c>
      <c r="C96" s="227">
        <v>0.12620623781240517</v>
      </c>
      <c r="D96" s="227">
        <v>0.14555288122789337</v>
      </c>
      <c r="E96" s="227">
        <v>0.4943440459072892</v>
      </c>
      <c r="F96" s="227">
        <v>0.96703345490673398</v>
      </c>
      <c r="G96" s="227">
        <v>0.7517122716974507</v>
      </c>
      <c r="H96" s="227">
        <v>0.69318350291646669</v>
      </c>
      <c r="I96" s="227">
        <v>0.78544187031030843</v>
      </c>
      <c r="J96" s="227">
        <v>0.89772031441668809</v>
      </c>
      <c r="K96" s="227">
        <v>0.71889259567795194</v>
      </c>
      <c r="L96" s="227">
        <v>0.45646440461590798</v>
      </c>
      <c r="M96" s="227">
        <v>0.45646440461590798</v>
      </c>
      <c r="N96" s="227">
        <v>0.45646440461590798</v>
      </c>
      <c r="O96" s="228">
        <v>0.45646440461590798</v>
      </c>
    </row>
    <row r="97" spans="1:15" ht="15" x14ac:dyDescent="0.25">
      <c r="A97" s="179" t="s">
        <v>11</v>
      </c>
      <c r="B97" s="226">
        <v>4.4067815335552085</v>
      </c>
      <c r="C97" s="227">
        <v>3.8606627304403083</v>
      </c>
      <c r="D97" s="227">
        <v>4.1910825090008794</v>
      </c>
      <c r="E97" s="227">
        <v>5.741114893113588</v>
      </c>
      <c r="F97" s="227">
        <v>6.7554971924933271</v>
      </c>
      <c r="G97" s="227">
        <v>5.2194360573090437</v>
      </c>
      <c r="H97" s="227">
        <v>4.2395599755147551</v>
      </c>
      <c r="I97" s="227">
        <v>3.0424208178049681</v>
      </c>
      <c r="J97" s="227">
        <v>3.7416523398861328</v>
      </c>
      <c r="K97" s="227">
        <v>4.5603506458088399</v>
      </c>
      <c r="L97" s="227">
        <v>4.09111981566351</v>
      </c>
      <c r="M97" s="227">
        <v>4.09111981566351</v>
      </c>
      <c r="N97" s="227">
        <v>4.09111981566351</v>
      </c>
      <c r="O97" s="228">
        <v>4.09111981566351</v>
      </c>
    </row>
    <row r="98" spans="1:15" ht="15" x14ac:dyDescent="0.25">
      <c r="A98" s="179" t="s">
        <v>12</v>
      </c>
      <c r="B98" s="226">
        <v>5.2812289173168114</v>
      </c>
      <c r="C98" s="227">
        <v>4.7230135056288765</v>
      </c>
      <c r="D98" s="227">
        <v>5.4634679091568099</v>
      </c>
      <c r="E98" s="227">
        <v>3.3970782033539511</v>
      </c>
      <c r="F98" s="227">
        <v>3.4298304594572024</v>
      </c>
      <c r="G98" s="227">
        <v>4.8689056163637909</v>
      </c>
      <c r="H98" s="227">
        <v>5.5970799466882966</v>
      </c>
      <c r="I98" s="227">
        <v>5.8920026249388098</v>
      </c>
      <c r="J98" s="227">
        <v>4.6921869068184003</v>
      </c>
      <c r="K98" s="227">
        <v>4.902020813503313</v>
      </c>
      <c r="L98" s="227">
        <v>5.6643165753976161</v>
      </c>
      <c r="M98" s="227">
        <v>5.6643165753976161</v>
      </c>
      <c r="N98" s="227">
        <v>5.6643165753976161</v>
      </c>
      <c r="O98" s="228">
        <v>5.6643165753976161</v>
      </c>
    </row>
    <row r="99" spans="1:15" ht="15" x14ac:dyDescent="0.25">
      <c r="A99" s="179" t="s">
        <v>13</v>
      </c>
      <c r="B99" s="226">
        <v>25.523208363381102</v>
      </c>
      <c r="C99" s="227">
        <v>26.645805756158087</v>
      </c>
      <c r="D99" s="227">
        <v>26.250848904182732</v>
      </c>
      <c r="E99" s="227">
        <v>27.915091473832231</v>
      </c>
      <c r="F99" s="227">
        <v>23.836417289321091</v>
      </c>
      <c r="G99" s="227">
        <v>23.303602326573753</v>
      </c>
      <c r="H99" s="227">
        <v>20.907064460825424</v>
      </c>
      <c r="I99" s="227">
        <v>23.815967062420736</v>
      </c>
      <c r="J99" s="227">
        <v>26.530621636339536</v>
      </c>
      <c r="K99" s="227">
        <v>29.363604228402917</v>
      </c>
      <c r="L99" s="227">
        <v>30.495685186166387</v>
      </c>
      <c r="M99" s="227">
        <v>30.495685186166387</v>
      </c>
      <c r="N99" s="227">
        <v>30.495685186166387</v>
      </c>
      <c r="O99" s="228">
        <v>30.495685186166387</v>
      </c>
    </row>
    <row r="100" spans="1:15" ht="15" x14ac:dyDescent="0.25">
      <c r="A100" s="213" t="s">
        <v>14</v>
      </c>
      <c r="B100" s="226">
        <v>4.3893174302308582</v>
      </c>
      <c r="C100" s="227">
        <v>3.7554018053204761</v>
      </c>
      <c r="D100" s="227">
        <v>4.0685743097228979</v>
      </c>
      <c r="E100" s="227">
        <v>3.2178098136465967</v>
      </c>
      <c r="F100" s="227">
        <v>4.060613560913195</v>
      </c>
      <c r="G100" s="227">
        <v>3.7292172762010556</v>
      </c>
      <c r="H100" s="227">
        <v>5.0821754672371569</v>
      </c>
      <c r="I100" s="227">
        <v>3.5172406504863205</v>
      </c>
      <c r="J100" s="227">
        <v>3.6878623199363423</v>
      </c>
      <c r="K100" s="227">
        <v>3.0592273325353601</v>
      </c>
      <c r="L100" s="227">
        <v>3.5859854595291654</v>
      </c>
      <c r="M100" s="227">
        <v>3.5859854595291654</v>
      </c>
      <c r="N100" s="227">
        <v>3.5859854595291654</v>
      </c>
      <c r="O100" s="228">
        <v>3.5859854595291654</v>
      </c>
    </row>
    <row r="101" spans="1:15" ht="15" x14ac:dyDescent="0.25">
      <c r="A101" s="213" t="s">
        <v>15</v>
      </c>
      <c r="B101" s="226">
        <v>28.864565151664557</v>
      </c>
      <c r="C101" s="227">
        <v>29.916605621051939</v>
      </c>
      <c r="D101" s="227">
        <v>28.492251177208765</v>
      </c>
      <c r="E101" s="227">
        <v>25.297624029624988</v>
      </c>
      <c r="F101" s="227">
        <v>24.397196594985747</v>
      </c>
      <c r="G101" s="227">
        <v>27.087284684076941</v>
      </c>
      <c r="H101" s="227">
        <v>28.616389002811182</v>
      </c>
      <c r="I101" s="227">
        <v>25.842786110819432</v>
      </c>
      <c r="J101" s="227">
        <v>24.106791249310238</v>
      </c>
      <c r="K101" s="227">
        <v>24.016519723538828</v>
      </c>
      <c r="L101" s="227">
        <v>25.747368318482877</v>
      </c>
      <c r="M101" s="227">
        <v>25.747368318482877</v>
      </c>
      <c r="N101" s="227">
        <v>25.747368318482877</v>
      </c>
      <c r="O101" s="228">
        <v>25.747368318482877</v>
      </c>
    </row>
    <row r="102" spans="1:15" ht="15" x14ac:dyDescent="0.25">
      <c r="A102" s="213" t="s">
        <v>16</v>
      </c>
      <c r="B102" s="226">
        <v>1.6925486529944498</v>
      </c>
      <c r="C102" s="227">
        <v>1.8118990993281188</v>
      </c>
      <c r="D102" s="227">
        <v>1.6129605380881082</v>
      </c>
      <c r="E102" s="227">
        <v>1.4465065344606021</v>
      </c>
      <c r="F102" s="227">
        <v>1.7323280832038435</v>
      </c>
      <c r="G102" s="227">
        <v>1.6103106907932048</v>
      </c>
      <c r="H102" s="227">
        <v>1.5203407879321331</v>
      </c>
      <c r="I102" s="227">
        <v>1.9372990753330777</v>
      </c>
      <c r="J102" s="227">
        <v>1.9610975726028657</v>
      </c>
      <c r="K102" s="227">
        <v>1.8371884726527372</v>
      </c>
      <c r="L102" s="227">
        <v>0.97908220098395871</v>
      </c>
      <c r="M102" s="227">
        <v>0.97908220098395871</v>
      </c>
      <c r="N102" s="227">
        <v>0.97908220098395871</v>
      </c>
      <c r="O102" s="228">
        <v>0.97908220098395871</v>
      </c>
    </row>
    <row r="103" spans="1:15" ht="15" x14ac:dyDescent="0.25">
      <c r="A103" s="213" t="s">
        <v>17</v>
      </c>
      <c r="B103" s="226">
        <v>2.0309978879186463</v>
      </c>
      <c r="C103" s="227">
        <v>1.1742961088285484</v>
      </c>
      <c r="D103" s="227">
        <v>1.338644996646116</v>
      </c>
      <c r="E103" s="227">
        <v>0.74996205840609975</v>
      </c>
      <c r="F103" s="227">
        <v>1.58399037516858</v>
      </c>
      <c r="G103" s="227">
        <v>1.5632479525604976</v>
      </c>
      <c r="H103" s="227">
        <v>3.0762722210317515</v>
      </c>
      <c r="I103" s="227">
        <v>2.8788246079656652</v>
      </c>
      <c r="J103" s="227">
        <v>2.6621710748466398</v>
      </c>
      <c r="K103" s="227">
        <v>1.5491251332972487</v>
      </c>
      <c r="L103" s="227">
        <v>1.6885938904812481</v>
      </c>
      <c r="M103" s="227">
        <v>1.6885938904812481</v>
      </c>
      <c r="N103" s="227">
        <v>1.6885938904812481</v>
      </c>
      <c r="O103" s="228">
        <v>1.6885938904812481</v>
      </c>
    </row>
    <row r="104" spans="1:15" ht="15" x14ac:dyDescent="0.25">
      <c r="A104" s="213" t="s">
        <v>18</v>
      </c>
      <c r="B104" s="226">
        <v>1.823056125396709</v>
      </c>
      <c r="C104" s="227">
        <v>2.1861882618842898</v>
      </c>
      <c r="D104" s="227">
        <v>2.6406388566837458</v>
      </c>
      <c r="E104" s="227">
        <v>2.5848833700492433</v>
      </c>
      <c r="F104" s="227">
        <v>2.1561029239363592</v>
      </c>
      <c r="G104" s="227">
        <v>2.0300512005177</v>
      </c>
      <c r="H104" s="227">
        <v>1.7174341327005966</v>
      </c>
      <c r="I104" s="227">
        <v>1.7351132845102284</v>
      </c>
      <c r="J104" s="227">
        <v>2.0425085015459175</v>
      </c>
      <c r="K104" s="227">
        <v>1.8221053279634354</v>
      </c>
      <c r="L104" s="227">
        <v>2.0570033408723103</v>
      </c>
      <c r="M104" s="227">
        <v>2.0570033408723103</v>
      </c>
      <c r="N104" s="227">
        <v>2.0570033408723103</v>
      </c>
      <c r="O104" s="228">
        <v>2.0570033408723103</v>
      </c>
    </row>
    <row r="105" spans="1:15" ht="15" x14ac:dyDescent="0.25">
      <c r="A105" s="213" t="s">
        <v>19</v>
      </c>
      <c r="B105" s="226">
        <v>0.49076602617229065</v>
      </c>
      <c r="C105" s="227">
        <v>0.50032539644667873</v>
      </c>
      <c r="D105" s="227">
        <v>7.9134452425375104E-2</v>
      </c>
      <c r="E105" s="227">
        <v>0.39820107018464146</v>
      </c>
      <c r="F105" s="227">
        <v>0.3673104924519639</v>
      </c>
      <c r="G105" s="227">
        <v>0.3716560608658418</v>
      </c>
      <c r="H105" s="227">
        <v>0.43750580854705873</v>
      </c>
      <c r="I105" s="227">
        <v>0.44444191913445719</v>
      </c>
      <c r="J105" s="227">
        <v>0.49893714800737449</v>
      </c>
      <c r="K105" s="227">
        <v>0.38582622216720147</v>
      </c>
      <c r="L105" s="227">
        <v>0.62709318442794892</v>
      </c>
      <c r="M105" s="227">
        <v>0.62709318442794892</v>
      </c>
      <c r="N105" s="227">
        <v>0.62709318442794892</v>
      </c>
      <c r="O105" s="228">
        <v>0.62709318442794892</v>
      </c>
    </row>
    <row r="106" spans="1:15" ht="15" x14ac:dyDescent="0.25">
      <c r="A106" s="213" t="s">
        <v>20</v>
      </c>
      <c r="B106" s="226">
        <v>1.3322683233524601</v>
      </c>
      <c r="C106" s="227">
        <v>1.1540743828116808</v>
      </c>
      <c r="D106" s="227">
        <v>1.2899029643346367</v>
      </c>
      <c r="E106" s="227">
        <v>1.2467593954347314</v>
      </c>
      <c r="F106" s="227">
        <v>1.3921160749907948</v>
      </c>
      <c r="G106" s="227">
        <v>1.9365846630739671</v>
      </c>
      <c r="H106" s="227">
        <v>1.7450799981842222</v>
      </c>
      <c r="I106" s="227">
        <v>2.3308807706675165</v>
      </c>
      <c r="J106" s="227">
        <v>2.3977603858342755</v>
      </c>
      <c r="K106" s="227">
        <v>3.6431747128807146</v>
      </c>
      <c r="L106" s="227">
        <v>2.7375423410181332</v>
      </c>
      <c r="M106" s="227">
        <v>2.7375423410181332</v>
      </c>
      <c r="N106" s="227">
        <v>2.7375423410181332</v>
      </c>
      <c r="O106" s="228">
        <v>2.7375423410181332</v>
      </c>
    </row>
    <row r="107" spans="1:15" ht="15" x14ac:dyDescent="0.25">
      <c r="A107" s="213" t="s">
        <v>21</v>
      </c>
      <c r="B107" s="226">
        <v>0.20471704976604577</v>
      </c>
      <c r="C107" s="227">
        <v>9.4504663093131019E-2</v>
      </c>
      <c r="D107" s="227">
        <v>0.13283296274853143</v>
      </c>
      <c r="E107" s="227">
        <v>0.45692294420769619</v>
      </c>
      <c r="F107" s="227">
        <v>0.72091401058805271</v>
      </c>
      <c r="G107" s="227">
        <v>0.49047069238437574</v>
      </c>
      <c r="H107" s="227">
        <v>0.58519974134237918</v>
      </c>
      <c r="I107" s="227">
        <v>0.81652361068903923</v>
      </c>
      <c r="J107" s="227">
        <v>0.76285736642480362</v>
      </c>
      <c r="K107" s="227">
        <v>0.59907687198121828</v>
      </c>
      <c r="L107" s="227">
        <v>0.27273525412987909</v>
      </c>
      <c r="M107" s="227">
        <v>0.27273525412987909</v>
      </c>
      <c r="N107" s="227">
        <v>0.27273525412987909</v>
      </c>
      <c r="O107" s="228">
        <v>0.27273525412987909</v>
      </c>
    </row>
    <row r="108" spans="1:15" ht="15" x14ac:dyDescent="0.25">
      <c r="A108" s="214" t="s">
        <v>22</v>
      </c>
      <c r="B108" s="229">
        <v>2.4381865425939857</v>
      </c>
      <c r="C108" s="230">
        <v>2.0859650758175969</v>
      </c>
      <c r="D108" s="230">
        <v>2.1691612599671157</v>
      </c>
      <c r="E108" s="230">
        <v>2.516279190176153</v>
      </c>
      <c r="F108" s="230">
        <v>3.2895140634465685</v>
      </c>
      <c r="G108" s="230">
        <v>3.0783215391003851</v>
      </c>
      <c r="H108" s="230">
        <v>2.0648339784284606</v>
      </c>
      <c r="I108" s="230">
        <v>1.9472865305043423</v>
      </c>
      <c r="J108" s="230">
        <v>1.035151623124684</v>
      </c>
      <c r="K108" s="230">
        <v>1.0282959342795162</v>
      </c>
      <c r="L108" s="230">
        <v>0.46523817906594561</v>
      </c>
      <c r="M108" s="230">
        <v>0.46523817906594561</v>
      </c>
      <c r="N108" s="230">
        <v>0.46523817906594561</v>
      </c>
      <c r="O108" s="231">
        <v>0.46523817906594561</v>
      </c>
    </row>
    <row r="109" spans="1:15" ht="4.5" customHeight="1" x14ac:dyDescent="0.25"/>
  </sheetData>
  <mergeCells count="5">
    <mergeCell ref="A5:F5"/>
    <mergeCell ref="A26:F26"/>
    <mergeCell ref="A47:F47"/>
    <mergeCell ref="A68:F68"/>
    <mergeCell ref="A89:F89"/>
  </mergeCells>
  <conditionalFormatting sqref="C6:D6 J6:K6">
    <cfRule type="cellIs" priority="5" operator="between">
      <formula>0</formula>
      <formula>$F$11</formula>
    </cfRule>
  </conditionalFormatting>
  <conditionalFormatting sqref="C27:D27 J27:K27">
    <cfRule type="cellIs" priority="4" operator="between">
      <formula>0</formula>
      <formula>$F$11</formula>
    </cfRule>
  </conditionalFormatting>
  <conditionalFormatting sqref="C48:D48 J48:K48">
    <cfRule type="cellIs" priority="3" operator="between">
      <formula>0</formula>
      <formula>$F$11</formula>
    </cfRule>
  </conditionalFormatting>
  <conditionalFormatting sqref="C69:D69 J69:K69">
    <cfRule type="cellIs" priority="2" operator="between">
      <formula>0</formula>
      <formula>$F$11</formula>
    </cfRule>
  </conditionalFormatting>
  <conditionalFormatting sqref="C90:D90 J90:K90">
    <cfRule type="cellIs" priority="1" operator="between">
      <formula>0</formula>
      <formula>$F$11</formula>
    </cfRule>
  </conditionalFormatting>
  <hyperlinks>
    <hyperlink ref="A2" location="Contents!A1" display="Back to contents" xr:uid="{9B66BF56-EF48-4688-B248-5DD1D29891E3}"/>
    <hyperlink ref="A3" location="Notes!A1" display="Go to specific notes" xr:uid="{BDB099CF-0587-4924-960F-5BBBCA9D9093}"/>
  </hyperlinks>
  <pageMargins left="0.7" right="0.7" top="0.75" bottom="0.75" header="0.3" footer="0.3"/>
  <pageSetup paperSize="9" scale="2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R35"/>
  <sheetViews>
    <sheetView zoomScaleNormal="100" workbookViewId="0">
      <selection activeCell="H15" sqref="H15"/>
    </sheetView>
  </sheetViews>
  <sheetFormatPr defaultColWidth="8.88671875" defaultRowHeight="13.2" x14ac:dyDescent="0.25"/>
  <cols>
    <col min="1" max="1" width="28.5546875" style="1" customWidth="1"/>
    <col min="2" max="4" width="8.88671875" style="1"/>
    <col min="5" max="6" width="10.44140625" style="1" customWidth="1"/>
    <col min="7" max="7" width="16.109375" style="1" customWidth="1"/>
    <col min="8" max="8" width="13.33203125" style="1" customWidth="1"/>
    <col min="9" max="19" width="8.88671875" style="1"/>
    <col min="20" max="20" width="12.44140625" style="1" customWidth="1"/>
    <col min="21" max="16384" width="8.88671875" style="1"/>
  </cols>
  <sheetData>
    <row r="1" spans="1:18" ht="19.2" x14ac:dyDescent="0.35">
      <c r="A1" s="95" t="s">
        <v>250</v>
      </c>
    </row>
    <row r="2" spans="1:18" ht="15" x14ac:dyDescent="0.25">
      <c r="A2" s="106" t="s">
        <v>195</v>
      </c>
    </row>
    <row r="3" spans="1:18" ht="15" x14ac:dyDescent="0.25">
      <c r="A3" s="106" t="s">
        <v>196</v>
      </c>
    </row>
    <row r="4" spans="1:18" ht="15" x14ac:dyDescent="0.25">
      <c r="A4" s="99" t="s">
        <v>197</v>
      </c>
    </row>
    <row r="5" spans="1:18" ht="51" customHeight="1" thickBot="1" x14ac:dyDescent="0.3">
      <c r="A5" s="129" t="s">
        <v>198</v>
      </c>
      <c r="B5" s="130">
        <v>2010</v>
      </c>
      <c r="C5" s="130">
        <v>2022</v>
      </c>
      <c r="D5" s="130">
        <v>2023</v>
      </c>
      <c r="E5" s="131" t="s">
        <v>251</v>
      </c>
      <c r="F5" s="131" t="s">
        <v>252</v>
      </c>
      <c r="G5" s="131" t="s">
        <v>253</v>
      </c>
      <c r="H5" s="131" t="s">
        <v>268</v>
      </c>
      <c r="I5" s="239"/>
      <c r="J5" s="239"/>
      <c r="K5" s="239"/>
      <c r="L5" s="239"/>
      <c r="M5" s="239"/>
      <c r="N5" s="239"/>
      <c r="O5" s="239"/>
      <c r="P5" s="239"/>
      <c r="Q5" s="239"/>
      <c r="R5" s="239"/>
    </row>
    <row r="6" spans="1:18" ht="15" x14ac:dyDescent="0.25">
      <c r="A6" s="107" t="s">
        <v>13</v>
      </c>
      <c r="B6" s="108">
        <v>563.64</v>
      </c>
      <c r="C6" s="109">
        <v>858.15</v>
      </c>
      <c r="D6" s="110">
        <v>1049.6099999999999</v>
      </c>
      <c r="E6" s="111">
        <v>0.86219927613370229</v>
      </c>
      <c r="F6" s="112">
        <v>0.2231078482782729</v>
      </c>
      <c r="G6" s="113">
        <v>0.45700000000000002</v>
      </c>
      <c r="H6" s="113">
        <v>0.09</v>
      </c>
    </row>
    <row r="7" spans="1:18" ht="15" x14ac:dyDescent="0.25">
      <c r="A7" s="107" t="s">
        <v>15</v>
      </c>
      <c r="B7" s="114">
        <v>664.51</v>
      </c>
      <c r="C7" s="115">
        <v>1006.45</v>
      </c>
      <c r="D7" s="116">
        <v>1191.6400000000001</v>
      </c>
      <c r="E7" s="111">
        <v>0.79326119998194167</v>
      </c>
      <c r="F7" s="112">
        <v>0.18400317949227496</v>
      </c>
      <c r="G7" s="112">
        <v>0.45700000000000002</v>
      </c>
      <c r="H7" s="112">
        <v>0.09</v>
      </c>
    </row>
    <row r="8" spans="1:18" s="32" customFormat="1" ht="15" x14ac:dyDescent="0.25">
      <c r="A8" s="107" t="s">
        <v>10</v>
      </c>
      <c r="B8" s="114">
        <v>581.12</v>
      </c>
      <c r="C8" s="115">
        <v>780.06</v>
      </c>
      <c r="D8" s="116">
        <v>897.45</v>
      </c>
      <c r="E8" s="111">
        <v>0.54434540198237902</v>
      </c>
      <c r="F8" s="112">
        <v>0.15048842396738715</v>
      </c>
      <c r="G8" s="112">
        <v>0.45700000000000002</v>
      </c>
      <c r="H8" s="112">
        <v>0.09</v>
      </c>
    </row>
    <row r="9" spans="1:18" ht="15" x14ac:dyDescent="0.25">
      <c r="A9" s="107" t="s">
        <v>12</v>
      </c>
      <c r="B9" s="114">
        <v>492.41</v>
      </c>
      <c r="C9" s="115">
        <v>697.21</v>
      </c>
      <c r="D9" s="116">
        <v>747.92</v>
      </c>
      <c r="E9" s="111">
        <v>0.51889685424747656</v>
      </c>
      <c r="F9" s="112">
        <v>7.2732749099984062E-2</v>
      </c>
      <c r="G9" s="112">
        <v>0.45700000000000002</v>
      </c>
      <c r="H9" s="112">
        <v>0.09</v>
      </c>
    </row>
    <row r="10" spans="1:18" ht="15.6" x14ac:dyDescent="0.3">
      <c r="A10" s="117" t="s">
        <v>0</v>
      </c>
      <c r="B10" s="118">
        <v>553.95611500000007</v>
      </c>
      <c r="C10" s="119">
        <v>736.38911299999995</v>
      </c>
      <c r="D10" s="120">
        <v>841.34163999999987</v>
      </c>
      <c r="E10" s="121">
        <v>0.51878753066928374</v>
      </c>
      <c r="F10" s="122">
        <v>0.14252319208309627</v>
      </c>
      <c r="G10" s="122">
        <v>0.45700000000000002</v>
      </c>
      <c r="H10" s="122">
        <v>0.09</v>
      </c>
    </row>
    <row r="11" spans="1:18" ht="15" x14ac:dyDescent="0.25">
      <c r="A11" s="107" t="s">
        <v>11</v>
      </c>
      <c r="B11" s="114">
        <v>463.99</v>
      </c>
      <c r="C11" s="115">
        <v>649.08000000000004</v>
      </c>
      <c r="D11" s="116">
        <v>699.82</v>
      </c>
      <c r="E11" s="111">
        <v>0.50826526433759356</v>
      </c>
      <c r="F11" s="112">
        <v>7.8172182165526571E-2</v>
      </c>
      <c r="G11" s="112">
        <v>0.45700000000000002</v>
      </c>
      <c r="H11" s="112">
        <v>0.09</v>
      </c>
    </row>
    <row r="12" spans="1:18" ht="15" x14ac:dyDescent="0.25">
      <c r="A12" s="107" t="s">
        <v>9</v>
      </c>
      <c r="B12" s="114">
        <v>497.46</v>
      </c>
      <c r="C12" s="115">
        <v>648.35</v>
      </c>
      <c r="D12" s="116">
        <v>745.48</v>
      </c>
      <c r="E12" s="111">
        <v>0.49857274956780451</v>
      </c>
      <c r="F12" s="112">
        <v>0.149811058841675</v>
      </c>
      <c r="G12" s="112">
        <v>0.45700000000000002</v>
      </c>
      <c r="H12" s="112">
        <v>0.09</v>
      </c>
    </row>
    <row r="13" spans="1:18" ht="15" x14ac:dyDescent="0.25">
      <c r="A13" s="107" t="s">
        <v>3</v>
      </c>
      <c r="B13" s="114">
        <v>503.03</v>
      </c>
      <c r="C13" s="115">
        <v>611.83000000000004</v>
      </c>
      <c r="D13" s="116">
        <v>723.42</v>
      </c>
      <c r="E13" s="111">
        <v>0.4381249627258812</v>
      </c>
      <c r="F13" s="112">
        <v>0.18238726443619946</v>
      </c>
      <c r="G13" s="112">
        <v>0.45700000000000002</v>
      </c>
      <c r="H13" s="112">
        <v>0.09</v>
      </c>
    </row>
    <row r="14" spans="1:18" ht="15" x14ac:dyDescent="0.25">
      <c r="A14" s="107" t="s">
        <v>20</v>
      </c>
      <c r="B14" s="114">
        <v>480.55</v>
      </c>
      <c r="C14" s="115">
        <v>613.46</v>
      </c>
      <c r="D14" s="116">
        <v>672.31</v>
      </c>
      <c r="E14" s="111">
        <v>0.39904276350015588</v>
      </c>
      <c r="F14" s="112">
        <v>9.5931275062758559E-2</v>
      </c>
      <c r="G14" s="112">
        <v>0.45700000000000002</v>
      </c>
      <c r="H14" s="112">
        <v>0.09</v>
      </c>
    </row>
    <row r="15" spans="1:18" ht="15" x14ac:dyDescent="0.25">
      <c r="A15" s="107" t="s">
        <v>21</v>
      </c>
      <c r="B15" s="114">
        <v>492.17</v>
      </c>
      <c r="C15" s="115">
        <v>581.98</v>
      </c>
      <c r="D15" s="116">
        <v>682</v>
      </c>
      <c r="E15" s="111">
        <v>0.3857000629863665</v>
      </c>
      <c r="F15" s="112">
        <v>0.17186157599917529</v>
      </c>
      <c r="G15" s="112">
        <v>0.45700000000000002</v>
      </c>
      <c r="H15" s="112">
        <v>0.09</v>
      </c>
    </row>
    <row r="16" spans="1:18" ht="15" x14ac:dyDescent="0.25">
      <c r="A16" s="107" t="s">
        <v>16</v>
      </c>
      <c r="B16" s="114">
        <v>454.65</v>
      </c>
      <c r="C16" s="115">
        <v>559.67999999999995</v>
      </c>
      <c r="D16" s="116">
        <v>621.34</v>
      </c>
      <c r="E16" s="111">
        <v>0.36663367425492144</v>
      </c>
      <c r="F16" s="112">
        <v>0.11017009719839921</v>
      </c>
      <c r="G16" s="112">
        <v>0.45700000000000002</v>
      </c>
      <c r="H16" s="112">
        <v>0.09</v>
      </c>
    </row>
    <row r="17" spans="1:8" ht="15" x14ac:dyDescent="0.25">
      <c r="A17" s="107" t="s">
        <v>18</v>
      </c>
      <c r="B17" s="114">
        <v>472.96</v>
      </c>
      <c r="C17" s="115">
        <v>546.59</v>
      </c>
      <c r="D17" s="116">
        <v>637.79999999999995</v>
      </c>
      <c r="E17" s="111">
        <v>0.34852841677943158</v>
      </c>
      <c r="F17" s="112">
        <v>0.16687096361075016</v>
      </c>
      <c r="G17" s="112">
        <v>0.45700000000000002</v>
      </c>
      <c r="H17" s="112">
        <v>0.09</v>
      </c>
    </row>
    <row r="18" spans="1:8" ht="15" x14ac:dyDescent="0.25">
      <c r="A18" s="107" t="s">
        <v>19</v>
      </c>
      <c r="B18" s="114">
        <v>441.58</v>
      </c>
      <c r="C18" s="115">
        <v>525.22</v>
      </c>
      <c r="D18" s="116">
        <v>585.5</v>
      </c>
      <c r="E18" s="111">
        <v>0.32592055799628605</v>
      </c>
      <c r="F18" s="112">
        <v>0.114770953124405</v>
      </c>
      <c r="G18" s="112">
        <v>0.45700000000000002</v>
      </c>
      <c r="H18" s="112">
        <v>0.09</v>
      </c>
    </row>
    <row r="19" spans="1:8" ht="15" x14ac:dyDescent="0.25">
      <c r="A19" s="107" t="s">
        <v>14</v>
      </c>
      <c r="B19" s="114">
        <v>503.41</v>
      </c>
      <c r="C19" s="115">
        <v>642.55999999999995</v>
      </c>
      <c r="D19" s="116">
        <v>661.91</v>
      </c>
      <c r="E19" s="111">
        <v>0.31485270455493519</v>
      </c>
      <c r="F19" s="112">
        <v>3.0113919322709126E-2</v>
      </c>
      <c r="G19" s="112">
        <v>0.45700000000000002</v>
      </c>
      <c r="H19" s="112">
        <v>0.09</v>
      </c>
    </row>
    <row r="20" spans="1:8" ht="15" x14ac:dyDescent="0.25">
      <c r="A20" s="107" t="s">
        <v>22</v>
      </c>
      <c r="B20" s="114">
        <v>527.37</v>
      </c>
      <c r="C20" s="115">
        <v>672.64</v>
      </c>
      <c r="D20" s="116">
        <v>688.41</v>
      </c>
      <c r="E20" s="111">
        <v>0.30536435519654126</v>
      </c>
      <c r="F20" s="112">
        <v>2.3444933396765011E-2</v>
      </c>
      <c r="G20" s="112">
        <v>0.45700000000000002</v>
      </c>
      <c r="H20" s="112">
        <v>0.09</v>
      </c>
    </row>
    <row r="21" spans="1:8" ht="15" x14ac:dyDescent="0.25">
      <c r="A21" s="107" t="s">
        <v>17</v>
      </c>
      <c r="B21" s="114">
        <v>506.44</v>
      </c>
      <c r="C21" s="115">
        <v>626.02</v>
      </c>
      <c r="D21" s="116">
        <v>643.57000000000005</v>
      </c>
      <c r="E21" s="111">
        <v>0.27077245083326762</v>
      </c>
      <c r="F21" s="112">
        <v>2.8034248107089432E-2</v>
      </c>
      <c r="G21" s="112">
        <v>0.45700000000000002</v>
      </c>
      <c r="H21" s="112">
        <v>0.09</v>
      </c>
    </row>
    <row r="22" spans="1:8" ht="15" x14ac:dyDescent="0.25">
      <c r="A22" s="107" t="s">
        <v>5</v>
      </c>
      <c r="B22" s="114">
        <v>464.47</v>
      </c>
      <c r="C22" s="115">
        <v>492.74</v>
      </c>
      <c r="D22" s="116">
        <v>545.66</v>
      </c>
      <c r="E22" s="111">
        <v>0.17480138652657851</v>
      </c>
      <c r="F22" s="112">
        <v>0.10739943986686673</v>
      </c>
      <c r="G22" s="112">
        <v>0.45700000000000002</v>
      </c>
      <c r="H22" s="112">
        <v>0.09</v>
      </c>
    </row>
    <row r="23" spans="1:8" ht="15" x14ac:dyDescent="0.25">
      <c r="A23" s="107" t="s">
        <v>1</v>
      </c>
      <c r="B23" s="114">
        <v>642.58000000000004</v>
      </c>
      <c r="C23" s="115">
        <v>662.54</v>
      </c>
      <c r="D23" s="116">
        <v>719.57</v>
      </c>
      <c r="E23" s="111">
        <v>0.11981387531513588</v>
      </c>
      <c r="F23" s="112">
        <v>8.6077821716424863E-2</v>
      </c>
      <c r="G23" s="112">
        <v>0.45700000000000002</v>
      </c>
      <c r="H23" s="112">
        <v>0.09</v>
      </c>
    </row>
    <row r="24" spans="1:8" ht="15" x14ac:dyDescent="0.25">
      <c r="A24" s="123" t="s">
        <v>7</v>
      </c>
      <c r="B24" s="124">
        <v>435.12</v>
      </c>
      <c r="C24" s="125">
        <v>479.64</v>
      </c>
      <c r="D24" s="126">
        <v>486.64</v>
      </c>
      <c r="E24" s="127">
        <v>0.11840411840411846</v>
      </c>
      <c r="F24" s="128">
        <v>1.4594279042615232E-2</v>
      </c>
      <c r="G24" s="128">
        <v>0.45700000000000002</v>
      </c>
      <c r="H24" s="128">
        <v>0.09</v>
      </c>
    </row>
    <row r="26" spans="1:8" ht="15" x14ac:dyDescent="0.25">
      <c r="A26" s="99" t="s">
        <v>258</v>
      </c>
      <c r="D26" s="16"/>
    </row>
    <row r="27" spans="1:8" x14ac:dyDescent="0.25">
      <c r="A27" s="1" t="s">
        <v>269</v>
      </c>
    </row>
    <row r="29" spans="1:8" x14ac:dyDescent="0.25">
      <c r="D29" s="16"/>
    </row>
    <row r="30" spans="1:8" x14ac:dyDescent="0.25">
      <c r="D30" s="16"/>
    </row>
    <row r="31" spans="1:8" x14ac:dyDescent="0.25">
      <c r="D31" s="16"/>
    </row>
    <row r="32" spans="1:8" x14ac:dyDescent="0.25">
      <c r="D32" s="16"/>
    </row>
    <row r="33" spans="4:4" x14ac:dyDescent="0.25">
      <c r="D33" s="16"/>
    </row>
    <row r="35" spans="4:4" x14ac:dyDescent="0.25">
      <c r="D35" s="16"/>
    </row>
  </sheetData>
  <sortState xmlns:xlrd2="http://schemas.microsoft.com/office/spreadsheetml/2017/richdata2" ref="A6:G24">
    <sortCondition descending="1" ref="E6:E24"/>
  </sortState>
  <hyperlinks>
    <hyperlink ref="A2" location="Contents!A1" display="Back to contents" xr:uid="{D33C32B4-74B7-463D-AF68-029E94BA7646}"/>
    <hyperlink ref="A3" location="Notes!A1" display="Go to specific notes" xr:uid="{F212A67C-3E03-4A86-9A25-00550C499E38}"/>
  </hyperlink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C574-D0E4-489E-9837-A654D54FA4CE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1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1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500</v>
      </c>
      <c r="C15" s="181">
        <v>500</v>
      </c>
      <c r="D15" s="181">
        <v>520</v>
      </c>
      <c r="E15" s="181">
        <v>550</v>
      </c>
      <c r="F15" s="181">
        <v>625</v>
      </c>
      <c r="G15" s="181">
        <v>625</v>
      </c>
      <c r="H15" s="181">
        <v>510</v>
      </c>
      <c r="I15" s="181">
        <v>450</v>
      </c>
      <c r="J15" s="181">
        <v>425</v>
      </c>
      <c r="K15" s="181">
        <v>425</v>
      </c>
      <c r="L15" s="181">
        <v>400</v>
      </c>
      <c r="M15" s="181">
        <v>400</v>
      </c>
      <c r="N15" s="181">
        <v>425</v>
      </c>
      <c r="O15" s="181">
        <v>475</v>
      </c>
      <c r="P15" s="133">
        <v>0.11764705882352944</v>
      </c>
      <c r="Q15" s="111">
        <v>-5.0000000000000044E-2</v>
      </c>
    </row>
    <row r="16" spans="1:17" ht="15" x14ac:dyDescent="0.25">
      <c r="A16" s="107" t="s">
        <v>25</v>
      </c>
      <c r="B16" s="181">
        <v>525</v>
      </c>
      <c r="C16" s="181">
        <v>550</v>
      </c>
      <c r="D16" s="181">
        <v>550</v>
      </c>
      <c r="E16" s="181">
        <v>600</v>
      </c>
      <c r="F16" s="181">
        <v>650</v>
      </c>
      <c r="G16" s="181">
        <v>675</v>
      </c>
      <c r="H16" s="181">
        <v>550</v>
      </c>
      <c r="I16" s="181">
        <v>500</v>
      </c>
      <c r="J16" s="181">
        <v>470</v>
      </c>
      <c r="K16" s="181">
        <v>450</v>
      </c>
      <c r="L16" s="181">
        <v>450</v>
      </c>
      <c r="M16" s="181">
        <v>450</v>
      </c>
      <c r="N16" s="181">
        <v>450</v>
      </c>
      <c r="O16" s="181">
        <v>515</v>
      </c>
      <c r="P16" s="133">
        <v>0.14444444444444438</v>
      </c>
      <c r="Q16" s="111">
        <v>-1.9047619047619091E-2</v>
      </c>
    </row>
    <row r="17" spans="1:44" ht="15" x14ac:dyDescent="0.25">
      <c r="A17" s="107" t="s">
        <v>26</v>
      </c>
      <c r="B17" s="181">
        <v>528.64</v>
      </c>
      <c r="C17" s="181">
        <v>540.49</v>
      </c>
      <c r="D17" s="181">
        <v>555.25</v>
      </c>
      <c r="E17" s="181">
        <v>600.17999999999995</v>
      </c>
      <c r="F17" s="181">
        <v>663.52</v>
      </c>
      <c r="G17" s="181">
        <v>666.96</v>
      </c>
      <c r="H17" s="181">
        <v>565.87</v>
      </c>
      <c r="I17" s="181">
        <v>500.65</v>
      </c>
      <c r="J17" s="181">
        <v>472.58</v>
      </c>
      <c r="K17" s="181">
        <v>470.17</v>
      </c>
      <c r="L17" s="181">
        <v>457.3</v>
      </c>
      <c r="M17" s="181">
        <v>455.14</v>
      </c>
      <c r="N17" s="181">
        <v>468.92</v>
      </c>
      <c r="O17" s="181">
        <v>518.4</v>
      </c>
      <c r="P17" s="133">
        <v>0.10551906508572872</v>
      </c>
      <c r="Q17" s="111">
        <v>-1.937046004842613E-2</v>
      </c>
      <c r="AR17" s="1" t="s">
        <v>150</v>
      </c>
    </row>
    <row r="18" spans="1:44" ht="15" x14ac:dyDescent="0.25">
      <c r="A18" s="107" t="s">
        <v>27</v>
      </c>
      <c r="B18" s="181">
        <v>575</v>
      </c>
      <c r="C18" s="181">
        <v>575</v>
      </c>
      <c r="D18" s="181">
        <v>600</v>
      </c>
      <c r="E18" s="181">
        <v>650</v>
      </c>
      <c r="F18" s="181">
        <v>725</v>
      </c>
      <c r="G18" s="181">
        <v>700</v>
      </c>
      <c r="H18" s="181">
        <v>600</v>
      </c>
      <c r="I18" s="181">
        <v>550</v>
      </c>
      <c r="J18" s="181">
        <v>500</v>
      </c>
      <c r="K18" s="181">
        <v>500</v>
      </c>
      <c r="L18" s="181">
        <v>495</v>
      </c>
      <c r="M18" s="181">
        <v>495</v>
      </c>
      <c r="N18" s="181">
        <v>500</v>
      </c>
      <c r="O18" s="181">
        <v>550</v>
      </c>
      <c r="P18" s="133">
        <v>0.10000000000000009</v>
      </c>
      <c r="Q18" s="111">
        <v>-4.3478260869565188E-2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590</v>
      </c>
      <c r="C37" s="181">
        <v>600</v>
      </c>
      <c r="D37" s="181">
        <v>650</v>
      </c>
      <c r="E37" s="181">
        <v>700</v>
      </c>
      <c r="F37" s="181">
        <v>795</v>
      </c>
      <c r="G37" s="181">
        <v>795</v>
      </c>
      <c r="H37" s="181">
        <v>675</v>
      </c>
      <c r="I37" s="181">
        <v>600</v>
      </c>
      <c r="J37" s="181">
        <v>550</v>
      </c>
      <c r="K37" s="181">
        <v>550</v>
      </c>
      <c r="L37" s="181">
        <v>550</v>
      </c>
      <c r="M37" s="181">
        <v>550</v>
      </c>
      <c r="N37" s="181">
        <v>550</v>
      </c>
      <c r="O37" s="181">
        <v>625</v>
      </c>
      <c r="P37" s="133">
        <v>0.13636363636363646</v>
      </c>
      <c r="Q37" s="111">
        <v>5.9322033898305149E-2</v>
      </c>
    </row>
    <row r="38" spans="1:22" ht="15" x14ac:dyDescent="0.25">
      <c r="A38" s="107" t="s">
        <v>25</v>
      </c>
      <c r="B38" s="181">
        <v>650</v>
      </c>
      <c r="C38" s="181">
        <v>695</v>
      </c>
      <c r="D38" s="181">
        <v>700</v>
      </c>
      <c r="E38" s="181">
        <v>800</v>
      </c>
      <c r="F38" s="181">
        <v>875</v>
      </c>
      <c r="G38" s="181">
        <v>875</v>
      </c>
      <c r="H38" s="181">
        <v>750</v>
      </c>
      <c r="I38" s="181">
        <v>650</v>
      </c>
      <c r="J38" s="181">
        <v>650</v>
      </c>
      <c r="K38" s="181">
        <v>640</v>
      </c>
      <c r="L38" s="181">
        <v>625</v>
      </c>
      <c r="M38" s="181">
        <v>625</v>
      </c>
      <c r="N38" s="181">
        <v>650</v>
      </c>
      <c r="O38" s="181">
        <v>699</v>
      </c>
      <c r="P38" s="133">
        <v>7.5384615384615383E-2</v>
      </c>
      <c r="Q38" s="111">
        <v>7.5384615384615383E-2</v>
      </c>
    </row>
    <row r="39" spans="1:22" ht="15" x14ac:dyDescent="0.25">
      <c r="A39" s="107" t="s">
        <v>26</v>
      </c>
      <c r="B39" s="181">
        <v>642.58000000000004</v>
      </c>
      <c r="C39" s="181">
        <v>670.81</v>
      </c>
      <c r="D39" s="181">
        <v>701.44</v>
      </c>
      <c r="E39" s="181">
        <v>819.48</v>
      </c>
      <c r="F39" s="181">
        <v>898.08</v>
      </c>
      <c r="G39" s="181">
        <v>873.8</v>
      </c>
      <c r="H39" s="181">
        <v>754.39</v>
      </c>
      <c r="I39" s="181">
        <v>681.97</v>
      </c>
      <c r="J39" s="181">
        <v>653.73</v>
      </c>
      <c r="K39" s="181">
        <v>651.82000000000005</v>
      </c>
      <c r="L39" s="181">
        <v>648.95000000000005</v>
      </c>
      <c r="M39" s="181">
        <v>648.97</v>
      </c>
      <c r="N39" s="181">
        <v>662.54</v>
      </c>
      <c r="O39" s="181">
        <v>719.57</v>
      </c>
      <c r="P39" s="133">
        <v>8.6077821716424863E-2</v>
      </c>
      <c r="Q39" s="111">
        <v>0.11981387531513588</v>
      </c>
    </row>
    <row r="40" spans="1:22" ht="15" x14ac:dyDescent="0.25">
      <c r="A40" s="107" t="s">
        <v>27</v>
      </c>
      <c r="B40" s="181">
        <v>700</v>
      </c>
      <c r="C40" s="181">
        <v>750</v>
      </c>
      <c r="D40" s="181">
        <v>775</v>
      </c>
      <c r="E40" s="181">
        <v>900</v>
      </c>
      <c r="F40" s="181">
        <v>1000</v>
      </c>
      <c r="G40" s="181">
        <v>950</v>
      </c>
      <c r="H40" s="181">
        <v>800</v>
      </c>
      <c r="I40" s="181">
        <v>750</v>
      </c>
      <c r="J40" s="181">
        <v>700</v>
      </c>
      <c r="K40" s="181">
        <v>700</v>
      </c>
      <c r="L40" s="181">
        <v>700</v>
      </c>
      <c r="M40" s="181">
        <v>700</v>
      </c>
      <c r="N40" s="181">
        <v>735</v>
      </c>
      <c r="O40" s="181">
        <v>795</v>
      </c>
      <c r="P40" s="133">
        <v>8.163265306122458E-2</v>
      </c>
      <c r="Q40" s="111">
        <v>0.13571428571428568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650</v>
      </c>
      <c r="C59" s="181">
        <v>650</v>
      </c>
      <c r="D59" s="181">
        <v>700</v>
      </c>
      <c r="E59" s="181">
        <v>775</v>
      </c>
      <c r="F59" s="181">
        <v>850</v>
      </c>
      <c r="G59" s="181">
        <v>900</v>
      </c>
      <c r="H59" s="181">
        <v>800</v>
      </c>
      <c r="I59" s="181">
        <v>750</v>
      </c>
      <c r="J59" s="181">
        <v>750</v>
      </c>
      <c r="K59" s="181">
        <v>725</v>
      </c>
      <c r="L59" s="181">
        <v>725</v>
      </c>
      <c r="M59" s="181">
        <v>725</v>
      </c>
      <c r="N59" s="181">
        <v>750</v>
      </c>
      <c r="O59" s="181">
        <v>850</v>
      </c>
      <c r="P59" s="133">
        <v>0.1333333333333333</v>
      </c>
      <c r="Q59" s="111">
        <v>0.30769230769230771</v>
      </c>
    </row>
    <row r="60" spans="1:22" ht="15" x14ac:dyDescent="0.25">
      <c r="A60" s="107" t="s">
        <v>25</v>
      </c>
      <c r="B60" s="181">
        <v>750</v>
      </c>
      <c r="C60" s="181">
        <v>750</v>
      </c>
      <c r="D60" s="181">
        <v>825</v>
      </c>
      <c r="E60" s="181">
        <v>950</v>
      </c>
      <c r="F60" s="181">
        <v>1100</v>
      </c>
      <c r="G60" s="181">
        <v>1100</v>
      </c>
      <c r="H60" s="181">
        <v>900</v>
      </c>
      <c r="I60" s="181">
        <v>850</v>
      </c>
      <c r="J60" s="181">
        <v>850</v>
      </c>
      <c r="K60" s="181">
        <v>850</v>
      </c>
      <c r="L60" s="181">
        <v>850</v>
      </c>
      <c r="M60" s="181">
        <v>825</v>
      </c>
      <c r="N60" s="181">
        <v>895</v>
      </c>
      <c r="O60" s="181">
        <v>975</v>
      </c>
      <c r="P60" s="133">
        <v>8.9385474860335101E-2</v>
      </c>
      <c r="Q60" s="111">
        <v>0.30000000000000004</v>
      </c>
    </row>
    <row r="61" spans="1:22" ht="15" x14ac:dyDescent="0.25">
      <c r="A61" s="107" t="s">
        <v>26</v>
      </c>
      <c r="B61" s="181">
        <v>743.67</v>
      </c>
      <c r="C61" s="181">
        <v>752.95</v>
      </c>
      <c r="D61" s="181">
        <v>827.09</v>
      </c>
      <c r="E61" s="181">
        <v>1019.32</v>
      </c>
      <c r="F61" s="181">
        <v>1089.01</v>
      </c>
      <c r="G61" s="181">
        <v>1072.46</v>
      </c>
      <c r="H61" s="181">
        <v>930.15</v>
      </c>
      <c r="I61" s="181">
        <v>865.75</v>
      </c>
      <c r="J61" s="181">
        <v>885.03</v>
      </c>
      <c r="K61" s="181">
        <v>888.83</v>
      </c>
      <c r="L61" s="181">
        <v>885.67</v>
      </c>
      <c r="M61" s="181">
        <v>867.3</v>
      </c>
      <c r="N61" s="181">
        <v>931.28</v>
      </c>
      <c r="O61" s="181">
        <v>1019.72</v>
      </c>
      <c r="P61" s="133">
        <v>9.4966068207198662E-2</v>
      </c>
      <c r="Q61" s="111">
        <v>0.37119959121653423</v>
      </c>
    </row>
    <row r="62" spans="1:22" ht="15" x14ac:dyDescent="0.25">
      <c r="A62" s="107" t="s">
        <v>27</v>
      </c>
      <c r="B62" s="181">
        <v>850</v>
      </c>
      <c r="C62" s="181">
        <v>875</v>
      </c>
      <c r="D62" s="181">
        <v>950</v>
      </c>
      <c r="E62" s="181">
        <v>1200</v>
      </c>
      <c r="F62" s="181">
        <v>1300</v>
      </c>
      <c r="G62" s="181">
        <v>1250</v>
      </c>
      <c r="H62" s="181">
        <v>1050</v>
      </c>
      <c r="I62" s="181">
        <v>950</v>
      </c>
      <c r="J62" s="181">
        <v>995</v>
      </c>
      <c r="K62" s="181">
        <v>995</v>
      </c>
      <c r="L62" s="181">
        <v>995</v>
      </c>
      <c r="M62" s="181">
        <v>995</v>
      </c>
      <c r="N62" s="181">
        <v>1095</v>
      </c>
      <c r="O62" s="181">
        <v>1200</v>
      </c>
      <c r="P62" s="133">
        <v>9.5890410958904049E-2</v>
      </c>
      <c r="Q62" s="111">
        <v>0.41176470588235303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850</v>
      </c>
      <c r="C81" s="181">
        <v>850</v>
      </c>
      <c r="D81" s="181">
        <v>900</v>
      </c>
      <c r="E81" s="181">
        <v>1100</v>
      </c>
      <c r="F81" s="181">
        <v>1200</v>
      </c>
      <c r="G81" s="181">
        <v>1250</v>
      </c>
      <c r="H81" s="181">
        <v>1000</v>
      </c>
      <c r="I81" s="181">
        <v>950</v>
      </c>
      <c r="J81" s="181">
        <v>1000</v>
      </c>
      <c r="K81" s="181">
        <v>1000</v>
      </c>
      <c r="L81" s="181">
        <v>985</v>
      </c>
      <c r="M81" s="181">
        <v>1000</v>
      </c>
      <c r="N81" s="181">
        <v>1100</v>
      </c>
      <c r="O81" s="181">
        <v>1200</v>
      </c>
      <c r="P81" s="133">
        <v>9.0909090909090828E-2</v>
      </c>
      <c r="Q81" s="111">
        <v>0.41176470588235303</v>
      </c>
    </row>
    <row r="82" spans="1:22" ht="15" x14ac:dyDescent="0.25">
      <c r="A82" s="107" t="s">
        <v>25</v>
      </c>
      <c r="B82" s="181">
        <v>950</v>
      </c>
      <c r="C82" s="181">
        <v>995</v>
      </c>
      <c r="D82" s="181">
        <v>1100</v>
      </c>
      <c r="E82" s="181">
        <v>1400</v>
      </c>
      <c r="F82" s="181">
        <v>1550</v>
      </c>
      <c r="G82" s="181">
        <v>1450</v>
      </c>
      <c r="H82" s="181">
        <v>1200</v>
      </c>
      <c r="I82" s="181">
        <v>1100</v>
      </c>
      <c r="J82" s="181">
        <v>1200</v>
      </c>
      <c r="K82" s="181">
        <v>1200</v>
      </c>
      <c r="L82" s="181">
        <v>1200</v>
      </c>
      <c r="M82" s="181">
        <v>1200</v>
      </c>
      <c r="N82" s="181">
        <v>1300</v>
      </c>
      <c r="O82" s="181">
        <v>1450</v>
      </c>
      <c r="P82" s="133">
        <v>0.11538461538461542</v>
      </c>
      <c r="Q82" s="111">
        <v>0.52631578947368429</v>
      </c>
    </row>
    <row r="83" spans="1:22" ht="15" x14ac:dyDescent="0.25">
      <c r="A83" s="107" t="s">
        <v>26</v>
      </c>
      <c r="B83" s="181">
        <v>943.66</v>
      </c>
      <c r="C83" s="181">
        <v>1017.76</v>
      </c>
      <c r="D83" s="181">
        <v>1105.08</v>
      </c>
      <c r="E83" s="181">
        <v>1484.07</v>
      </c>
      <c r="F83" s="181">
        <v>1564.74</v>
      </c>
      <c r="G83" s="181">
        <v>1492.52</v>
      </c>
      <c r="H83" s="181">
        <v>1291.33</v>
      </c>
      <c r="I83" s="181">
        <v>1168.92</v>
      </c>
      <c r="J83" s="181">
        <v>1249.02</v>
      </c>
      <c r="K83" s="181">
        <v>1305.73</v>
      </c>
      <c r="L83" s="181">
        <v>1230.8599999999999</v>
      </c>
      <c r="M83" s="181">
        <v>1319.13</v>
      </c>
      <c r="N83" s="181">
        <v>1371.1</v>
      </c>
      <c r="O83" s="181">
        <v>1492.86</v>
      </c>
      <c r="P83" s="133">
        <v>8.8804609437677762E-2</v>
      </c>
      <c r="Q83" s="111">
        <v>0.58198927579848658</v>
      </c>
    </row>
    <row r="84" spans="1:22" ht="15" x14ac:dyDescent="0.25">
      <c r="A84" s="107" t="s">
        <v>27</v>
      </c>
      <c r="B84" s="181">
        <v>1000</v>
      </c>
      <c r="C84" s="181">
        <v>1200</v>
      </c>
      <c r="D84" s="181">
        <v>1300</v>
      </c>
      <c r="E84" s="181">
        <v>1800</v>
      </c>
      <c r="F84" s="181">
        <v>1850</v>
      </c>
      <c r="G84" s="181">
        <v>1700</v>
      </c>
      <c r="H84" s="181">
        <v>1500</v>
      </c>
      <c r="I84" s="181">
        <v>1300</v>
      </c>
      <c r="J84" s="181">
        <v>1400</v>
      </c>
      <c r="K84" s="181">
        <v>1500</v>
      </c>
      <c r="L84" s="181">
        <v>1400</v>
      </c>
      <c r="M84" s="181">
        <v>1500</v>
      </c>
      <c r="N84" s="181">
        <v>1600</v>
      </c>
      <c r="O84" s="181">
        <v>1665</v>
      </c>
      <c r="P84" s="133">
        <v>4.0624999999999911E-2</v>
      </c>
      <c r="Q84" s="111">
        <v>0.66500000000000004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286</v>
      </c>
      <c r="C103" s="181">
        <v>285</v>
      </c>
      <c r="D103" s="181">
        <v>300</v>
      </c>
      <c r="E103" s="181">
        <v>316.33</v>
      </c>
      <c r="F103" s="181">
        <v>345</v>
      </c>
      <c r="G103" s="181">
        <v>375</v>
      </c>
      <c r="H103" s="181">
        <v>350</v>
      </c>
      <c r="I103" s="181">
        <v>320</v>
      </c>
      <c r="J103" s="181">
        <v>300</v>
      </c>
      <c r="K103" s="181">
        <v>320</v>
      </c>
      <c r="L103" s="181">
        <v>305</v>
      </c>
      <c r="M103" s="181">
        <v>307.5</v>
      </c>
      <c r="N103" s="181">
        <v>300</v>
      </c>
      <c r="O103" s="181">
        <v>312.89999999999998</v>
      </c>
      <c r="P103" s="133">
        <v>4.2999999999999927E-2</v>
      </c>
      <c r="Q103" s="111">
        <v>9.4055944055944085E-2</v>
      </c>
      <c r="AG103" s="62" t="s">
        <v>48</v>
      </c>
      <c r="AH103" s="11">
        <v>541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335</v>
      </c>
      <c r="C104" s="181">
        <v>325</v>
      </c>
      <c r="D104" s="181">
        <v>340</v>
      </c>
      <c r="E104" s="181">
        <v>350</v>
      </c>
      <c r="F104" s="181">
        <v>400</v>
      </c>
      <c r="G104" s="181">
        <v>407.5</v>
      </c>
      <c r="H104" s="181">
        <v>400</v>
      </c>
      <c r="I104" s="181">
        <v>350</v>
      </c>
      <c r="J104" s="181">
        <v>350</v>
      </c>
      <c r="K104" s="181">
        <v>359.52</v>
      </c>
      <c r="L104" s="181">
        <v>350</v>
      </c>
      <c r="M104" s="181">
        <v>350</v>
      </c>
      <c r="N104" s="181">
        <v>350</v>
      </c>
      <c r="O104" s="181">
        <v>375</v>
      </c>
      <c r="P104" s="133">
        <v>7.1428571428571397E-2</v>
      </c>
      <c r="Q104" s="111">
        <v>0.11940298507462677</v>
      </c>
      <c r="AG104" s="62" t="s">
        <v>49</v>
      </c>
      <c r="AH104" s="11">
        <v>590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328.42</v>
      </c>
      <c r="C105" s="181">
        <v>322.86</v>
      </c>
      <c r="D105" s="181">
        <v>338.34</v>
      </c>
      <c r="E105" s="181">
        <v>365.66</v>
      </c>
      <c r="F105" s="181">
        <v>401.77</v>
      </c>
      <c r="G105" s="181">
        <v>433.46</v>
      </c>
      <c r="H105" s="181">
        <v>404.11</v>
      </c>
      <c r="I105" s="181">
        <v>358.31</v>
      </c>
      <c r="J105" s="181">
        <v>354.17</v>
      </c>
      <c r="K105" s="181">
        <v>359.12</v>
      </c>
      <c r="L105" s="181">
        <v>360.06</v>
      </c>
      <c r="M105" s="181">
        <v>360.78</v>
      </c>
      <c r="N105" s="181">
        <v>361.05</v>
      </c>
      <c r="O105" s="181">
        <v>384.81</v>
      </c>
      <c r="P105" s="133">
        <v>6.5808059825508858E-2</v>
      </c>
      <c r="Q105" s="111">
        <v>0.17170087083612451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360</v>
      </c>
      <c r="C106" s="181">
        <v>355</v>
      </c>
      <c r="D106" s="181">
        <v>375</v>
      </c>
      <c r="E106" s="181">
        <v>400</v>
      </c>
      <c r="F106" s="181">
        <v>450</v>
      </c>
      <c r="G106" s="181">
        <v>500</v>
      </c>
      <c r="H106" s="181">
        <v>450</v>
      </c>
      <c r="I106" s="181">
        <v>400</v>
      </c>
      <c r="J106" s="181">
        <v>400</v>
      </c>
      <c r="K106" s="181">
        <v>400</v>
      </c>
      <c r="L106" s="181">
        <v>425</v>
      </c>
      <c r="M106" s="181">
        <v>407.5</v>
      </c>
      <c r="N106" s="181">
        <v>402.98</v>
      </c>
      <c r="O106" s="181">
        <v>450</v>
      </c>
      <c r="P106" s="133">
        <v>0.11668072857213763</v>
      </c>
      <c r="Q106" s="111">
        <v>0.25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541</v>
      </c>
      <c r="D125" s="181">
        <v>691</v>
      </c>
      <c r="E125" s="181">
        <v>690</v>
      </c>
      <c r="F125" s="181">
        <v>534</v>
      </c>
      <c r="G125" s="181">
        <v>561</v>
      </c>
      <c r="H125" s="181">
        <v>596</v>
      </c>
      <c r="I125" s="181">
        <v>738</v>
      </c>
      <c r="J125" s="181">
        <v>756</v>
      </c>
      <c r="K125" s="181">
        <v>837</v>
      </c>
      <c r="L125" s="181">
        <v>881</v>
      </c>
      <c r="M125" s="181">
        <v>980</v>
      </c>
      <c r="N125" s="181">
        <v>1027</v>
      </c>
      <c r="O125" s="181">
        <v>1135</v>
      </c>
      <c r="P125" s="181">
        <v>1272</v>
      </c>
      <c r="Q125" s="80"/>
    </row>
    <row r="126" spans="1:17" ht="15" x14ac:dyDescent="0.25">
      <c r="A126" s="209" t="s">
        <v>49</v>
      </c>
      <c r="B126" s="210"/>
      <c r="C126" s="181">
        <v>557</v>
      </c>
      <c r="D126" s="181">
        <v>870</v>
      </c>
      <c r="E126" s="181">
        <v>1062</v>
      </c>
      <c r="F126" s="181">
        <v>967</v>
      </c>
      <c r="G126" s="181">
        <v>1025</v>
      </c>
      <c r="H126" s="181">
        <v>1009</v>
      </c>
      <c r="I126" s="181">
        <v>1271</v>
      </c>
      <c r="J126" s="181">
        <v>1448</v>
      </c>
      <c r="K126" s="181">
        <v>1600</v>
      </c>
      <c r="L126" s="181">
        <v>1675</v>
      </c>
      <c r="M126" s="181">
        <v>1712</v>
      </c>
      <c r="N126" s="181">
        <v>1888</v>
      </c>
      <c r="O126" s="181">
        <v>1879</v>
      </c>
      <c r="P126" s="181">
        <v>1981</v>
      </c>
      <c r="Q126" s="80"/>
    </row>
    <row r="127" spans="1:17" ht="15" x14ac:dyDescent="0.25">
      <c r="A127" s="209" t="s">
        <v>50</v>
      </c>
      <c r="B127" s="210"/>
      <c r="C127" s="181">
        <v>226</v>
      </c>
      <c r="D127" s="181">
        <v>364</v>
      </c>
      <c r="E127" s="181">
        <v>486</v>
      </c>
      <c r="F127" s="181">
        <v>448</v>
      </c>
      <c r="G127" s="181">
        <v>422</v>
      </c>
      <c r="H127" s="181">
        <v>428</v>
      </c>
      <c r="I127" s="181">
        <v>412</v>
      </c>
      <c r="J127" s="181">
        <v>446</v>
      </c>
      <c r="K127" s="181">
        <v>473</v>
      </c>
      <c r="L127" s="181">
        <v>545</v>
      </c>
      <c r="M127" s="181">
        <v>542</v>
      </c>
      <c r="N127" s="181">
        <v>495</v>
      </c>
      <c r="O127" s="181">
        <v>505</v>
      </c>
      <c r="P127" s="245">
        <v>594</v>
      </c>
      <c r="Q127" s="80"/>
    </row>
    <row r="128" spans="1:17" ht="15" x14ac:dyDescent="0.25">
      <c r="A128" s="209" t="s">
        <v>51</v>
      </c>
      <c r="B128" s="210"/>
      <c r="C128" s="181">
        <v>123</v>
      </c>
      <c r="D128" s="181">
        <v>174</v>
      </c>
      <c r="E128" s="181">
        <v>239</v>
      </c>
      <c r="F128" s="181">
        <v>324</v>
      </c>
      <c r="G128" s="181">
        <v>293</v>
      </c>
      <c r="H128" s="181">
        <v>281</v>
      </c>
      <c r="I128" s="181">
        <v>275</v>
      </c>
      <c r="J128" s="181">
        <v>213</v>
      </c>
      <c r="K128" s="181">
        <v>263</v>
      </c>
      <c r="L128" s="181">
        <v>263</v>
      </c>
      <c r="M128" s="181">
        <v>245</v>
      </c>
      <c r="N128" s="181">
        <v>191</v>
      </c>
      <c r="O128" s="181">
        <v>178</v>
      </c>
      <c r="P128" s="245">
        <v>264</v>
      </c>
      <c r="Q128" s="80"/>
    </row>
    <row r="129" spans="1:17" ht="15" x14ac:dyDescent="0.25">
      <c r="A129" s="209" t="s">
        <v>52</v>
      </c>
      <c r="B129" s="210"/>
      <c r="C129" s="181">
        <v>134</v>
      </c>
      <c r="D129" s="181">
        <v>192</v>
      </c>
      <c r="E129" s="181">
        <v>232</v>
      </c>
      <c r="F129" s="181">
        <v>142</v>
      </c>
      <c r="G129" s="181">
        <v>148</v>
      </c>
      <c r="H129" s="181">
        <v>138</v>
      </c>
      <c r="I129" s="181">
        <v>104</v>
      </c>
      <c r="J129" s="181">
        <v>98</v>
      </c>
      <c r="K129" s="181">
        <v>140</v>
      </c>
      <c r="L129" s="181">
        <v>254</v>
      </c>
      <c r="M129" s="181">
        <v>248</v>
      </c>
      <c r="N129" s="181">
        <v>240</v>
      </c>
      <c r="O129" s="181">
        <v>220</v>
      </c>
      <c r="P129" s="245">
        <v>264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5E40BA4F-8BC7-476B-B91E-9C92A61A8289}"/>
    <hyperlink ref="A3" location="Notes!A1" display="Go to specific notes" xr:uid="{E7D23A53-BEF9-4629-9EB8-94EFD0584B96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ACA-6BE5-4B79-B7B2-65055609E565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3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3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350</v>
      </c>
      <c r="C15" s="181">
        <v>325</v>
      </c>
      <c r="D15" s="181">
        <v>350</v>
      </c>
      <c r="E15" s="181">
        <v>350</v>
      </c>
      <c r="F15" s="181">
        <v>360</v>
      </c>
      <c r="G15" s="181">
        <v>350</v>
      </c>
      <c r="H15" s="181">
        <v>350.5</v>
      </c>
      <c r="I15" s="181">
        <v>375</v>
      </c>
      <c r="J15" s="181">
        <v>375</v>
      </c>
      <c r="K15" s="181">
        <v>368</v>
      </c>
      <c r="L15" s="181">
        <v>365</v>
      </c>
      <c r="M15" s="181">
        <v>395</v>
      </c>
      <c r="N15" s="181">
        <v>375</v>
      </c>
      <c r="O15" s="181">
        <v>425</v>
      </c>
      <c r="P15" s="133">
        <v>0.1333333333333333</v>
      </c>
      <c r="Q15" s="111">
        <v>0.21428571428571419</v>
      </c>
    </row>
    <row r="16" spans="1:17" ht="15" x14ac:dyDescent="0.25">
      <c r="A16" s="107" t="s">
        <v>25</v>
      </c>
      <c r="B16" s="181">
        <v>395</v>
      </c>
      <c r="C16" s="181">
        <v>395</v>
      </c>
      <c r="D16" s="181">
        <v>395</v>
      </c>
      <c r="E16" s="181">
        <v>400</v>
      </c>
      <c r="F16" s="181">
        <v>395</v>
      </c>
      <c r="G16" s="181">
        <v>400</v>
      </c>
      <c r="H16" s="181">
        <v>400</v>
      </c>
      <c r="I16" s="181">
        <v>400</v>
      </c>
      <c r="J16" s="181">
        <v>425</v>
      </c>
      <c r="K16" s="181">
        <v>425</v>
      </c>
      <c r="L16" s="181">
        <v>425</v>
      </c>
      <c r="M16" s="181">
        <v>425</v>
      </c>
      <c r="N16" s="181">
        <v>450</v>
      </c>
      <c r="O16" s="181">
        <v>497.5</v>
      </c>
      <c r="P16" s="133">
        <v>0.10555555555555562</v>
      </c>
      <c r="Q16" s="111">
        <v>0.259493670886076</v>
      </c>
    </row>
    <row r="17" spans="1:44" ht="15" x14ac:dyDescent="0.25">
      <c r="A17" s="107" t="s">
        <v>26</v>
      </c>
      <c r="B17" s="181">
        <v>382.06</v>
      </c>
      <c r="C17" s="181">
        <v>369.11</v>
      </c>
      <c r="D17" s="181">
        <v>383.07</v>
      </c>
      <c r="E17" s="181">
        <v>398.82</v>
      </c>
      <c r="F17" s="181">
        <v>395.47</v>
      </c>
      <c r="G17" s="181">
        <v>398.16</v>
      </c>
      <c r="H17" s="181">
        <v>412.33</v>
      </c>
      <c r="I17" s="181">
        <v>417.15</v>
      </c>
      <c r="J17" s="181">
        <v>424.27</v>
      </c>
      <c r="K17" s="181">
        <v>416.81</v>
      </c>
      <c r="L17" s="181">
        <v>439.61</v>
      </c>
      <c r="M17" s="181">
        <v>440.14</v>
      </c>
      <c r="N17" s="181">
        <v>454.06</v>
      </c>
      <c r="O17" s="181">
        <v>531.54999999999995</v>
      </c>
      <c r="P17" s="133">
        <v>0.1706602651631941</v>
      </c>
      <c r="Q17" s="111">
        <v>0.39127362194419701</v>
      </c>
      <c r="AR17" s="1" t="s">
        <v>150</v>
      </c>
    </row>
    <row r="18" spans="1:44" ht="15" x14ac:dyDescent="0.25">
      <c r="A18" s="107" t="s">
        <v>27</v>
      </c>
      <c r="B18" s="181">
        <v>425</v>
      </c>
      <c r="C18" s="181">
        <v>425</v>
      </c>
      <c r="D18" s="181">
        <v>425</v>
      </c>
      <c r="E18" s="181">
        <v>440</v>
      </c>
      <c r="F18" s="181">
        <v>425</v>
      </c>
      <c r="G18" s="181">
        <v>450</v>
      </c>
      <c r="H18" s="181">
        <v>450</v>
      </c>
      <c r="I18" s="181">
        <v>450</v>
      </c>
      <c r="J18" s="181">
        <v>460</v>
      </c>
      <c r="K18" s="181">
        <v>460</v>
      </c>
      <c r="L18" s="181">
        <v>490</v>
      </c>
      <c r="M18" s="181">
        <v>495</v>
      </c>
      <c r="N18" s="181">
        <v>520</v>
      </c>
      <c r="O18" s="181">
        <v>600</v>
      </c>
      <c r="P18" s="133">
        <v>0.15384615384615374</v>
      </c>
      <c r="Q18" s="111">
        <v>0.41176470588235303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450</v>
      </c>
      <c r="C37" s="181">
        <v>425</v>
      </c>
      <c r="D37" s="181">
        <v>450</v>
      </c>
      <c r="E37" s="181">
        <v>450</v>
      </c>
      <c r="F37" s="181">
        <v>425</v>
      </c>
      <c r="G37" s="181">
        <v>450</v>
      </c>
      <c r="H37" s="181">
        <v>460</v>
      </c>
      <c r="I37" s="181">
        <v>450</v>
      </c>
      <c r="J37" s="181">
        <v>475</v>
      </c>
      <c r="K37" s="181">
        <v>495</v>
      </c>
      <c r="L37" s="181">
        <v>500</v>
      </c>
      <c r="M37" s="181">
        <v>525</v>
      </c>
      <c r="N37" s="181">
        <v>525</v>
      </c>
      <c r="O37" s="181">
        <v>585</v>
      </c>
      <c r="P37" s="133">
        <v>0.11428571428571432</v>
      </c>
      <c r="Q37" s="111">
        <v>0.30000000000000004</v>
      </c>
    </row>
    <row r="38" spans="1:22" ht="15" x14ac:dyDescent="0.25">
      <c r="A38" s="107" t="s">
        <v>25</v>
      </c>
      <c r="B38" s="181">
        <v>495</v>
      </c>
      <c r="C38" s="181">
        <v>495</v>
      </c>
      <c r="D38" s="181">
        <v>495</v>
      </c>
      <c r="E38" s="181">
        <v>495</v>
      </c>
      <c r="F38" s="181">
        <v>495</v>
      </c>
      <c r="G38" s="181">
        <v>495</v>
      </c>
      <c r="H38" s="181">
        <v>500</v>
      </c>
      <c r="I38" s="181">
        <v>500</v>
      </c>
      <c r="J38" s="181">
        <v>525</v>
      </c>
      <c r="K38" s="181">
        <v>550</v>
      </c>
      <c r="L38" s="181">
        <v>550</v>
      </c>
      <c r="M38" s="181">
        <v>565</v>
      </c>
      <c r="N38" s="181">
        <v>597.5</v>
      </c>
      <c r="O38" s="181">
        <v>675</v>
      </c>
      <c r="P38" s="133">
        <v>0.12970711297071125</v>
      </c>
      <c r="Q38" s="111">
        <v>0.36363636363636354</v>
      </c>
    </row>
    <row r="39" spans="1:22" ht="15" x14ac:dyDescent="0.25">
      <c r="A39" s="107" t="s">
        <v>26</v>
      </c>
      <c r="B39" s="181">
        <v>503.03</v>
      </c>
      <c r="C39" s="181">
        <v>499.54</v>
      </c>
      <c r="D39" s="181">
        <v>508.31</v>
      </c>
      <c r="E39" s="181">
        <v>502.51</v>
      </c>
      <c r="F39" s="181">
        <v>495.44</v>
      </c>
      <c r="G39" s="181">
        <v>508.79</v>
      </c>
      <c r="H39" s="181">
        <v>524.75</v>
      </c>
      <c r="I39" s="181">
        <v>515.92999999999995</v>
      </c>
      <c r="J39" s="181">
        <v>536.21</v>
      </c>
      <c r="K39" s="181">
        <v>557.11</v>
      </c>
      <c r="L39" s="181">
        <v>577.13</v>
      </c>
      <c r="M39" s="181">
        <v>582.54999999999995</v>
      </c>
      <c r="N39" s="181">
        <v>611.83000000000004</v>
      </c>
      <c r="O39" s="181">
        <v>723.42</v>
      </c>
      <c r="P39" s="133">
        <v>0.18238726443619946</v>
      </c>
      <c r="Q39" s="111">
        <v>0.4381249627258812</v>
      </c>
    </row>
    <row r="40" spans="1:22" ht="15" x14ac:dyDescent="0.25">
      <c r="A40" s="107" t="s">
        <v>27</v>
      </c>
      <c r="B40" s="181">
        <v>550</v>
      </c>
      <c r="C40" s="181">
        <v>550</v>
      </c>
      <c r="D40" s="181">
        <v>550</v>
      </c>
      <c r="E40" s="181">
        <v>550</v>
      </c>
      <c r="F40" s="181">
        <v>550</v>
      </c>
      <c r="G40" s="181">
        <v>550</v>
      </c>
      <c r="H40" s="181">
        <v>575</v>
      </c>
      <c r="I40" s="181">
        <v>550</v>
      </c>
      <c r="J40" s="181">
        <v>595</v>
      </c>
      <c r="K40" s="181">
        <v>600</v>
      </c>
      <c r="L40" s="181">
        <v>625</v>
      </c>
      <c r="M40" s="181">
        <v>625</v>
      </c>
      <c r="N40" s="181">
        <v>650</v>
      </c>
      <c r="O40" s="181">
        <v>800</v>
      </c>
      <c r="P40" s="133">
        <v>0.23076923076923084</v>
      </c>
      <c r="Q40" s="111">
        <v>0.45454545454545459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500</v>
      </c>
      <c r="C59" s="181">
        <v>495</v>
      </c>
      <c r="D59" s="181">
        <v>550</v>
      </c>
      <c r="E59" s="181">
        <v>500</v>
      </c>
      <c r="F59" s="181">
        <v>500</v>
      </c>
      <c r="G59" s="181">
        <v>510</v>
      </c>
      <c r="H59" s="181">
        <v>550</v>
      </c>
      <c r="I59" s="181">
        <v>525</v>
      </c>
      <c r="J59" s="181">
        <v>550</v>
      </c>
      <c r="K59" s="181">
        <v>537.5</v>
      </c>
      <c r="L59" s="181">
        <v>575</v>
      </c>
      <c r="M59" s="181">
        <v>550</v>
      </c>
      <c r="N59" s="181">
        <v>600</v>
      </c>
      <c r="O59" s="181">
        <v>650</v>
      </c>
      <c r="P59" s="133">
        <v>8.3333333333333259E-2</v>
      </c>
      <c r="Q59" s="111">
        <v>0.30000000000000004</v>
      </c>
    </row>
    <row r="60" spans="1:22" ht="15" x14ac:dyDescent="0.25">
      <c r="A60" s="107" t="s">
        <v>25</v>
      </c>
      <c r="B60" s="181">
        <v>575</v>
      </c>
      <c r="C60" s="181">
        <v>595</v>
      </c>
      <c r="D60" s="181">
        <v>650</v>
      </c>
      <c r="E60" s="181">
        <v>600</v>
      </c>
      <c r="F60" s="181">
        <v>650</v>
      </c>
      <c r="G60" s="181">
        <v>595</v>
      </c>
      <c r="H60" s="181">
        <v>650</v>
      </c>
      <c r="I60" s="181">
        <v>597.5</v>
      </c>
      <c r="J60" s="181">
        <v>650</v>
      </c>
      <c r="K60" s="181">
        <v>600</v>
      </c>
      <c r="L60" s="181">
        <v>695</v>
      </c>
      <c r="M60" s="181">
        <v>600</v>
      </c>
      <c r="N60" s="181">
        <v>737.5</v>
      </c>
      <c r="O60" s="181">
        <v>850</v>
      </c>
      <c r="P60" s="133">
        <v>0.15254237288135597</v>
      </c>
      <c r="Q60" s="111">
        <v>0.47826086956521729</v>
      </c>
    </row>
    <row r="61" spans="1:22" ht="15" x14ac:dyDescent="0.25">
      <c r="A61" s="107" t="s">
        <v>26</v>
      </c>
      <c r="B61" s="181">
        <v>637.54</v>
      </c>
      <c r="C61" s="181">
        <v>627.45000000000005</v>
      </c>
      <c r="D61" s="181">
        <v>678.87</v>
      </c>
      <c r="E61" s="181">
        <v>624.94000000000005</v>
      </c>
      <c r="F61" s="181">
        <v>639.6</v>
      </c>
      <c r="G61" s="181">
        <v>612.35</v>
      </c>
      <c r="H61" s="181">
        <v>665.89</v>
      </c>
      <c r="I61" s="181">
        <v>651.62</v>
      </c>
      <c r="J61" s="181">
        <v>706.34</v>
      </c>
      <c r="K61" s="181">
        <v>654.01</v>
      </c>
      <c r="L61" s="181">
        <v>740.64</v>
      </c>
      <c r="M61" s="181">
        <v>659.37</v>
      </c>
      <c r="N61" s="181">
        <v>834.36</v>
      </c>
      <c r="O61" s="181">
        <v>909.18</v>
      </c>
      <c r="P61" s="133">
        <v>8.9673522220624191E-2</v>
      </c>
      <c r="Q61" s="111">
        <v>0.42607522665244524</v>
      </c>
    </row>
    <row r="62" spans="1:22" ht="15" x14ac:dyDescent="0.25">
      <c r="A62" s="107" t="s">
        <v>27</v>
      </c>
      <c r="B62" s="181">
        <v>750</v>
      </c>
      <c r="C62" s="181">
        <v>750</v>
      </c>
      <c r="D62" s="181">
        <v>775</v>
      </c>
      <c r="E62" s="181">
        <v>745</v>
      </c>
      <c r="F62" s="181">
        <v>750</v>
      </c>
      <c r="G62" s="181">
        <v>675</v>
      </c>
      <c r="H62" s="181">
        <v>750</v>
      </c>
      <c r="I62" s="181">
        <v>750</v>
      </c>
      <c r="J62" s="181">
        <v>850</v>
      </c>
      <c r="K62" s="181">
        <v>772.5</v>
      </c>
      <c r="L62" s="181">
        <v>875</v>
      </c>
      <c r="M62" s="181">
        <v>700</v>
      </c>
      <c r="N62" s="181">
        <v>1000</v>
      </c>
      <c r="O62" s="181">
        <v>1100</v>
      </c>
      <c r="P62" s="133">
        <v>0.10000000000000009</v>
      </c>
      <c r="Q62" s="111">
        <v>0.46666666666666656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750</v>
      </c>
      <c r="C81" s="181">
        <v>725</v>
      </c>
      <c r="D81" s="181">
        <v>725</v>
      </c>
      <c r="E81" s="181">
        <v>722.5</v>
      </c>
      <c r="F81" s="181">
        <v>772.5</v>
      </c>
      <c r="G81" s="181">
        <v>850</v>
      </c>
      <c r="H81" s="181">
        <v>795</v>
      </c>
      <c r="I81" s="181">
        <v>700</v>
      </c>
      <c r="J81" s="181">
        <v>750</v>
      </c>
      <c r="K81" s="181">
        <v>825</v>
      </c>
      <c r="L81" s="181">
        <v>900</v>
      </c>
      <c r="M81" s="181">
        <v>750</v>
      </c>
      <c r="N81" s="181">
        <v>1300</v>
      </c>
      <c r="O81" s="181">
        <v>1200</v>
      </c>
      <c r="P81" s="133">
        <v>-7.6923076923076872E-2</v>
      </c>
      <c r="Q81" s="111">
        <v>0.60000000000000009</v>
      </c>
    </row>
    <row r="82" spans="1:22" ht="15" x14ac:dyDescent="0.25">
      <c r="A82" s="107" t="s">
        <v>25</v>
      </c>
      <c r="B82" s="181">
        <v>850</v>
      </c>
      <c r="C82" s="181">
        <v>800</v>
      </c>
      <c r="D82" s="181">
        <v>800</v>
      </c>
      <c r="E82" s="181">
        <v>850</v>
      </c>
      <c r="F82" s="181">
        <v>895</v>
      </c>
      <c r="G82" s="181">
        <v>900</v>
      </c>
      <c r="H82" s="181">
        <v>900</v>
      </c>
      <c r="I82" s="181">
        <v>925</v>
      </c>
      <c r="J82" s="181">
        <v>897.5</v>
      </c>
      <c r="K82" s="181">
        <v>1022.5</v>
      </c>
      <c r="L82" s="181">
        <v>1125</v>
      </c>
      <c r="M82" s="181">
        <v>1000</v>
      </c>
      <c r="N82" s="181">
        <v>1300</v>
      </c>
      <c r="O82" s="181">
        <v>1300</v>
      </c>
      <c r="P82" s="133">
        <v>0</v>
      </c>
      <c r="Q82" s="111">
        <v>0.52941176470588225</v>
      </c>
    </row>
    <row r="83" spans="1:22" ht="15" x14ac:dyDescent="0.25">
      <c r="A83" s="107" t="s">
        <v>26</v>
      </c>
      <c r="B83" s="181">
        <v>923.91</v>
      </c>
      <c r="C83" s="181">
        <v>834.13</v>
      </c>
      <c r="D83" s="181">
        <v>877.55</v>
      </c>
      <c r="E83" s="181">
        <v>921.83</v>
      </c>
      <c r="F83" s="181">
        <v>908.89</v>
      </c>
      <c r="G83" s="181">
        <v>946.5</v>
      </c>
      <c r="H83" s="181">
        <v>988.57</v>
      </c>
      <c r="I83" s="181">
        <v>980.26</v>
      </c>
      <c r="J83" s="181">
        <v>945.38</v>
      </c>
      <c r="K83" s="181">
        <v>966.56</v>
      </c>
      <c r="L83" s="181">
        <v>1124.75</v>
      </c>
      <c r="M83" s="181">
        <v>1062.67</v>
      </c>
      <c r="N83" s="181">
        <v>1357.31</v>
      </c>
      <c r="O83" s="181">
        <v>1305.3800000000001</v>
      </c>
      <c r="P83" s="133">
        <v>-3.8259498567018491E-2</v>
      </c>
      <c r="Q83" s="111">
        <v>0.41288653656741481</v>
      </c>
    </row>
    <row r="84" spans="1:22" ht="15" x14ac:dyDescent="0.25">
      <c r="A84" s="107" t="s">
        <v>27</v>
      </c>
      <c r="B84" s="181">
        <v>1175</v>
      </c>
      <c r="C84" s="181">
        <v>995</v>
      </c>
      <c r="D84" s="181">
        <v>950</v>
      </c>
      <c r="E84" s="181">
        <v>1197.5</v>
      </c>
      <c r="F84" s="181">
        <v>997.5</v>
      </c>
      <c r="G84" s="181">
        <v>995</v>
      </c>
      <c r="H84" s="181">
        <v>1200</v>
      </c>
      <c r="I84" s="181">
        <v>1250</v>
      </c>
      <c r="J84" s="181">
        <v>1150</v>
      </c>
      <c r="K84" s="181">
        <v>1100</v>
      </c>
      <c r="L84" s="181">
        <v>1225</v>
      </c>
      <c r="M84" s="181">
        <v>1400</v>
      </c>
      <c r="N84" s="181">
        <v>1600</v>
      </c>
      <c r="O84" s="181">
        <v>1495</v>
      </c>
      <c r="P84" s="133">
        <v>-6.5625000000000044E-2</v>
      </c>
      <c r="Q84" s="111">
        <v>0.27234042553191484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300</v>
      </c>
      <c r="C103" s="181">
        <v>284</v>
      </c>
      <c r="D103" s="181">
        <v>260</v>
      </c>
      <c r="E103" s="181">
        <v>228.33</v>
      </c>
      <c r="F103" s="181">
        <v>273.33</v>
      </c>
      <c r="G103" s="181">
        <v>275</v>
      </c>
      <c r="H103" s="181">
        <v>275</v>
      </c>
      <c r="I103" s="181">
        <v>255</v>
      </c>
      <c r="J103" s="181">
        <v>275</v>
      </c>
      <c r="K103" s="181">
        <v>305</v>
      </c>
      <c r="L103" s="181">
        <v>295</v>
      </c>
      <c r="M103" s="181">
        <v>335</v>
      </c>
      <c r="N103" s="181">
        <v>325</v>
      </c>
      <c r="O103" s="181">
        <v>346.67</v>
      </c>
      <c r="P103" s="133">
        <v>6.6676923076923078E-2</v>
      </c>
      <c r="Q103" s="111">
        <v>0.15556666666666663</v>
      </c>
      <c r="AG103" s="62" t="s">
        <v>48</v>
      </c>
      <c r="AH103" s="11">
        <v>80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320.33</v>
      </c>
      <c r="C104" s="181">
        <v>324</v>
      </c>
      <c r="D104" s="181">
        <v>281.66000000000003</v>
      </c>
      <c r="E104" s="181">
        <v>301.67</v>
      </c>
      <c r="F104" s="181">
        <v>303.33</v>
      </c>
      <c r="G104" s="181">
        <v>325</v>
      </c>
      <c r="H104" s="181">
        <v>316.07</v>
      </c>
      <c r="I104" s="181">
        <v>294.35000000000002</v>
      </c>
      <c r="J104" s="181">
        <v>304.68</v>
      </c>
      <c r="K104" s="181">
        <v>350.63</v>
      </c>
      <c r="L104" s="181">
        <v>325</v>
      </c>
      <c r="M104" s="181">
        <v>367.26</v>
      </c>
      <c r="N104" s="181">
        <v>375</v>
      </c>
      <c r="O104" s="181">
        <v>397.5</v>
      </c>
      <c r="P104" s="133">
        <v>6.0000000000000053E-2</v>
      </c>
      <c r="Q104" s="111">
        <v>0.24090781381700133</v>
      </c>
      <c r="AG104" s="62" t="s">
        <v>49</v>
      </c>
      <c r="AH104" s="11">
        <v>450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315.60000000000002</v>
      </c>
      <c r="C105" s="181">
        <v>318.41000000000003</v>
      </c>
      <c r="D105" s="181">
        <v>274.73</v>
      </c>
      <c r="E105" s="181">
        <v>280.18</v>
      </c>
      <c r="F105" s="181">
        <v>305.91000000000003</v>
      </c>
      <c r="G105" s="181">
        <v>319.23</v>
      </c>
      <c r="H105" s="181">
        <v>301.85000000000002</v>
      </c>
      <c r="I105" s="181">
        <v>300.83</v>
      </c>
      <c r="J105" s="181">
        <v>320.14</v>
      </c>
      <c r="K105" s="181">
        <v>373.89</v>
      </c>
      <c r="L105" s="181">
        <v>335.84</v>
      </c>
      <c r="M105" s="181">
        <v>381.17</v>
      </c>
      <c r="N105" s="181">
        <v>389.39</v>
      </c>
      <c r="O105" s="181">
        <v>418.84</v>
      </c>
      <c r="P105" s="133">
        <v>7.5631115334240606E-2</v>
      </c>
      <c r="Q105" s="111">
        <v>0.32712294043092505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333</v>
      </c>
      <c r="C106" s="181">
        <v>340</v>
      </c>
      <c r="D106" s="181">
        <v>325</v>
      </c>
      <c r="E106" s="181">
        <v>325</v>
      </c>
      <c r="F106" s="181">
        <v>334.52</v>
      </c>
      <c r="G106" s="181">
        <v>347.62</v>
      </c>
      <c r="H106" s="181">
        <v>325</v>
      </c>
      <c r="I106" s="181">
        <v>345</v>
      </c>
      <c r="J106" s="181">
        <v>367.5</v>
      </c>
      <c r="K106" s="181">
        <v>375</v>
      </c>
      <c r="L106" s="181">
        <v>365</v>
      </c>
      <c r="M106" s="181">
        <v>425</v>
      </c>
      <c r="N106" s="181">
        <v>440</v>
      </c>
      <c r="O106" s="181">
        <v>477.5</v>
      </c>
      <c r="P106" s="133">
        <v>8.5227272727272707E-2</v>
      </c>
      <c r="Q106" s="111">
        <v>0.43393393393393387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80</v>
      </c>
      <c r="D125" s="181">
        <v>89</v>
      </c>
      <c r="E125" s="181">
        <v>95</v>
      </c>
      <c r="F125" s="181">
        <v>65</v>
      </c>
      <c r="G125" s="181">
        <v>91</v>
      </c>
      <c r="H125" s="181">
        <v>102</v>
      </c>
      <c r="I125" s="181">
        <v>124</v>
      </c>
      <c r="J125" s="181">
        <v>107</v>
      </c>
      <c r="K125" s="181">
        <v>123</v>
      </c>
      <c r="L125" s="181">
        <v>142</v>
      </c>
      <c r="M125" s="181">
        <v>113</v>
      </c>
      <c r="N125" s="181">
        <v>107</v>
      </c>
      <c r="O125" s="181">
        <v>112</v>
      </c>
      <c r="P125" s="181">
        <v>82</v>
      </c>
      <c r="Q125" s="80"/>
    </row>
    <row r="126" spans="1:17" ht="15" x14ac:dyDescent="0.25">
      <c r="A126" s="209" t="s">
        <v>49</v>
      </c>
      <c r="B126" s="210"/>
      <c r="C126" s="181">
        <v>142</v>
      </c>
      <c r="D126" s="181">
        <v>143</v>
      </c>
      <c r="E126" s="181">
        <v>172</v>
      </c>
      <c r="F126" s="181">
        <v>151</v>
      </c>
      <c r="G126" s="181">
        <v>140</v>
      </c>
      <c r="H126" s="181">
        <v>178</v>
      </c>
      <c r="I126" s="181">
        <v>173</v>
      </c>
      <c r="J126" s="181">
        <v>180</v>
      </c>
      <c r="K126" s="181">
        <v>199</v>
      </c>
      <c r="L126" s="181">
        <v>213</v>
      </c>
      <c r="M126" s="181">
        <v>164</v>
      </c>
      <c r="N126" s="181">
        <v>193</v>
      </c>
      <c r="O126" s="181">
        <v>156</v>
      </c>
      <c r="P126" s="181">
        <v>118</v>
      </c>
      <c r="Q126" s="80"/>
    </row>
    <row r="127" spans="1:17" ht="15" x14ac:dyDescent="0.25">
      <c r="A127" s="209" t="s">
        <v>50</v>
      </c>
      <c r="B127" s="210"/>
      <c r="C127" s="181">
        <v>69</v>
      </c>
      <c r="D127" s="181">
        <v>87</v>
      </c>
      <c r="E127" s="181">
        <v>102</v>
      </c>
      <c r="F127" s="181">
        <v>83</v>
      </c>
      <c r="G127" s="181">
        <v>82</v>
      </c>
      <c r="H127" s="181">
        <v>98</v>
      </c>
      <c r="I127" s="181">
        <v>85</v>
      </c>
      <c r="J127" s="181">
        <v>76</v>
      </c>
      <c r="K127" s="181">
        <v>82</v>
      </c>
      <c r="L127" s="181">
        <v>96</v>
      </c>
      <c r="M127" s="181">
        <v>70</v>
      </c>
      <c r="N127" s="181">
        <v>82</v>
      </c>
      <c r="O127" s="181">
        <v>70</v>
      </c>
      <c r="P127" s="245">
        <v>61</v>
      </c>
      <c r="Q127" s="80"/>
    </row>
    <row r="128" spans="1:17" ht="15" x14ac:dyDescent="0.25">
      <c r="A128" s="209" t="s">
        <v>51</v>
      </c>
      <c r="B128" s="210"/>
      <c r="C128" s="181">
        <v>32</v>
      </c>
      <c r="D128" s="181">
        <v>46</v>
      </c>
      <c r="E128" s="181">
        <v>51</v>
      </c>
      <c r="F128" s="181">
        <v>60</v>
      </c>
      <c r="G128" s="181">
        <v>36</v>
      </c>
      <c r="H128" s="181">
        <v>40</v>
      </c>
      <c r="I128" s="181">
        <v>44</v>
      </c>
      <c r="J128" s="181">
        <v>19</v>
      </c>
      <c r="K128" s="181">
        <v>26</v>
      </c>
      <c r="L128" s="181">
        <v>16</v>
      </c>
      <c r="M128" s="181">
        <v>20</v>
      </c>
      <c r="N128" s="181">
        <v>15</v>
      </c>
      <c r="O128" s="181">
        <v>13</v>
      </c>
      <c r="P128" s="245">
        <v>13</v>
      </c>
      <c r="Q128" s="80"/>
    </row>
    <row r="129" spans="1:17" ht="15" x14ac:dyDescent="0.25">
      <c r="A129" s="209" t="s">
        <v>52</v>
      </c>
      <c r="B129" s="210"/>
      <c r="C129" s="181">
        <v>10</v>
      </c>
      <c r="D129" s="181">
        <v>17</v>
      </c>
      <c r="E129" s="181">
        <v>38</v>
      </c>
      <c r="F129" s="181">
        <v>70</v>
      </c>
      <c r="G129" s="181">
        <v>68</v>
      </c>
      <c r="H129" s="181">
        <v>81</v>
      </c>
      <c r="I129" s="181">
        <v>46</v>
      </c>
      <c r="J129" s="181">
        <v>45</v>
      </c>
      <c r="K129" s="181">
        <v>32</v>
      </c>
      <c r="L129" s="181">
        <v>46</v>
      </c>
      <c r="M129" s="181">
        <v>31</v>
      </c>
      <c r="N129" s="181">
        <v>34</v>
      </c>
      <c r="O129" s="181">
        <v>49</v>
      </c>
      <c r="P129" s="245">
        <v>40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759D72D8-7B4F-4E36-B240-EC7B5213CA0C}"/>
    <hyperlink ref="A3" location="Notes!A1" display="Go to specific notes" xr:uid="{FB0A2012-D4AA-4A04-A396-5B0A980782D9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83E1-C28F-4BF0-AC08-181805315787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5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5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350</v>
      </c>
      <c r="C15" s="181">
        <v>350</v>
      </c>
      <c r="D15" s="181">
        <v>330</v>
      </c>
      <c r="E15" s="181">
        <v>325</v>
      </c>
      <c r="F15" s="181">
        <v>325</v>
      </c>
      <c r="G15" s="181">
        <v>325</v>
      </c>
      <c r="H15" s="181">
        <v>327.5</v>
      </c>
      <c r="I15" s="181">
        <v>350</v>
      </c>
      <c r="J15" s="181">
        <v>348.81</v>
      </c>
      <c r="K15" s="181">
        <v>325</v>
      </c>
      <c r="L15" s="181">
        <v>350</v>
      </c>
      <c r="M15" s="181">
        <v>350</v>
      </c>
      <c r="N15" s="181">
        <v>350</v>
      </c>
      <c r="O15" s="181">
        <v>371</v>
      </c>
      <c r="P15" s="133">
        <v>6.0000000000000053E-2</v>
      </c>
      <c r="Q15" s="111">
        <v>6.0000000000000053E-2</v>
      </c>
    </row>
    <row r="16" spans="1:17" ht="15" x14ac:dyDescent="0.25">
      <c r="A16" s="107" t="s">
        <v>25</v>
      </c>
      <c r="B16" s="181">
        <v>375</v>
      </c>
      <c r="C16" s="181">
        <v>375</v>
      </c>
      <c r="D16" s="181">
        <v>350</v>
      </c>
      <c r="E16" s="181">
        <v>360</v>
      </c>
      <c r="F16" s="181">
        <v>360</v>
      </c>
      <c r="G16" s="181">
        <v>350</v>
      </c>
      <c r="H16" s="181">
        <v>350</v>
      </c>
      <c r="I16" s="181">
        <v>365</v>
      </c>
      <c r="J16" s="181">
        <v>360</v>
      </c>
      <c r="K16" s="181">
        <v>375</v>
      </c>
      <c r="L16" s="181">
        <v>375</v>
      </c>
      <c r="M16" s="181">
        <v>395</v>
      </c>
      <c r="N16" s="181">
        <v>395</v>
      </c>
      <c r="O16" s="181">
        <v>400</v>
      </c>
      <c r="P16" s="133">
        <v>1.2658227848101333E-2</v>
      </c>
      <c r="Q16" s="111">
        <v>6.6666666666666652E-2</v>
      </c>
    </row>
    <row r="17" spans="1:44" ht="15" x14ac:dyDescent="0.25">
      <c r="A17" s="107" t="s">
        <v>26</v>
      </c>
      <c r="B17" s="181">
        <v>375.42</v>
      </c>
      <c r="C17" s="181">
        <v>378.48</v>
      </c>
      <c r="D17" s="181">
        <v>365.01</v>
      </c>
      <c r="E17" s="181">
        <v>369.38</v>
      </c>
      <c r="F17" s="181">
        <v>364.83</v>
      </c>
      <c r="G17" s="181">
        <v>362.86</v>
      </c>
      <c r="H17" s="181">
        <v>366.26</v>
      </c>
      <c r="I17" s="181">
        <v>369.97</v>
      </c>
      <c r="J17" s="181">
        <v>370.39</v>
      </c>
      <c r="K17" s="181">
        <v>370.11</v>
      </c>
      <c r="L17" s="181">
        <v>375.8</v>
      </c>
      <c r="M17" s="181">
        <v>403.94</v>
      </c>
      <c r="N17" s="181">
        <v>404.89</v>
      </c>
      <c r="O17" s="181">
        <v>426.21</v>
      </c>
      <c r="P17" s="133">
        <v>5.2656277013509722E-2</v>
      </c>
      <c r="Q17" s="111">
        <v>0.13528847690586532</v>
      </c>
      <c r="AR17" s="1" t="s">
        <v>150</v>
      </c>
    </row>
    <row r="18" spans="1:44" ht="15" x14ac:dyDescent="0.25">
      <c r="A18" s="107" t="s">
        <v>27</v>
      </c>
      <c r="B18" s="181">
        <v>400</v>
      </c>
      <c r="C18" s="181">
        <v>400</v>
      </c>
      <c r="D18" s="181">
        <v>395</v>
      </c>
      <c r="E18" s="181">
        <v>400</v>
      </c>
      <c r="F18" s="181">
        <v>395</v>
      </c>
      <c r="G18" s="181">
        <v>395</v>
      </c>
      <c r="H18" s="181">
        <v>400</v>
      </c>
      <c r="I18" s="181">
        <v>400</v>
      </c>
      <c r="J18" s="181">
        <v>400</v>
      </c>
      <c r="K18" s="181">
        <v>400</v>
      </c>
      <c r="L18" s="181">
        <v>400</v>
      </c>
      <c r="M18" s="181">
        <v>440</v>
      </c>
      <c r="N18" s="181">
        <v>440</v>
      </c>
      <c r="O18" s="181">
        <v>470</v>
      </c>
      <c r="P18" s="133">
        <v>6.8181818181818121E-2</v>
      </c>
      <c r="Q18" s="111">
        <v>0.17500000000000004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425</v>
      </c>
      <c r="C37" s="181">
        <v>425</v>
      </c>
      <c r="D37" s="181">
        <v>425</v>
      </c>
      <c r="E37" s="181">
        <v>425</v>
      </c>
      <c r="F37" s="181">
        <v>425</v>
      </c>
      <c r="G37" s="181">
        <v>420</v>
      </c>
      <c r="H37" s="181">
        <v>425</v>
      </c>
      <c r="I37" s="181">
        <v>425</v>
      </c>
      <c r="J37" s="181">
        <v>425</v>
      </c>
      <c r="K37" s="181">
        <v>425</v>
      </c>
      <c r="L37" s="181">
        <v>425</v>
      </c>
      <c r="M37" s="181">
        <v>435</v>
      </c>
      <c r="N37" s="181">
        <v>425</v>
      </c>
      <c r="O37" s="181">
        <v>450.5</v>
      </c>
      <c r="P37" s="133">
        <v>6.0000000000000053E-2</v>
      </c>
      <c r="Q37" s="111">
        <v>6.0000000000000053E-2</v>
      </c>
    </row>
    <row r="38" spans="1:22" ht="15" x14ac:dyDescent="0.25">
      <c r="A38" s="107" t="s">
        <v>25</v>
      </c>
      <c r="B38" s="181">
        <v>450</v>
      </c>
      <c r="C38" s="181">
        <v>450</v>
      </c>
      <c r="D38" s="181">
        <v>450</v>
      </c>
      <c r="E38" s="181">
        <v>450</v>
      </c>
      <c r="F38" s="181">
        <v>450</v>
      </c>
      <c r="G38" s="181">
        <v>450</v>
      </c>
      <c r="H38" s="181">
        <v>450</v>
      </c>
      <c r="I38" s="181">
        <v>450</v>
      </c>
      <c r="J38" s="181">
        <v>460</v>
      </c>
      <c r="K38" s="181">
        <v>450</v>
      </c>
      <c r="L38" s="181">
        <v>450</v>
      </c>
      <c r="M38" s="181">
        <v>475</v>
      </c>
      <c r="N38" s="181">
        <v>475</v>
      </c>
      <c r="O38" s="181">
        <v>525</v>
      </c>
      <c r="P38" s="133">
        <v>0.10526315789473695</v>
      </c>
      <c r="Q38" s="111">
        <v>0.16666666666666674</v>
      </c>
    </row>
    <row r="39" spans="1:22" ht="15" x14ac:dyDescent="0.25">
      <c r="A39" s="107" t="s">
        <v>26</v>
      </c>
      <c r="B39" s="181">
        <v>464.47</v>
      </c>
      <c r="C39" s="181">
        <v>469.47</v>
      </c>
      <c r="D39" s="181">
        <v>459.24</v>
      </c>
      <c r="E39" s="181">
        <v>469.51</v>
      </c>
      <c r="F39" s="181">
        <v>460.9</v>
      </c>
      <c r="G39" s="181">
        <v>460.63</v>
      </c>
      <c r="H39" s="181">
        <v>463.38</v>
      </c>
      <c r="I39" s="181">
        <v>466.59</v>
      </c>
      <c r="J39" s="181">
        <v>475.01</v>
      </c>
      <c r="K39" s="181">
        <v>471.45</v>
      </c>
      <c r="L39" s="181">
        <v>468.57</v>
      </c>
      <c r="M39" s="181">
        <v>500.48</v>
      </c>
      <c r="N39" s="181">
        <v>492.74</v>
      </c>
      <c r="O39" s="181">
        <v>545.66</v>
      </c>
      <c r="P39" s="133">
        <v>0.10739943986686673</v>
      </c>
      <c r="Q39" s="111">
        <v>0.17480138652657851</v>
      </c>
    </row>
    <row r="40" spans="1:22" ht="15" x14ac:dyDescent="0.25">
      <c r="A40" s="107" t="s">
        <v>27</v>
      </c>
      <c r="B40" s="181">
        <v>495</v>
      </c>
      <c r="C40" s="181">
        <v>500</v>
      </c>
      <c r="D40" s="181">
        <v>495</v>
      </c>
      <c r="E40" s="181">
        <v>500</v>
      </c>
      <c r="F40" s="181">
        <v>497.5</v>
      </c>
      <c r="G40" s="181">
        <v>500</v>
      </c>
      <c r="H40" s="181">
        <v>500</v>
      </c>
      <c r="I40" s="181">
        <v>500</v>
      </c>
      <c r="J40" s="181">
        <v>525</v>
      </c>
      <c r="K40" s="181">
        <v>525</v>
      </c>
      <c r="L40" s="181">
        <v>500</v>
      </c>
      <c r="M40" s="181">
        <v>550</v>
      </c>
      <c r="N40" s="181">
        <v>550</v>
      </c>
      <c r="O40" s="181">
        <v>600</v>
      </c>
      <c r="P40" s="133">
        <v>9.0909090909090828E-2</v>
      </c>
      <c r="Q40" s="111">
        <v>0.21212121212121215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475</v>
      </c>
      <c r="C59" s="181">
        <v>495</v>
      </c>
      <c r="D59" s="181">
        <v>495</v>
      </c>
      <c r="E59" s="181">
        <v>495</v>
      </c>
      <c r="F59" s="181">
        <v>495</v>
      </c>
      <c r="G59" s="181">
        <v>490</v>
      </c>
      <c r="H59" s="181">
        <v>495</v>
      </c>
      <c r="I59" s="181">
        <v>495</v>
      </c>
      <c r="J59" s="181">
        <v>495</v>
      </c>
      <c r="K59" s="181">
        <v>500</v>
      </c>
      <c r="L59" s="181">
        <v>500</v>
      </c>
      <c r="M59" s="181">
        <v>500</v>
      </c>
      <c r="N59" s="181">
        <v>495</v>
      </c>
      <c r="O59" s="181">
        <v>550</v>
      </c>
      <c r="P59" s="133">
        <v>0.11111111111111116</v>
      </c>
      <c r="Q59" s="111">
        <v>0.15789473684210531</v>
      </c>
    </row>
    <row r="60" spans="1:22" ht="15" x14ac:dyDescent="0.25">
      <c r="A60" s="107" t="s">
        <v>25</v>
      </c>
      <c r="B60" s="181">
        <v>545</v>
      </c>
      <c r="C60" s="181">
        <v>550</v>
      </c>
      <c r="D60" s="181">
        <v>550</v>
      </c>
      <c r="E60" s="181">
        <v>550</v>
      </c>
      <c r="F60" s="181">
        <v>550</v>
      </c>
      <c r="G60" s="181">
        <v>525</v>
      </c>
      <c r="H60" s="181">
        <v>550</v>
      </c>
      <c r="I60" s="181">
        <v>550</v>
      </c>
      <c r="J60" s="181">
        <v>575</v>
      </c>
      <c r="K60" s="181">
        <v>550</v>
      </c>
      <c r="L60" s="181">
        <v>550</v>
      </c>
      <c r="M60" s="181">
        <v>575</v>
      </c>
      <c r="N60" s="181">
        <v>570</v>
      </c>
      <c r="O60" s="181">
        <v>630</v>
      </c>
      <c r="P60" s="133">
        <v>0.10526315789473695</v>
      </c>
      <c r="Q60" s="111">
        <v>0.15596330275229353</v>
      </c>
    </row>
    <row r="61" spans="1:22" ht="15" x14ac:dyDescent="0.25">
      <c r="A61" s="107" t="s">
        <v>26</v>
      </c>
      <c r="B61" s="181">
        <v>556.1</v>
      </c>
      <c r="C61" s="181">
        <v>569.88</v>
      </c>
      <c r="D61" s="181">
        <v>576.09</v>
      </c>
      <c r="E61" s="181">
        <v>574.91</v>
      </c>
      <c r="F61" s="181">
        <v>568.83000000000004</v>
      </c>
      <c r="G61" s="181">
        <v>568.07000000000005</v>
      </c>
      <c r="H61" s="181">
        <v>578.84</v>
      </c>
      <c r="I61" s="181">
        <v>589.54999999999995</v>
      </c>
      <c r="J61" s="181">
        <v>607.63</v>
      </c>
      <c r="K61" s="181">
        <v>583.35</v>
      </c>
      <c r="L61" s="181">
        <v>596.96</v>
      </c>
      <c r="M61" s="181">
        <v>607.91</v>
      </c>
      <c r="N61" s="181">
        <v>605.83000000000004</v>
      </c>
      <c r="O61" s="181">
        <v>686.63</v>
      </c>
      <c r="P61" s="133">
        <v>0.13337074756945011</v>
      </c>
      <c r="Q61" s="111">
        <v>0.23472397050890126</v>
      </c>
    </row>
    <row r="62" spans="1:22" ht="15" x14ac:dyDescent="0.25">
      <c r="A62" s="107" t="s">
        <v>27</v>
      </c>
      <c r="B62" s="181">
        <v>600</v>
      </c>
      <c r="C62" s="181">
        <v>625</v>
      </c>
      <c r="D62" s="181">
        <v>650</v>
      </c>
      <c r="E62" s="181">
        <v>650</v>
      </c>
      <c r="F62" s="181">
        <v>625</v>
      </c>
      <c r="G62" s="181">
        <v>642.5</v>
      </c>
      <c r="H62" s="181">
        <v>650</v>
      </c>
      <c r="I62" s="181">
        <v>640</v>
      </c>
      <c r="J62" s="181">
        <v>650</v>
      </c>
      <c r="K62" s="181">
        <v>630</v>
      </c>
      <c r="L62" s="181">
        <v>650</v>
      </c>
      <c r="M62" s="181">
        <v>650</v>
      </c>
      <c r="N62" s="181">
        <v>650</v>
      </c>
      <c r="O62" s="181">
        <v>750</v>
      </c>
      <c r="P62" s="133">
        <v>0.15384615384615374</v>
      </c>
      <c r="Q62" s="111">
        <v>0.25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650</v>
      </c>
      <c r="C81" s="181">
        <v>650</v>
      </c>
      <c r="D81" s="181">
        <v>650</v>
      </c>
      <c r="E81" s="181">
        <v>677.5</v>
      </c>
      <c r="F81" s="181">
        <v>675</v>
      </c>
      <c r="G81" s="181">
        <v>695</v>
      </c>
      <c r="H81" s="181">
        <v>695</v>
      </c>
      <c r="I81" s="181">
        <v>700</v>
      </c>
      <c r="J81" s="181">
        <v>695</v>
      </c>
      <c r="K81" s="181">
        <v>650</v>
      </c>
      <c r="L81" s="181">
        <v>625</v>
      </c>
      <c r="M81" s="181">
        <v>750</v>
      </c>
      <c r="N81" s="181">
        <v>650</v>
      </c>
      <c r="O81" s="181">
        <v>750</v>
      </c>
      <c r="P81" s="133">
        <v>0.15384615384615374</v>
      </c>
      <c r="Q81" s="111">
        <v>0.15384615384615374</v>
      </c>
    </row>
    <row r="82" spans="1:22" ht="15" x14ac:dyDescent="0.25">
      <c r="A82" s="107" t="s">
        <v>25</v>
      </c>
      <c r="B82" s="181">
        <v>725</v>
      </c>
      <c r="C82" s="181">
        <v>750</v>
      </c>
      <c r="D82" s="181">
        <v>750</v>
      </c>
      <c r="E82" s="181">
        <v>795</v>
      </c>
      <c r="F82" s="181">
        <v>750</v>
      </c>
      <c r="G82" s="181">
        <v>850</v>
      </c>
      <c r="H82" s="181">
        <v>800</v>
      </c>
      <c r="I82" s="181">
        <v>895</v>
      </c>
      <c r="J82" s="181">
        <v>850</v>
      </c>
      <c r="K82" s="181">
        <v>825</v>
      </c>
      <c r="L82" s="181">
        <v>850</v>
      </c>
      <c r="M82" s="181">
        <v>907.5</v>
      </c>
      <c r="N82" s="181">
        <v>875</v>
      </c>
      <c r="O82" s="181">
        <v>999.5</v>
      </c>
      <c r="P82" s="133">
        <v>0.14228571428571435</v>
      </c>
      <c r="Q82" s="111">
        <v>0.37862068965517248</v>
      </c>
    </row>
    <row r="83" spans="1:22" ht="15" x14ac:dyDescent="0.25">
      <c r="A83" s="107" t="s">
        <v>26</v>
      </c>
      <c r="B83" s="181">
        <v>758.06</v>
      </c>
      <c r="C83" s="181">
        <v>788.66</v>
      </c>
      <c r="D83" s="181">
        <v>816.47</v>
      </c>
      <c r="E83" s="181">
        <v>834.36</v>
      </c>
      <c r="F83" s="181">
        <v>840.12</v>
      </c>
      <c r="G83" s="181">
        <v>871.69</v>
      </c>
      <c r="H83" s="181">
        <v>907.52</v>
      </c>
      <c r="I83" s="181">
        <v>906.8</v>
      </c>
      <c r="J83" s="181">
        <v>903.47</v>
      </c>
      <c r="K83" s="181">
        <v>847.64</v>
      </c>
      <c r="L83" s="181">
        <v>906</v>
      </c>
      <c r="M83" s="181">
        <v>994.08</v>
      </c>
      <c r="N83" s="181">
        <v>903.42</v>
      </c>
      <c r="O83" s="181">
        <v>1093.95</v>
      </c>
      <c r="P83" s="133">
        <v>0.21089858537557293</v>
      </c>
      <c r="Q83" s="111">
        <v>0.44309157586470738</v>
      </c>
    </row>
    <row r="84" spans="1:22" ht="15" x14ac:dyDescent="0.25">
      <c r="A84" s="107" t="s">
        <v>27</v>
      </c>
      <c r="B84" s="181">
        <v>850</v>
      </c>
      <c r="C84" s="181">
        <v>875</v>
      </c>
      <c r="D84" s="181">
        <v>900</v>
      </c>
      <c r="E84" s="181">
        <v>900</v>
      </c>
      <c r="F84" s="181">
        <v>1000</v>
      </c>
      <c r="G84" s="181">
        <v>995</v>
      </c>
      <c r="H84" s="181">
        <v>975</v>
      </c>
      <c r="I84" s="181">
        <v>1050</v>
      </c>
      <c r="J84" s="181">
        <v>1100</v>
      </c>
      <c r="K84" s="181">
        <v>950</v>
      </c>
      <c r="L84" s="181">
        <v>1000</v>
      </c>
      <c r="M84" s="181">
        <v>1172.5</v>
      </c>
      <c r="N84" s="181">
        <v>1100</v>
      </c>
      <c r="O84" s="181">
        <v>1395</v>
      </c>
      <c r="P84" s="133">
        <v>0.26818181818181808</v>
      </c>
      <c r="Q84" s="111">
        <v>0.64117647058823524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280</v>
      </c>
      <c r="C103" s="181">
        <v>274</v>
      </c>
      <c r="D103" s="181">
        <v>273</v>
      </c>
      <c r="E103" s="181">
        <v>260</v>
      </c>
      <c r="F103" s="181">
        <v>260</v>
      </c>
      <c r="G103" s="181">
        <v>275</v>
      </c>
      <c r="H103" s="181">
        <v>275</v>
      </c>
      <c r="I103" s="181">
        <v>275</v>
      </c>
      <c r="J103" s="181">
        <v>315</v>
      </c>
      <c r="K103" s="181">
        <v>325</v>
      </c>
      <c r="L103" s="181">
        <v>272.62</v>
      </c>
      <c r="M103" s="181">
        <v>315</v>
      </c>
      <c r="N103" s="181">
        <v>325</v>
      </c>
      <c r="O103" s="181">
        <v>347.61</v>
      </c>
      <c r="P103" s="133">
        <v>6.9569230769230828E-2</v>
      </c>
      <c r="Q103" s="111">
        <v>0.24146428571428569</v>
      </c>
      <c r="AG103" s="62" t="s">
        <v>48</v>
      </c>
      <c r="AH103" s="11">
        <v>359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300</v>
      </c>
      <c r="C104" s="181">
        <v>298</v>
      </c>
      <c r="D104" s="181">
        <v>300</v>
      </c>
      <c r="E104" s="181">
        <v>286.5</v>
      </c>
      <c r="F104" s="181">
        <v>276.66000000000003</v>
      </c>
      <c r="G104" s="181">
        <v>300</v>
      </c>
      <c r="H104" s="181">
        <v>325.89</v>
      </c>
      <c r="I104" s="181">
        <v>337.79</v>
      </c>
      <c r="J104" s="181">
        <v>359.52</v>
      </c>
      <c r="K104" s="181">
        <v>359.52</v>
      </c>
      <c r="L104" s="181">
        <v>359.52</v>
      </c>
      <c r="M104" s="181">
        <v>359.52</v>
      </c>
      <c r="N104" s="181">
        <v>391.07</v>
      </c>
      <c r="O104" s="181">
        <v>425</v>
      </c>
      <c r="P104" s="133">
        <v>8.6761960774285996E-2</v>
      </c>
      <c r="Q104" s="111">
        <v>0.41666666666666674</v>
      </c>
      <c r="AG104" s="62" t="s">
        <v>49</v>
      </c>
      <c r="AH104" s="11">
        <v>425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301.7</v>
      </c>
      <c r="C105" s="181">
        <v>300.68</v>
      </c>
      <c r="D105" s="181">
        <v>301.73</v>
      </c>
      <c r="E105" s="181">
        <v>301.14999999999998</v>
      </c>
      <c r="F105" s="181">
        <v>289.5</v>
      </c>
      <c r="G105" s="181">
        <v>304.35000000000002</v>
      </c>
      <c r="H105" s="181">
        <v>335.13</v>
      </c>
      <c r="I105" s="181">
        <v>338.11</v>
      </c>
      <c r="J105" s="181">
        <v>358.67</v>
      </c>
      <c r="K105" s="181">
        <v>368.88</v>
      </c>
      <c r="L105" s="181">
        <v>357.54</v>
      </c>
      <c r="M105" s="181">
        <v>383.59</v>
      </c>
      <c r="N105" s="181">
        <v>399.59</v>
      </c>
      <c r="O105" s="181">
        <v>423.34</v>
      </c>
      <c r="P105" s="133">
        <v>5.9435921819865456E-2</v>
      </c>
      <c r="Q105" s="111">
        <v>0.40318196884322166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324</v>
      </c>
      <c r="C106" s="181">
        <v>324</v>
      </c>
      <c r="D106" s="181">
        <v>325</v>
      </c>
      <c r="E106" s="181">
        <v>325</v>
      </c>
      <c r="F106" s="181">
        <v>315</v>
      </c>
      <c r="G106" s="181">
        <v>333</v>
      </c>
      <c r="H106" s="181">
        <v>359.52</v>
      </c>
      <c r="I106" s="181">
        <v>359.52</v>
      </c>
      <c r="J106" s="181">
        <v>402.97</v>
      </c>
      <c r="K106" s="181">
        <v>418.21</v>
      </c>
      <c r="L106" s="181">
        <v>421.43</v>
      </c>
      <c r="M106" s="181">
        <v>457.44</v>
      </c>
      <c r="N106" s="181">
        <v>464.88</v>
      </c>
      <c r="O106" s="181">
        <v>500</v>
      </c>
      <c r="P106" s="133">
        <v>7.5546377559800426E-2</v>
      </c>
      <c r="Q106" s="111">
        <v>0.54320987654320985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359</v>
      </c>
      <c r="D125" s="181">
        <v>354</v>
      </c>
      <c r="E125" s="181">
        <v>284</v>
      </c>
      <c r="F125" s="181">
        <v>201</v>
      </c>
      <c r="G125" s="181">
        <v>206</v>
      </c>
      <c r="H125" s="181">
        <v>286</v>
      </c>
      <c r="I125" s="181">
        <v>288</v>
      </c>
      <c r="J125" s="181">
        <v>351</v>
      </c>
      <c r="K125" s="181">
        <v>348</v>
      </c>
      <c r="L125" s="181">
        <v>456</v>
      </c>
      <c r="M125" s="181">
        <v>367</v>
      </c>
      <c r="N125" s="181">
        <v>503</v>
      </c>
      <c r="O125" s="181">
        <v>685</v>
      </c>
      <c r="P125" s="181">
        <v>704</v>
      </c>
      <c r="Q125" s="80"/>
    </row>
    <row r="126" spans="1:17" ht="15" x14ac:dyDescent="0.25">
      <c r="A126" s="209" t="s">
        <v>49</v>
      </c>
      <c r="B126" s="210"/>
      <c r="C126" s="181">
        <v>759</v>
      </c>
      <c r="D126" s="181">
        <v>737</v>
      </c>
      <c r="E126" s="181">
        <v>607</v>
      </c>
      <c r="F126" s="181">
        <v>592</v>
      </c>
      <c r="G126" s="181">
        <v>604</v>
      </c>
      <c r="H126" s="181">
        <v>681</v>
      </c>
      <c r="I126" s="181">
        <v>716</v>
      </c>
      <c r="J126" s="181">
        <v>786</v>
      </c>
      <c r="K126" s="181">
        <v>795</v>
      </c>
      <c r="L126" s="181">
        <v>870</v>
      </c>
      <c r="M126" s="181">
        <v>667</v>
      </c>
      <c r="N126" s="181">
        <v>785</v>
      </c>
      <c r="O126" s="181">
        <v>1177</v>
      </c>
      <c r="P126" s="181">
        <v>1206</v>
      </c>
      <c r="Q126" s="80"/>
    </row>
    <row r="127" spans="1:17" ht="15" x14ac:dyDescent="0.25">
      <c r="A127" s="209" t="s">
        <v>50</v>
      </c>
      <c r="B127" s="210"/>
      <c r="C127" s="181">
        <v>390</v>
      </c>
      <c r="D127" s="181">
        <v>417</v>
      </c>
      <c r="E127" s="181">
        <v>328</v>
      </c>
      <c r="F127" s="181">
        <v>347</v>
      </c>
      <c r="G127" s="181">
        <v>346</v>
      </c>
      <c r="H127" s="181">
        <v>380</v>
      </c>
      <c r="I127" s="181">
        <v>341</v>
      </c>
      <c r="J127" s="181">
        <v>317</v>
      </c>
      <c r="K127" s="181">
        <v>327</v>
      </c>
      <c r="L127" s="181">
        <v>434</v>
      </c>
      <c r="M127" s="181">
        <v>438</v>
      </c>
      <c r="N127" s="181">
        <v>405</v>
      </c>
      <c r="O127" s="181">
        <v>470</v>
      </c>
      <c r="P127" s="245">
        <v>487</v>
      </c>
      <c r="Q127" s="80"/>
    </row>
    <row r="128" spans="1:17" ht="15" x14ac:dyDescent="0.25">
      <c r="A128" s="209" t="s">
        <v>51</v>
      </c>
      <c r="B128" s="210"/>
      <c r="C128" s="181">
        <v>119</v>
      </c>
      <c r="D128" s="181">
        <v>136</v>
      </c>
      <c r="E128" s="181">
        <v>108</v>
      </c>
      <c r="F128" s="181">
        <v>136</v>
      </c>
      <c r="G128" s="181">
        <v>115</v>
      </c>
      <c r="H128" s="181">
        <v>106</v>
      </c>
      <c r="I128" s="181">
        <v>101</v>
      </c>
      <c r="J128" s="181">
        <v>97</v>
      </c>
      <c r="K128" s="181">
        <v>101</v>
      </c>
      <c r="L128" s="181">
        <v>110</v>
      </c>
      <c r="M128" s="181">
        <v>99</v>
      </c>
      <c r="N128" s="181">
        <v>76</v>
      </c>
      <c r="O128" s="181">
        <v>86</v>
      </c>
      <c r="P128" s="245">
        <v>102</v>
      </c>
      <c r="Q128" s="80"/>
    </row>
    <row r="129" spans="1:17" ht="15" x14ac:dyDescent="0.25">
      <c r="A129" s="209" t="s">
        <v>52</v>
      </c>
      <c r="B129" s="210"/>
      <c r="C129" s="181">
        <v>38</v>
      </c>
      <c r="D129" s="181">
        <v>67</v>
      </c>
      <c r="E129" s="181">
        <v>97</v>
      </c>
      <c r="F129" s="181">
        <v>120</v>
      </c>
      <c r="G129" s="181">
        <v>107</v>
      </c>
      <c r="H129" s="181">
        <v>139</v>
      </c>
      <c r="I129" s="181">
        <v>115</v>
      </c>
      <c r="J129" s="181">
        <v>146</v>
      </c>
      <c r="K129" s="181">
        <v>125</v>
      </c>
      <c r="L129" s="181">
        <v>124</v>
      </c>
      <c r="M129" s="181">
        <v>79</v>
      </c>
      <c r="N129" s="181">
        <v>128</v>
      </c>
      <c r="O129" s="181">
        <v>115</v>
      </c>
      <c r="P129" s="245">
        <v>93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64E1C1D4-8F68-4EAA-B61F-AF33000E6273}"/>
    <hyperlink ref="A3" location="Notes!A1" display="Go to specific notes" xr:uid="{DAF3D253-F3C4-4E63-A8AF-4F8E83DCC8E6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07B5-D101-45F2-A4A2-FB7BD6146817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7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7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325</v>
      </c>
      <c r="C15" s="181">
        <v>340</v>
      </c>
      <c r="D15" s="181">
        <v>350</v>
      </c>
      <c r="E15" s="181">
        <v>350</v>
      </c>
      <c r="F15" s="181">
        <v>350</v>
      </c>
      <c r="G15" s="181">
        <v>350</v>
      </c>
      <c r="H15" s="181">
        <v>369.35</v>
      </c>
      <c r="I15" s="181">
        <v>350</v>
      </c>
      <c r="J15" s="181">
        <v>360</v>
      </c>
      <c r="K15" s="181">
        <v>369.35</v>
      </c>
      <c r="L15" s="181">
        <v>368.33</v>
      </c>
      <c r="M15" s="181">
        <v>385</v>
      </c>
      <c r="N15" s="181">
        <v>369.35</v>
      </c>
      <c r="O15" s="181">
        <v>375</v>
      </c>
      <c r="P15" s="133">
        <v>1.5297143630702559E-2</v>
      </c>
      <c r="Q15" s="111">
        <v>0.15384615384615374</v>
      </c>
    </row>
    <row r="16" spans="1:17" ht="15" x14ac:dyDescent="0.25">
      <c r="A16" s="107" t="s">
        <v>25</v>
      </c>
      <c r="B16" s="181">
        <v>360</v>
      </c>
      <c r="C16" s="181">
        <v>375</v>
      </c>
      <c r="D16" s="181">
        <v>370</v>
      </c>
      <c r="E16" s="181">
        <v>375</v>
      </c>
      <c r="F16" s="181">
        <v>375</v>
      </c>
      <c r="G16" s="181">
        <v>375</v>
      </c>
      <c r="H16" s="181">
        <v>380</v>
      </c>
      <c r="I16" s="181">
        <v>390</v>
      </c>
      <c r="J16" s="181">
        <v>395</v>
      </c>
      <c r="K16" s="181">
        <v>395</v>
      </c>
      <c r="L16" s="181">
        <v>390</v>
      </c>
      <c r="M16" s="181">
        <v>400</v>
      </c>
      <c r="N16" s="181">
        <v>390</v>
      </c>
      <c r="O16" s="181">
        <v>400</v>
      </c>
      <c r="P16" s="133">
        <v>2.564102564102555E-2</v>
      </c>
      <c r="Q16" s="111">
        <v>0.11111111111111116</v>
      </c>
    </row>
    <row r="17" spans="1:44" ht="15" x14ac:dyDescent="0.25">
      <c r="A17" s="107" t="s">
        <v>26</v>
      </c>
      <c r="B17" s="181">
        <v>358.94</v>
      </c>
      <c r="C17" s="181">
        <v>367.22</v>
      </c>
      <c r="D17" s="181">
        <v>366.47</v>
      </c>
      <c r="E17" s="181">
        <v>374.15</v>
      </c>
      <c r="F17" s="181">
        <v>369.27</v>
      </c>
      <c r="G17" s="181">
        <v>373.39</v>
      </c>
      <c r="H17" s="181">
        <v>384.25</v>
      </c>
      <c r="I17" s="181">
        <v>383.46</v>
      </c>
      <c r="J17" s="181">
        <v>388.91</v>
      </c>
      <c r="K17" s="181">
        <v>404.29</v>
      </c>
      <c r="L17" s="181">
        <v>395.07</v>
      </c>
      <c r="M17" s="181">
        <v>405.58</v>
      </c>
      <c r="N17" s="181">
        <v>398.48</v>
      </c>
      <c r="O17" s="181">
        <v>424.26</v>
      </c>
      <c r="P17" s="133">
        <v>6.469584420799035E-2</v>
      </c>
      <c r="Q17" s="111">
        <v>0.18198027525491733</v>
      </c>
      <c r="AR17" s="1" t="s">
        <v>150</v>
      </c>
    </row>
    <row r="18" spans="1:44" ht="15" x14ac:dyDescent="0.25">
      <c r="A18" s="107" t="s">
        <v>27</v>
      </c>
      <c r="B18" s="181">
        <v>390</v>
      </c>
      <c r="C18" s="181">
        <v>395</v>
      </c>
      <c r="D18" s="181">
        <v>395</v>
      </c>
      <c r="E18" s="181">
        <v>395</v>
      </c>
      <c r="F18" s="181">
        <v>390</v>
      </c>
      <c r="G18" s="181">
        <v>400</v>
      </c>
      <c r="H18" s="181">
        <v>400</v>
      </c>
      <c r="I18" s="181">
        <v>400</v>
      </c>
      <c r="J18" s="181">
        <v>415</v>
      </c>
      <c r="K18" s="181">
        <v>420</v>
      </c>
      <c r="L18" s="181">
        <v>400</v>
      </c>
      <c r="M18" s="181">
        <v>425</v>
      </c>
      <c r="N18" s="181">
        <v>420</v>
      </c>
      <c r="O18" s="181">
        <v>450</v>
      </c>
      <c r="P18" s="133">
        <v>7.1428571428571397E-2</v>
      </c>
      <c r="Q18" s="111">
        <v>0.15384615384615374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400</v>
      </c>
      <c r="C37" s="181">
        <v>420</v>
      </c>
      <c r="D37" s="181">
        <v>420</v>
      </c>
      <c r="E37" s="181">
        <v>425</v>
      </c>
      <c r="F37" s="181">
        <v>410</v>
      </c>
      <c r="G37" s="181">
        <v>420</v>
      </c>
      <c r="H37" s="181">
        <v>420</v>
      </c>
      <c r="I37" s="181">
        <v>425</v>
      </c>
      <c r="J37" s="181">
        <v>425</v>
      </c>
      <c r="K37" s="181">
        <v>435</v>
      </c>
      <c r="L37" s="181">
        <v>434.5</v>
      </c>
      <c r="M37" s="181">
        <v>450</v>
      </c>
      <c r="N37" s="181">
        <v>430</v>
      </c>
      <c r="O37" s="181">
        <v>430</v>
      </c>
      <c r="P37" s="133">
        <v>0</v>
      </c>
      <c r="Q37" s="111">
        <v>7.4999999999999956E-2</v>
      </c>
    </row>
    <row r="38" spans="1:22" ht="15" x14ac:dyDescent="0.25">
      <c r="A38" s="107" t="s">
        <v>25</v>
      </c>
      <c r="B38" s="181">
        <v>430</v>
      </c>
      <c r="C38" s="181">
        <v>450</v>
      </c>
      <c r="D38" s="181">
        <v>450</v>
      </c>
      <c r="E38" s="181">
        <v>450</v>
      </c>
      <c r="F38" s="181">
        <v>450</v>
      </c>
      <c r="G38" s="181">
        <v>450</v>
      </c>
      <c r="H38" s="181">
        <v>450</v>
      </c>
      <c r="I38" s="181">
        <v>450</v>
      </c>
      <c r="J38" s="181">
        <v>457.5</v>
      </c>
      <c r="K38" s="181">
        <v>465</v>
      </c>
      <c r="L38" s="181">
        <v>475</v>
      </c>
      <c r="M38" s="181">
        <v>475</v>
      </c>
      <c r="N38" s="181">
        <v>470</v>
      </c>
      <c r="O38" s="181">
        <v>475</v>
      </c>
      <c r="P38" s="133">
        <v>1.0638297872340496E-2</v>
      </c>
      <c r="Q38" s="111">
        <v>0.10465116279069764</v>
      </c>
    </row>
    <row r="39" spans="1:22" ht="15" x14ac:dyDescent="0.25">
      <c r="A39" s="107" t="s">
        <v>26</v>
      </c>
      <c r="B39" s="181">
        <v>435.12</v>
      </c>
      <c r="C39" s="181">
        <v>444.21</v>
      </c>
      <c r="D39" s="181">
        <v>443.75</v>
      </c>
      <c r="E39" s="181">
        <v>444.46</v>
      </c>
      <c r="F39" s="181">
        <v>442.14</v>
      </c>
      <c r="G39" s="181">
        <v>446.25</v>
      </c>
      <c r="H39" s="181">
        <v>446.89</v>
      </c>
      <c r="I39" s="181">
        <v>453.39</v>
      </c>
      <c r="J39" s="181">
        <v>461.46</v>
      </c>
      <c r="K39" s="181">
        <v>475.5</v>
      </c>
      <c r="L39" s="181">
        <v>476.04</v>
      </c>
      <c r="M39" s="181">
        <v>476.62</v>
      </c>
      <c r="N39" s="181">
        <v>479.64</v>
      </c>
      <c r="O39" s="181">
        <v>486.64</v>
      </c>
      <c r="P39" s="133">
        <v>1.4594279042615232E-2</v>
      </c>
      <c r="Q39" s="111">
        <v>0.11840411840411846</v>
      </c>
    </row>
    <row r="40" spans="1:22" ht="15" x14ac:dyDescent="0.25">
      <c r="A40" s="107" t="s">
        <v>27</v>
      </c>
      <c r="B40" s="181">
        <v>475</v>
      </c>
      <c r="C40" s="181">
        <v>475</v>
      </c>
      <c r="D40" s="181">
        <v>475</v>
      </c>
      <c r="E40" s="181">
        <v>475</v>
      </c>
      <c r="F40" s="181">
        <v>475</v>
      </c>
      <c r="G40" s="181">
        <v>475</v>
      </c>
      <c r="H40" s="181">
        <v>475</v>
      </c>
      <c r="I40" s="181">
        <v>475</v>
      </c>
      <c r="J40" s="181">
        <v>495</v>
      </c>
      <c r="K40" s="181">
        <v>500</v>
      </c>
      <c r="L40" s="181">
        <v>500</v>
      </c>
      <c r="M40" s="181">
        <v>500</v>
      </c>
      <c r="N40" s="181">
        <v>500</v>
      </c>
      <c r="O40" s="181">
        <v>525</v>
      </c>
      <c r="P40" s="133">
        <v>5.0000000000000044E-2</v>
      </c>
      <c r="Q40" s="111">
        <v>0.10526315789473695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440</v>
      </c>
      <c r="C59" s="181">
        <v>450</v>
      </c>
      <c r="D59" s="181">
        <v>450</v>
      </c>
      <c r="E59" s="181">
        <v>475</v>
      </c>
      <c r="F59" s="181">
        <v>450</v>
      </c>
      <c r="G59" s="181">
        <v>450</v>
      </c>
      <c r="H59" s="181">
        <v>450</v>
      </c>
      <c r="I59" s="181">
        <v>460</v>
      </c>
      <c r="J59" s="181">
        <v>480</v>
      </c>
      <c r="K59" s="181">
        <v>495</v>
      </c>
      <c r="L59" s="181">
        <v>490</v>
      </c>
      <c r="M59" s="181">
        <v>480</v>
      </c>
      <c r="N59" s="181">
        <v>480</v>
      </c>
      <c r="O59" s="181">
        <v>485.45</v>
      </c>
      <c r="P59" s="133">
        <v>1.1354166666666554E-2</v>
      </c>
      <c r="Q59" s="111">
        <v>0.10329545454545452</v>
      </c>
    </row>
    <row r="60" spans="1:22" ht="15" x14ac:dyDescent="0.25">
      <c r="A60" s="107" t="s">
        <v>25</v>
      </c>
      <c r="B60" s="181">
        <v>485</v>
      </c>
      <c r="C60" s="181">
        <v>500</v>
      </c>
      <c r="D60" s="181">
        <v>500</v>
      </c>
      <c r="E60" s="181">
        <v>500</v>
      </c>
      <c r="F60" s="181">
        <v>500</v>
      </c>
      <c r="G60" s="181">
        <v>500</v>
      </c>
      <c r="H60" s="181">
        <v>500</v>
      </c>
      <c r="I60" s="181">
        <v>500</v>
      </c>
      <c r="J60" s="181">
        <v>525</v>
      </c>
      <c r="K60" s="181">
        <v>525</v>
      </c>
      <c r="L60" s="181">
        <v>525</v>
      </c>
      <c r="M60" s="181">
        <v>525</v>
      </c>
      <c r="N60" s="181">
        <v>525</v>
      </c>
      <c r="O60" s="181">
        <v>550</v>
      </c>
      <c r="P60" s="133">
        <v>4.7619047619047672E-2</v>
      </c>
      <c r="Q60" s="111">
        <v>0.134020618556701</v>
      </c>
    </row>
    <row r="61" spans="1:22" ht="15" x14ac:dyDescent="0.25">
      <c r="A61" s="107" t="s">
        <v>26</v>
      </c>
      <c r="B61" s="181">
        <v>499.63</v>
      </c>
      <c r="C61" s="181">
        <v>509.58</v>
      </c>
      <c r="D61" s="181">
        <v>507.7</v>
      </c>
      <c r="E61" s="181">
        <v>508.44</v>
      </c>
      <c r="F61" s="181">
        <v>511.86</v>
      </c>
      <c r="G61" s="181">
        <v>505.94</v>
      </c>
      <c r="H61" s="181">
        <v>513.91</v>
      </c>
      <c r="I61" s="181">
        <v>526.20000000000005</v>
      </c>
      <c r="J61" s="181">
        <v>546.11</v>
      </c>
      <c r="K61" s="181">
        <v>550.69000000000005</v>
      </c>
      <c r="L61" s="181">
        <v>547.49</v>
      </c>
      <c r="M61" s="181">
        <v>546.95000000000005</v>
      </c>
      <c r="N61" s="181">
        <v>548.76</v>
      </c>
      <c r="O61" s="181">
        <v>560.20000000000005</v>
      </c>
      <c r="P61" s="133">
        <v>2.0847000510241465E-2</v>
      </c>
      <c r="Q61" s="111">
        <v>0.1212297099853894</v>
      </c>
    </row>
    <row r="62" spans="1:22" ht="15" x14ac:dyDescent="0.25">
      <c r="A62" s="107" t="s">
        <v>27</v>
      </c>
      <c r="B62" s="181">
        <v>550</v>
      </c>
      <c r="C62" s="181">
        <v>560</v>
      </c>
      <c r="D62" s="181">
        <v>550</v>
      </c>
      <c r="E62" s="181">
        <v>550</v>
      </c>
      <c r="F62" s="181">
        <v>550</v>
      </c>
      <c r="G62" s="181">
        <v>550</v>
      </c>
      <c r="H62" s="181">
        <v>550</v>
      </c>
      <c r="I62" s="181">
        <v>575</v>
      </c>
      <c r="J62" s="181">
        <v>600</v>
      </c>
      <c r="K62" s="181">
        <v>600</v>
      </c>
      <c r="L62" s="181">
        <v>600</v>
      </c>
      <c r="M62" s="181">
        <v>600</v>
      </c>
      <c r="N62" s="181">
        <v>600</v>
      </c>
      <c r="O62" s="181">
        <v>600</v>
      </c>
      <c r="P62" s="133">
        <v>0</v>
      </c>
      <c r="Q62" s="111">
        <v>9.0909090909090828E-2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500</v>
      </c>
      <c r="C81" s="181">
        <v>550</v>
      </c>
      <c r="D81" s="181">
        <v>545</v>
      </c>
      <c r="E81" s="181">
        <v>550</v>
      </c>
      <c r="F81" s="181">
        <v>550</v>
      </c>
      <c r="G81" s="181">
        <v>550</v>
      </c>
      <c r="H81" s="181">
        <v>550</v>
      </c>
      <c r="I81" s="181">
        <v>550</v>
      </c>
      <c r="J81" s="181">
        <v>500</v>
      </c>
      <c r="K81" s="181">
        <v>625</v>
      </c>
      <c r="L81" s="181">
        <v>650</v>
      </c>
      <c r="M81" s="181">
        <v>650</v>
      </c>
      <c r="N81" s="181">
        <v>660</v>
      </c>
      <c r="O81" s="181">
        <v>650</v>
      </c>
      <c r="P81" s="133">
        <v>-1.5151515151515138E-2</v>
      </c>
      <c r="Q81" s="111">
        <v>0.30000000000000004</v>
      </c>
    </row>
    <row r="82" spans="1:22" ht="15" x14ac:dyDescent="0.25">
      <c r="A82" s="107" t="s">
        <v>25</v>
      </c>
      <c r="B82" s="181">
        <v>600</v>
      </c>
      <c r="C82" s="181">
        <v>650</v>
      </c>
      <c r="D82" s="181">
        <v>622.5</v>
      </c>
      <c r="E82" s="181">
        <v>632.5</v>
      </c>
      <c r="F82" s="181">
        <v>650</v>
      </c>
      <c r="G82" s="181">
        <v>650</v>
      </c>
      <c r="H82" s="181">
        <v>650</v>
      </c>
      <c r="I82" s="181">
        <v>650</v>
      </c>
      <c r="J82" s="181">
        <v>675</v>
      </c>
      <c r="K82" s="181">
        <v>750</v>
      </c>
      <c r="L82" s="181">
        <v>712.5</v>
      </c>
      <c r="M82" s="181">
        <v>750</v>
      </c>
      <c r="N82" s="181">
        <v>750</v>
      </c>
      <c r="O82" s="181">
        <v>800</v>
      </c>
      <c r="P82" s="133">
        <v>6.6666666666666652E-2</v>
      </c>
      <c r="Q82" s="111">
        <v>0.33333333333333326</v>
      </c>
    </row>
    <row r="83" spans="1:22" ht="15" x14ac:dyDescent="0.25">
      <c r="A83" s="107" t="s">
        <v>26</v>
      </c>
      <c r="B83" s="181">
        <v>620.08000000000004</v>
      </c>
      <c r="C83" s="181">
        <v>648.78</v>
      </c>
      <c r="D83" s="181">
        <v>632.94000000000005</v>
      </c>
      <c r="E83" s="181">
        <v>635.38</v>
      </c>
      <c r="F83" s="181">
        <v>636.91999999999996</v>
      </c>
      <c r="G83" s="181">
        <v>646.85</v>
      </c>
      <c r="H83" s="181">
        <v>645.80999999999995</v>
      </c>
      <c r="I83" s="181">
        <v>702.46</v>
      </c>
      <c r="J83" s="181">
        <v>688.28</v>
      </c>
      <c r="K83" s="181">
        <v>736.64</v>
      </c>
      <c r="L83" s="181">
        <v>741.05</v>
      </c>
      <c r="M83" s="181">
        <v>789.81</v>
      </c>
      <c r="N83" s="181">
        <v>824.48</v>
      </c>
      <c r="O83" s="181">
        <v>844.36</v>
      </c>
      <c r="P83" s="133">
        <v>2.4112167669318785E-2</v>
      </c>
      <c r="Q83" s="111">
        <v>0.36169526512708039</v>
      </c>
    </row>
    <row r="84" spans="1:22" ht="15" x14ac:dyDescent="0.25">
      <c r="A84" s="107" t="s">
        <v>27</v>
      </c>
      <c r="B84" s="181">
        <v>700</v>
      </c>
      <c r="C84" s="181">
        <v>700</v>
      </c>
      <c r="D84" s="181">
        <v>675</v>
      </c>
      <c r="E84" s="181">
        <v>700</v>
      </c>
      <c r="F84" s="181">
        <v>700</v>
      </c>
      <c r="G84" s="181">
        <v>750</v>
      </c>
      <c r="H84" s="181">
        <v>750</v>
      </c>
      <c r="I84" s="181">
        <v>750</v>
      </c>
      <c r="J84" s="181">
        <v>800</v>
      </c>
      <c r="K84" s="181">
        <v>800</v>
      </c>
      <c r="L84" s="181">
        <v>800</v>
      </c>
      <c r="M84" s="181">
        <v>900</v>
      </c>
      <c r="N84" s="181">
        <v>950</v>
      </c>
      <c r="O84" s="181">
        <v>1000</v>
      </c>
      <c r="P84" s="133">
        <v>5.2631578947368363E-2</v>
      </c>
      <c r="Q84" s="111">
        <v>0.4285714285714286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260</v>
      </c>
      <c r="C103" s="181">
        <v>255</v>
      </c>
      <c r="D103" s="181">
        <v>250.47</v>
      </c>
      <c r="E103" s="181">
        <v>250</v>
      </c>
      <c r="F103" s="181">
        <v>255</v>
      </c>
      <c r="G103" s="181">
        <v>257.5</v>
      </c>
      <c r="H103" s="181">
        <v>260</v>
      </c>
      <c r="I103" s="181">
        <v>255</v>
      </c>
      <c r="J103" s="181">
        <v>265</v>
      </c>
      <c r="K103" s="181">
        <v>255</v>
      </c>
      <c r="L103" s="181">
        <v>275</v>
      </c>
      <c r="M103" s="181">
        <v>295</v>
      </c>
      <c r="N103" s="181">
        <v>295</v>
      </c>
      <c r="O103" s="181">
        <v>315</v>
      </c>
      <c r="P103" s="133">
        <v>6.7796610169491567E-2</v>
      </c>
      <c r="Q103" s="111">
        <v>0.21153846153846145</v>
      </c>
      <c r="AG103" s="62" t="s">
        <v>48</v>
      </c>
      <c r="AH103" s="11">
        <v>58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285</v>
      </c>
      <c r="C104" s="181">
        <v>275</v>
      </c>
      <c r="D104" s="181">
        <v>275</v>
      </c>
      <c r="E104" s="181">
        <v>265</v>
      </c>
      <c r="F104" s="181">
        <v>271.67</v>
      </c>
      <c r="G104" s="181">
        <v>281.81</v>
      </c>
      <c r="H104" s="181">
        <v>282.5</v>
      </c>
      <c r="I104" s="181">
        <v>287.5</v>
      </c>
      <c r="J104" s="181">
        <v>291.07</v>
      </c>
      <c r="K104" s="181">
        <v>280</v>
      </c>
      <c r="L104" s="181">
        <v>310.54000000000002</v>
      </c>
      <c r="M104" s="181">
        <v>330</v>
      </c>
      <c r="N104" s="181">
        <v>340</v>
      </c>
      <c r="O104" s="181">
        <v>386.67</v>
      </c>
      <c r="P104" s="133">
        <v>0.13726470588235307</v>
      </c>
      <c r="Q104" s="111">
        <v>0.35673684210526324</v>
      </c>
      <c r="AG104" s="62" t="s">
        <v>49</v>
      </c>
      <c r="AH104" s="11">
        <v>400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277.88</v>
      </c>
      <c r="C105" s="181">
        <v>274.11</v>
      </c>
      <c r="D105" s="181">
        <v>274.66000000000003</v>
      </c>
      <c r="E105" s="181">
        <v>272.17</v>
      </c>
      <c r="F105" s="181">
        <v>268.81</v>
      </c>
      <c r="G105" s="181">
        <v>277.7</v>
      </c>
      <c r="H105" s="181">
        <v>284.72000000000003</v>
      </c>
      <c r="I105" s="181">
        <v>291.95</v>
      </c>
      <c r="J105" s="181">
        <v>294.74</v>
      </c>
      <c r="K105" s="181">
        <v>283.11</v>
      </c>
      <c r="L105" s="181">
        <v>306.52</v>
      </c>
      <c r="M105" s="181">
        <v>332.25</v>
      </c>
      <c r="N105" s="181">
        <v>334.33</v>
      </c>
      <c r="O105" s="181">
        <v>398.33</v>
      </c>
      <c r="P105" s="133">
        <v>0.19142763138216723</v>
      </c>
      <c r="Q105" s="111">
        <v>0.43346048654095282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299.99</v>
      </c>
      <c r="C106" s="181">
        <v>290</v>
      </c>
      <c r="D106" s="181">
        <v>305</v>
      </c>
      <c r="E106" s="181">
        <v>293.8</v>
      </c>
      <c r="F106" s="181">
        <v>285</v>
      </c>
      <c r="G106" s="181">
        <v>305</v>
      </c>
      <c r="H106" s="181">
        <v>305</v>
      </c>
      <c r="I106" s="181">
        <v>334.52</v>
      </c>
      <c r="J106" s="181">
        <v>325</v>
      </c>
      <c r="K106" s="181">
        <v>310</v>
      </c>
      <c r="L106" s="181">
        <v>330</v>
      </c>
      <c r="M106" s="181">
        <v>355</v>
      </c>
      <c r="N106" s="181">
        <v>350</v>
      </c>
      <c r="O106" s="181">
        <v>450</v>
      </c>
      <c r="P106" s="133">
        <v>0.28571428571428581</v>
      </c>
      <c r="Q106" s="111">
        <v>0.5000500016667222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58</v>
      </c>
      <c r="D125" s="181">
        <v>82</v>
      </c>
      <c r="E125" s="181">
        <v>97</v>
      </c>
      <c r="F125" s="181">
        <v>102</v>
      </c>
      <c r="G125" s="181">
        <v>114</v>
      </c>
      <c r="H125" s="181">
        <v>110</v>
      </c>
      <c r="I125" s="181">
        <v>109</v>
      </c>
      <c r="J125" s="181">
        <v>110</v>
      </c>
      <c r="K125" s="181">
        <v>146</v>
      </c>
      <c r="L125" s="181">
        <v>121</v>
      </c>
      <c r="M125" s="181">
        <v>122</v>
      </c>
      <c r="N125" s="181">
        <v>139</v>
      </c>
      <c r="O125" s="181">
        <v>211</v>
      </c>
      <c r="P125" s="181">
        <v>250</v>
      </c>
      <c r="Q125" s="80"/>
    </row>
    <row r="126" spans="1:17" ht="15" x14ac:dyDescent="0.25">
      <c r="A126" s="209" t="s">
        <v>49</v>
      </c>
      <c r="B126" s="210"/>
      <c r="C126" s="181">
        <v>180</v>
      </c>
      <c r="D126" s="181">
        <v>280</v>
      </c>
      <c r="E126" s="181">
        <v>322</v>
      </c>
      <c r="F126" s="181">
        <v>339</v>
      </c>
      <c r="G126" s="181">
        <v>363</v>
      </c>
      <c r="H126" s="181">
        <v>371</v>
      </c>
      <c r="I126" s="181">
        <v>341</v>
      </c>
      <c r="J126" s="181">
        <v>330</v>
      </c>
      <c r="K126" s="181">
        <v>312</v>
      </c>
      <c r="L126" s="181">
        <v>287</v>
      </c>
      <c r="M126" s="181">
        <v>244</v>
      </c>
      <c r="N126" s="181">
        <v>315</v>
      </c>
      <c r="O126" s="181">
        <v>425</v>
      </c>
      <c r="P126" s="181">
        <v>529</v>
      </c>
      <c r="Q126" s="80"/>
    </row>
    <row r="127" spans="1:17" ht="15" x14ac:dyDescent="0.25">
      <c r="A127" s="209" t="s">
        <v>50</v>
      </c>
      <c r="B127" s="210"/>
      <c r="C127" s="181">
        <v>145</v>
      </c>
      <c r="D127" s="181">
        <v>200</v>
      </c>
      <c r="E127" s="181">
        <v>256</v>
      </c>
      <c r="F127" s="181">
        <v>259</v>
      </c>
      <c r="G127" s="181">
        <v>284</v>
      </c>
      <c r="H127" s="181">
        <v>234</v>
      </c>
      <c r="I127" s="181">
        <v>206</v>
      </c>
      <c r="J127" s="181">
        <v>190</v>
      </c>
      <c r="K127" s="181">
        <v>167</v>
      </c>
      <c r="L127" s="181">
        <v>140</v>
      </c>
      <c r="M127" s="181">
        <v>145</v>
      </c>
      <c r="N127" s="181">
        <v>177</v>
      </c>
      <c r="O127" s="181">
        <v>246</v>
      </c>
      <c r="P127" s="245">
        <v>240</v>
      </c>
      <c r="Q127" s="80"/>
    </row>
    <row r="128" spans="1:17" ht="15" x14ac:dyDescent="0.25">
      <c r="A128" s="209" t="s">
        <v>51</v>
      </c>
      <c r="B128" s="210"/>
      <c r="C128" s="181">
        <v>65</v>
      </c>
      <c r="D128" s="181">
        <v>80</v>
      </c>
      <c r="E128" s="181">
        <v>80</v>
      </c>
      <c r="F128" s="181">
        <v>80</v>
      </c>
      <c r="G128" s="181">
        <v>65</v>
      </c>
      <c r="H128" s="181">
        <v>62</v>
      </c>
      <c r="I128" s="181">
        <v>62</v>
      </c>
      <c r="J128" s="181">
        <v>54</v>
      </c>
      <c r="K128" s="181">
        <v>31</v>
      </c>
      <c r="L128" s="181">
        <v>45</v>
      </c>
      <c r="M128" s="181">
        <v>38</v>
      </c>
      <c r="N128" s="181">
        <v>52</v>
      </c>
      <c r="O128" s="181">
        <v>29</v>
      </c>
      <c r="P128" s="245">
        <v>39</v>
      </c>
      <c r="Q128" s="80"/>
    </row>
    <row r="129" spans="1:17" ht="15" x14ac:dyDescent="0.25">
      <c r="A129" s="209" t="s">
        <v>52</v>
      </c>
      <c r="B129" s="210"/>
      <c r="C129" s="181">
        <v>50</v>
      </c>
      <c r="D129" s="181">
        <v>59</v>
      </c>
      <c r="E129" s="181">
        <v>55</v>
      </c>
      <c r="F129" s="181">
        <v>65</v>
      </c>
      <c r="G129" s="181">
        <v>74</v>
      </c>
      <c r="H129" s="181">
        <v>80</v>
      </c>
      <c r="I129" s="181">
        <v>82</v>
      </c>
      <c r="J129" s="181">
        <v>98</v>
      </c>
      <c r="K129" s="181">
        <v>108</v>
      </c>
      <c r="L129" s="181">
        <v>115</v>
      </c>
      <c r="M129" s="181">
        <v>108</v>
      </c>
      <c r="N129" s="181">
        <v>127</v>
      </c>
      <c r="O129" s="181">
        <v>90</v>
      </c>
      <c r="P129" s="245">
        <v>83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891A719A-33A3-481A-819F-3A878F1B32D9}"/>
    <hyperlink ref="A3" location="Notes!A1" display="Go to specific notes" xr:uid="{6C805825-82AD-4DC5-B205-F8CB221C1A73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1D50-8AAB-4653-8F75-B8C6CEAEEC42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9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9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320</v>
      </c>
      <c r="C15" s="181">
        <v>325</v>
      </c>
      <c r="D15" s="181">
        <v>330</v>
      </c>
      <c r="E15" s="181">
        <v>330</v>
      </c>
      <c r="F15" s="181">
        <v>335</v>
      </c>
      <c r="G15" s="181">
        <v>350</v>
      </c>
      <c r="H15" s="181">
        <v>350</v>
      </c>
      <c r="I15" s="181">
        <v>350</v>
      </c>
      <c r="J15" s="181">
        <v>350</v>
      </c>
      <c r="K15" s="181">
        <v>350</v>
      </c>
      <c r="L15" s="181">
        <v>360</v>
      </c>
      <c r="M15" s="181">
        <v>360</v>
      </c>
      <c r="N15" s="181">
        <v>375</v>
      </c>
      <c r="O15" s="181">
        <v>385</v>
      </c>
      <c r="P15" s="133">
        <v>2.6666666666666616E-2</v>
      </c>
      <c r="Q15" s="111">
        <v>0.203125</v>
      </c>
    </row>
    <row r="16" spans="1:17" ht="15" x14ac:dyDescent="0.25">
      <c r="A16" s="107" t="s">
        <v>25</v>
      </c>
      <c r="B16" s="181">
        <v>350</v>
      </c>
      <c r="C16" s="181">
        <v>350</v>
      </c>
      <c r="D16" s="181">
        <v>360</v>
      </c>
      <c r="E16" s="181">
        <v>350</v>
      </c>
      <c r="F16" s="181">
        <v>365</v>
      </c>
      <c r="G16" s="181">
        <v>375</v>
      </c>
      <c r="H16" s="181">
        <v>375</v>
      </c>
      <c r="I16" s="181">
        <v>385</v>
      </c>
      <c r="J16" s="181">
        <v>385</v>
      </c>
      <c r="K16" s="181">
        <v>395</v>
      </c>
      <c r="L16" s="181">
        <v>400</v>
      </c>
      <c r="M16" s="181">
        <v>400</v>
      </c>
      <c r="N16" s="181">
        <v>425</v>
      </c>
      <c r="O16" s="181">
        <v>450</v>
      </c>
      <c r="P16" s="133">
        <v>5.8823529411764719E-2</v>
      </c>
      <c r="Q16" s="111">
        <v>0.28571428571428581</v>
      </c>
    </row>
    <row r="17" spans="1:44" ht="15" x14ac:dyDescent="0.25">
      <c r="A17" s="107" t="s">
        <v>26</v>
      </c>
      <c r="B17" s="181">
        <v>350.87</v>
      </c>
      <c r="C17" s="181">
        <v>360.3</v>
      </c>
      <c r="D17" s="181">
        <v>361.48</v>
      </c>
      <c r="E17" s="181">
        <v>362.12</v>
      </c>
      <c r="F17" s="181">
        <v>369.12</v>
      </c>
      <c r="G17" s="181">
        <v>381.24</v>
      </c>
      <c r="H17" s="181">
        <v>383.14</v>
      </c>
      <c r="I17" s="181">
        <v>393.68</v>
      </c>
      <c r="J17" s="181">
        <v>390.16</v>
      </c>
      <c r="K17" s="181">
        <v>401.52</v>
      </c>
      <c r="L17" s="181">
        <v>405.18</v>
      </c>
      <c r="M17" s="181">
        <v>414.48</v>
      </c>
      <c r="N17" s="181">
        <v>438.64</v>
      </c>
      <c r="O17" s="181">
        <v>473.43</v>
      </c>
      <c r="P17" s="133">
        <v>7.931333211745395E-2</v>
      </c>
      <c r="Q17" s="111">
        <v>0.34930316071479472</v>
      </c>
      <c r="AR17" s="1" t="s">
        <v>150</v>
      </c>
    </row>
    <row r="18" spans="1:44" ht="15" x14ac:dyDescent="0.25">
      <c r="A18" s="107" t="s">
        <v>27</v>
      </c>
      <c r="B18" s="181">
        <v>375</v>
      </c>
      <c r="C18" s="181">
        <v>385</v>
      </c>
      <c r="D18" s="181">
        <v>380</v>
      </c>
      <c r="E18" s="181">
        <v>385</v>
      </c>
      <c r="F18" s="181">
        <v>400</v>
      </c>
      <c r="G18" s="181">
        <v>400</v>
      </c>
      <c r="H18" s="181">
        <v>400</v>
      </c>
      <c r="I18" s="181">
        <v>425</v>
      </c>
      <c r="J18" s="181">
        <v>425</v>
      </c>
      <c r="K18" s="181">
        <v>445</v>
      </c>
      <c r="L18" s="181">
        <v>450</v>
      </c>
      <c r="M18" s="181">
        <v>450</v>
      </c>
      <c r="N18" s="181">
        <v>482.5</v>
      </c>
      <c r="O18" s="181">
        <v>550</v>
      </c>
      <c r="P18" s="133">
        <v>0.13989637305699487</v>
      </c>
      <c r="Q18" s="111">
        <v>0.46666666666666656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440</v>
      </c>
      <c r="C37" s="181">
        <v>450</v>
      </c>
      <c r="D37" s="181">
        <v>440</v>
      </c>
      <c r="E37" s="181">
        <v>450</v>
      </c>
      <c r="F37" s="181">
        <v>450</v>
      </c>
      <c r="G37" s="181">
        <v>450</v>
      </c>
      <c r="H37" s="181">
        <v>465</v>
      </c>
      <c r="I37" s="181">
        <v>475</v>
      </c>
      <c r="J37" s="181">
        <v>475</v>
      </c>
      <c r="K37" s="181">
        <v>480</v>
      </c>
      <c r="L37" s="181">
        <v>480</v>
      </c>
      <c r="M37" s="181">
        <v>500</v>
      </c>
      <c r="N37" s="181">
        <v>540</v>
      </c>
      <c r="O37" s="181">
        <v>595</v>
      </c>
      <c r="P37" s="133">
        <v>0.10185185185185186</v>
      </c>
      <c r="Q37" s="111">
        <v>0.35227272727272729</v>
      </c>
    </row>
    <row r="38" spans="1:22" ht="15" x14ac:dyDescent="0.25">
      <c r="A38" s="107" t="s">
        <v>25</v>
      </c>
      <c r="B38" s="181">
        <v>480</v>
      </c>
      <c r="C38" s="181">
        <v>500</v>
      </c>
      <c r="D38" s="181">
        <v>490</v>
      </c>
      <c r="E38" s="181">
        <v>500</v>
      </c>
      <c r="F38" s="181">
        <v>500</v>
      </c>
      <c r="G38" s="181">
        <v>517.5</v>
      </c>
      <c r="H38" s="181">
        <v>530</v>
      </c>
      <c r="I38" s="181">
        <v>540</v>
      </c>
      <c r="J38" s="181">
        <v>550</v>
      </c>
      <c r="K38" s="181">
        <v>575</v>
      </c>
      <c r="L38" s="181">
        <v>550</v>
      </c>
      <c r="M38" s="181">
        <v>587.5</v>
      </c>
      <c r="N38" s="181">
        <v>630</v>
      </c>
      <c r="O38" s="181">
        <v>725</v>
      </c>
      <c r="P38" s="133">
        <v>0.1507936507936507</v>
      </c>
      <c r="Q38" s="111">
        <v>0.51041666666666674</v>
      </c>
    </row>
    <row r="39" spans="1:22" ht="15" x14ac:dyDescent="0.25">
      <c r="A39" s="107" t="s">
        <v>26</v>
      </c>
      <c r="B39" s="181">
        <v>497.46</v>
      </c>
      <c r="C39" s="181">
        <v>520.5</v>
      </c>
      <c r="D39" s="181">
        <v>502.96</v>
      </c>
      <c r="E39" s="181">
        <v>515.07000000000005</v>
      </c>
      <c r="F39" s="181">
        <v>517.76</v>
      </c>
      <c r="G39" s="181">
        <v>530.9</v>
      </c>
      <c r="H39" s="181">
        <v>545.96</v>
      </c>
      <c r="I39" s="181">
        <v>554.96</v>
      </c>
      <c r="J39" s="181">
        <v>561.51</v>
      </c>
      <c r="K39" s="181">
        <v>581.94000000000005</v>
      </c>
      <c r="L39" s="181">
        <v>580.76</v>
      </c>
      <c r="M39" s="181">
        <v>600.5</v>
      </c>
      <c r="N39" s="181">
        <v>648.35</v>
      </c>
      <c r="O39" s="181">
        <v>745.48</v>
      </c>
      <c r="P39" s="133">
        <v>0.149811058841675</v>
      </c>
      <c r="Q39" s="111">
        <v>0.49857274956780451</v>
      </c>
    </row>
    <row r="40" spans="1:22" ht="15" x14ac:dyDescent="0.25">
      <c r="A40" s="107" t="s">
        <v>27</v>
      </c>
      <c r="B40" s="181">
        <v>550</v>
      </c>
      <c r="C40" s="181">
        <v>585</v>
      </c>
      <c r="D40" s="181">
        <v>560</v>
      </c>
      <c r="E40" s="181">
        <v>575</v>
      </c>
      <c r="F40" s="181">
        <v>575</v>
      </c>
      <c r="G40" s="181">
        <v>600</v>
      </c>
      <c r="H40" s="181">
        <v>600</v>
      </c>
      <c r="I40" s="181">
        <v>622.5</v>
      </c>
      <c r="J40" s="181">
        <v>630</v>
      </c>
      <c r="K40" s="181">
        <v>650</v>
      </c>
      <c r="L40" s="181">
        <v>660</v>
      </c>
      <c r="M40" s="181">
        <v>690</v>
      </c>
      <c r="N40" s="181">
        <v>750</v>
      </c>
      <c r="O40" s="181">
        <v>870</v>
      </c>
      <c r="P40" s="133">
        <v>0.15999999999999992</v>
      </c>
      <c r="Q40" s="111">
        <v>0.58181818181818179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550</v>
      </c>
      <c r="C59" s="181">
        <v>575</v>
      </c>
      <c r="D59" s="181">
        <v>550</v>
      </c>
      <c r="E59" s="181">
        <v>550</v>
      </c>
      <c r="F59" s="181">
        <v>550</v>
      </c>
      <c r="G59" s="181">
        <v>560</v>
      </c>
      <c r="H59" s="181">
        <v>600</v>
      </c>
      <c r="I59" s="181">
        <v>590</v>
      </c>
      <c r="J59" s="181">
        <v>600</v>
      </c>
      <c r="K59" s="181">
        <v>625</v>
      </c>
      <c r="L59" s="181">
        <v>620</v>
      </c>
      <c r="M59" s="181">
        <v>650</v>
      </c>
      <c r="N59" s="181">
        <v>700</v>
      </c>
      <c r="O59" s="181">
        <v>750</v>
      </c>
      <c r="P59" s="133">
        <v>7.1428571428571397E-2</v>
      </c>
      <c r="Q59" s="111">
        <v>0.36363636363636354</v>
      </c>
    </row>
    <row r="60" spans="1:22" ht="15" x14ac:dyDescent="0.25">
      <c r="A60" s="107" t="s">
        <v>25</v>
      </c>
      <c r="B60" s="181">
        <v>650</v>
      </c>
      <c r="C60" s="181">
        <v>650</v>
      </c>
      <c r="D60" s="181">
        <v>650</v>
      </c>
      <c r="E60" s="181">
        <v>625</v>
      </c>
      <c r="F60" s="181">
        <v>650</v>
      </c>
      <c r="G60" s="181">
        <v>690</v>
      </c>
      <c r="H60" s="181">
        <v>700</v>
      </c>
      <c r="I60" s="181">
        <v>700</v>
      </c>
      <c r="J60" s="181">
        <v>750</v>
      </c>
      <c r="K60" s="181">
        <v>775</v>
      </c>
      <c r="L60" s="181">
        <v>750</v>
      </c>
      <c r="M60" s="181">
        <v>775</v>
      </c>
      <c r="N60" s="181">
        <v>850</v>
      </c>
      <c r="O60" s="181">
        <v>980</v>
      </c>
      <c r="P60" s="133">
        <v>0.15294117647058814</v>
      </c>
      <c r="Q60" s="111">
        <v>0.50769230769230766</v>
      </c>
    </row>
    <row r="61" spans="1:22" ht="15" x14ac:dyDescent="0.25">
      <c r="A61" s="107" t="s">
        <v>26</v>
      </c>
      <c r="B61" s="181">
        <v>632.52</v>
      </c>
      <c r="C61" s="181">
        <v>651.09</v>
      </c>
      <c r="D61" s="181">
        <v>643.12</v>
      </c>
      <c r="E61" s="181">
        <v>644.39</v>
      </c>
      <c r="F61" s="181">
        <v>668.02</v>
      </c>
      <c r="G61" s="181">
        <v>684.17</v>
      </c>
      <c r="H61" s="181">
        <v>701.64</v>
      </c>
      <c r="I61" s="181">
        <v>717.22</v>
      </c>
      <c r="J61" s="181">
        <v>745.87</v>
      </c>
      <c r="K61" s="181">
        <v>794.73</v>
      </c>
      <c r="L61" s="181">
        <v>782.79</v>
      </c>
      <c r="M61" s="181">
        <v>809.29</v>
      </c>
      <c r="N61" s="181">
        <v>884.44</v>
      </c>
      <c r="O61" s="181">
        <v>1021.11</v>
      </c>
      <c r="P61" s="133">
        <v>0.15452715842793174</v>
      </c>
      <c r="Q61" s="111">
        <v>0.61435211534813128</v>
      </c>
    </row>
    <row r="62" spans="1:22" ht="15" x14ac:dyDescent="0.25">
      <c r="A62" s="107" t="s">
        <v>27</v>
      </c>
      <c r="B62" s="181">
        <v>700</v>
      </c>
      <c r="C62" s="181">
        <v>750</v>
      </c>
      <c r="D62" s="181">
        <v>725</v>
      </c>
      <c r="E62" s="181">
        <v>750</v>
      </c>
      <c r="F62" s="181">
        <v>750</v>
      </c>
      <c r="G62" s="181">
        <v>795</v>
      </c>
      <c r="H62" s="181">
        <v>795</v>
      </c>
      <c r="I62" s="181">
        <v>800</v>
      </c>
      <c r="J62" s="181">
        <v>860</v>
      </c>
      <c r="K62" s="181">
        <v>950</v>
      </c>
      <c r="L62" s="181">
        <v>930</v>
      </c>
      <c r="M62" s="181">
        <v>965</v>
      </c>
      <c r="N62" s="181">
        <v>1080</v>
      </c>
      <c r="O62" s="181">
        <v>1275</v>
      </c>
      <c r="P62" s="133">
        <v>0.18055555555555558</v>
      </c>
      <c r="Q62" s="111">
        <v>0.8214285714285714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750</v>
      </c>
      <c r="C81" s="181">
        <v>780</v>
      </c>
      <c r="D81" s="181">
        <v>750</v>
      </c>
      <c r="E81" s="181">
        <v>750</v>
      </c>
      <c r="F81" s="181">
        <v>800</v>
      </c>
      <c r="G81" s="181">
        <v>825</v>
      </c>
      <c r="H81" s="181">
        <v>800</v>
      </c>
      <c r="I81" s="181">
        <v>850</v>
      </c>
      <c r="J81" s="181">
        <v>900</v>
      </c>
      <c r="K81" s="181">
        <v>1000</v>
      </c>
      <c r="L81" s="181">
        <v>1000</v>
      </c>
      <c r="M81" s="181">
        <v>1000</v>
      </c>
      <c r="N81" s="181">
        <v>1100</v>
      </c>
      <c r="O81" s="181">
        <v>1000</v>
      </c>
      <c r="P81" s="133">
        <v>-9.0909090909090939E-2</v>
      </c>
      <c r="Q81" s="111">
        <v>0.33333333333333326</v>
      </c>
    </row>
    <row r="82" spans="1:22" ht="15" x14ac:dyDescent="0.25">
      <c r="A82" s="107" t="s">
        <v>25</v>
      </c>
      <c r="B82" s="181">
        <v>825</v>
      </c>
      <c r="C82" s="181">
        <v>850</v>
      </c>
      <c r="D82" s="181">
        <v>850</v>
      </c>
      <c r="E82" s="181">
        <v>850</v>
      </c>
      <c r="F82" s="181">
        <v>950</v>
      </c>
      <c r="G82" s="181">
        <v>950</v>
      </c>
      <c r="H82" s="181">
        <v>995</v>
      </c>
      <c r="I82" s="181">
        <v>1000</v>
      </c>
      <c r="J82" s="181">
        <v>1100</v>
      </c>
      <c r="K82" s="181">
        <v>1200</v>
      </c>
      <c r="L82" s="181">
        <v>1240</v>
      </c>
      <c r="M82" s="181">
        <v>1240</v>
      </c>
      <c r="N82" s="181">
        <v>1320</v>
      </c>
      <c r="O82" s="181">
        <v>1300</v>
      </c>
      <c r="P82" s="133">
        <v>-1.5151515151515138E-2</v>
      </c>
      <c r="Q82" s="111">
        <v>0.57575757575757569</v>
      </c>
    </row>
    <row r="83" spans="1:22" ht="15" x14ac:dyDescent="0.25">
      <c r="A83" s="107" t="s">
        <v>26</v>
      </c>
      <c r="B83" s="181">
        <v>811.27</v>
      </c>
      <c r="C83" s="181">
        <v>894.44</v>
      </c>
      <c r="D83" s="181">
        <v>849.5</v>
      </c>
      <c r="E83" s="181">
        <v>883.13</v>
      </c>
      <c r="F83" s="181">
        <v>961.21</v>
      </c>
      <c r="G83" s="181">
        <v>967.81</v>
      </c>
      <c r="H83" s="181">
        <v>972.76</v>
      </c>
      <c r="I83" s="181">
        <v>1047.22</v>
      </c>
      <c r="J83" s="181">
        <v>1084.8</v>
      </c>
      <c r="K83" s="181">
        <v>1177.19</v>
      </c>
      <c r="L83" s="181">
        <v>1208.48</v>
      </c>
      <c r="M83" s="181">
        <v>1224.47</v>
      </c>
      <c r="N83" s="181">
        <v>1317.29</v>
      </c>
      <c r="O83" s="181">
        <v>1346.1</v>
      </c>
      <c r="P83" s="133">
        <v>2.1870658700817502E-2</v>
      </c>
      <c r="Q83" s="111">
        <v>0.65925031124040068</v>
      </c>
    </row>
    <row r="84" spans="1:22" ht="15" x14ac:dyDescent="0.25">
      <c r="A84" s="107" t="s">
        <v>27</v>
      </c>
      <c r="B84" s="181">
        <v>890</v>
      </c>
      <c r="C84" s="181">
        <v>1000</v>
      </c>
      <c r="D84" s="181">
        <v>950</v>
      </c>
      <c r="E84" s="181">
        <v>950</v>
      </c>
      <c r="F84" s="181">
        <v>1140</v>
      </c>
      <c r="G84" s="181">
        <v>1140</v>
      </c>
      <c r="H84" s="181">
        <v>1200</v>
      </c>
      <c r="I84" s="181">
        <v>1240</v>
      </c>
      <c r="J84" s="181">
        <v>1255</v>
      </c>
      <c r="K84" s="181">
        <v>1375</v>
      </c>
      <c r="L84" s="181">
        <v>1400</v>
      </c>
      <c r="M84" s="181">
        <v>1440</v>
      </c>
      <c r="N84" s="181">
        <v>1580</v>
      </c>
      <c r="O84" s="181">
        <v>1600</v>
      </c>
      <c r="P84" s="133">
        <v>1.2658227848101333E-2</v>
      </c>
      <c r="Q84" s="111">
        <v>0.797752808988764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225</v>
      </c>
      <c r="C103" s="181">
        <v>235</v>
      </c>
      <c r="D103" s="181">
        <v>238.33</v>
      </c>
      <c r="E103" s="181">
        <v>250</v>
      </c>
      <c r="F103" s="181">
        <v>250</v>
      </c>
      <c r="G103" s="181">
        <v>250</v>
      </c>
      <c r="H103" s="181">
        <v>250</v>
      </c>
      <c r="I103" s="181">
        <v>260</v>
      </c>
      <c r="J103" s="181">
        <v>280</v>
      </c>
      <c r="K103" s="181">
        <v>300</v>
      </c>
      <c r="L103" s="181">
        <v>275</v>
      </c>
      <c r="M103" s="181">
        <v>290</v>
      </c>
      <c r="N103" s="181">
        <v>300</v>
      </c>
      <c r="O103" s="181">
        <v>350</v>
      </c>
      <c r="P103" s="133">
        <v>0.16666666666666674</v>
      </c>
      <c r="Q103" s="111">
        <v>0.55555555555555558</v>
      </c>
      <c r="AG103" s="62" t="s">
        <v>48</v>
      </c>
      <c r="AH103" s="11">
        <v>319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250</v>
      </c>
      <c r="C104" s="181">
        <v>260</v>
      </c>
      <c r="D104" s="181">
        <v>265</v>
      </c>
      <c r="E104" s="181">
        <v>273.33999999999997</v>
      </c>
      <c r="F104" s="181">
        <v>275</v>
      </c>
      <c r="G104" s="181">
        <v>290</v>
      </c>
      <c r="H104" s="181">
        <v>300</v>
      </c>
      <c r="I104" s="181">
        <v>290</v>
      </c>
      <c r="J104" s="181">
        <v>315</v>
      </c>
      <c r="K104" s="181">
        <v>330</v>
      </c>
      <c r="L104" s="181">
        <v>325</v>
      </c>
      <c r="M104" s="181">
        <v>325</v>
      </c>
      <c r="N104" s="181">
        <v>350</v>
      </c>
      <c r="O104" s="181">
        <v>400</v>
      </c>
      <c r="P104" s="133">
        <v>0.14285714285714279</v>
      </c>
      <c r="Q104" s="111">
        <v>0.60000000000000009</v>
      </c>
      <c r="AG104" s="62" t="s">
        <v>49</v>
      </c>
      <c r="AH104" s="11">
        <v>440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262.86</v>
      </c>
      <c r="C105" s="181">
        <v>263.08</v>
      </c>
      <c r="D105" s="181">
        <v>269.83</v>
      </c>
      <c r="E105" s="181">
        <v>268.35000000000002</v>
      </c>
      <c r="F105" s="181">
        <v>274.42</v>
      </c>
      <c r="G105" s="181">
        <v>289.27999999999997</v>
      </c>
      <c r="H105" s="181">
        <v>295.72000000000003</v>
      </c>
      <c r="I105" s="181">
        <v>309.20999999999998</v>
      </c>
      <c r="J105" s="181">
        <v>332.03</v>
      </c>
      <c r="K105" s="181">
        <v>343.77</v>
      </c>
      <c r="L105" s="181">
        <v>331.22</v>
      </c>
      <c r="M105" s="181">
        <v>329.32</v>
      </c>
      <c r="N105" s="181">
        <v>358.98</v>
      </c>
      <c r="O105" s="181">
        <v>407.38</v>
      </c>
      <c r="P105" s="133">
        <v>0.13482645272717142</v>
      </c>
      <c r="Q105" s="111">
        <v>0.54979837175682866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300</v>
      </c>
      <c r="C106" s="181">
        <v>290</v>
      </c>
      <c r="D106" s="181">
        <v>300</v>
      </c>
      <c r="E106" s="181">
        <v>300</v>
      </c>
      <c r="F106" s="181">
        <v>300</v>
      </c>
      <c r="G106" s="181">
        <v>320</v>
      </c>
      <c r="H106" s="181">
        <v>320</v>
      </c>
      <c r="I106" s="181">
        <v>340</v>
      </c>
      <c r="J106" s="181">
        <v>365</v>
      </c>
      <c r="K106" s="181">
        <v>385</v>
      </c>
      <c r="L106" s="181">
        <v>375</v>
      </c>
      <c r="M106" s="181">
        <v>360</v>
      </c>
      <c r="N106" s="181">
        <v>402</v>
      </c>
      <c r="O106" s="181">
        <v>450</v>
      </c>
      <c r="P106" s="133">
        <v>0.11940298507462677</v>
      </c>
      <c r="Q106" s="111">
        <v>0.5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319</v>
      </c>
      <c r="D125" s="181">
        <v>458</v>
      </c>
      <c r="E125" s="181">
        <v>483</v>
      </c>
      <c r="F125" s="181">
        <v>437</v>
      </c>
      <c r="G125" s="181">
        <v>405</v>
      </c>
      <c r="H125" s="181">
        <v>406</v>
      </c>
      <c r="I125" s="181">
        <v>382</v>
      </c>
      <c r="J125" s="181">
        <v>369</v>
      </c>
      <c r="K125" s="181">
        <v>398</v>
      </c>
      <c r="L125" s="181">
        <v>429</v>
      </c>
      <c r="M125" s="181">
        <v>424</v>
      </c>
      <c r="N125" s="181">
        <v>525</v>
      </c>
      <c r="O125" s="181">
        <v>476</v>
      </c>
      <c r="P125" s="181">
        <v>551</v>
      </c>
      <c r="Q125" s="80"/>
    </row>
    <row r="126" spans="1:17" ht="15" x14ac:dyDescent="0.25">
      <c r="A126" s="209" t="s">
        <v>49</v>
      </c>
      <c r="B126" s="210"/>
      <c r="C126" s="181">
        <v>613</v>
      </c>
      <c r="D126" s="181">
        <v>818</v>
      </c>
      <c r="E126" s="181">
        <v>918</v>
      </c>
      <c r="F126" s="181">
        <v>790</v>
      </c>
      <c r="G126" s="181">
        <v>856</v>
      </c>
      <c r="H126" s="181">
        <v>860</v>
      </c>
      <c r="I126" s="181">
        <v>950</v>
      </c>
      <c r="J126" s="181">
        <v>728</v>
      </c>
      <c r="K126" s="181">
        <v>779</v>
      </c>
      <c r="L126" s="181">
        <v>857</v>
      </c>
      <c r="M126" s="181">
        <v>805</v>
      </c>
      <c r="N126" s="181">
        <v>906</v>
      </c>
      <c r="O126" s="181">
        <v>877</v>
      </c>
      <c r="P126" s="181">
        <v>965</v>
      </c>
      <c r="Q126" s="80"/>
    </row>
    <row r="127" spans="1:17" ht="15" x14ac:dyDescent="0.25">
      <c r="A127" s="209" t="s">
        <v>50</v>
      </c>
      <c r="B127" s="210"/>
      <c r="C127" s="181">
        <v>198</v>
      </c>
      <c r="D127" s="181">
        <v>224</v>
      </c>
      <c r="E127" s="181">
        <v>283</v>
      </c>
      <c r="F127" s="181">
        <v>245</v>
      </c>
      <c r="G127" s="181">
        <v>303</v>
      </c>
      <c r="H127" s="181">
        <v>283</v>
      </c>
      <c r="I127" s="181">
        <v>335</v>
      </c>
      <c r="J127" s="181">
        <v>275</v>
      </c>
      <c r="K127" s="181">
        <v>304</v>
      </c>
      <c r="L127" s="181">
        <v>315</v>
      </c>
      <c r="M127" s="181">
        <v>229</v>
      </c>
      <c r="N127" s="181">
        <v>233</v>
      </c>
      <c r="O127" s="181">
        <v>251</v>
      </c>
      <c r="P127" s="245">
        <v>319</v>
      </c>
      <c r="Q127" s="80"/>
    </row>
    <row r="128" spans="1:17" ht="15" x14ac:dyDescent="0.25">
      <c r="A128" s="209" t="s">
        <v>51</v>
      </c>
      <c r="B128" s="210"/>
      <c r="C128" s="181">
        <v>71</v>
      </c>
      <c r="D128" s="181">
        <v>107</v>
      </c>
      <c r="E128" s="181">
        <v>121</v>
      </c>
      <c r="F128" s="181">
        <v>93</v>
      </c>
      <c r="G128" s="181">
        <v>107</v>
      </c>
      <c r="H128" s="181">
        <v>105</v>
      </c>
      <c r="I128" s="181">
        <v>85</v>
      </c>
      <c r="J128" s="181">
        <v>115</v>
      </c>
      <c r="K128" s="181">
        <v>95</v>
      </c>
      <c r="L128" s="181">
        <v>89</v>
      </c>
      <c r="M128" s="181">
        <v>105</v>
      </c>
      <c r="N128" s="181">
        <v>122</v>
      </c>
      <c r="O128" s="181">
        <v>105</v>
      </c>
      <c r="P128" s="245">
        <v>111</v>
      </c>
      <c r="Q128" s="80"/>
    </row>
    <row r="129" spans="1:17" ht="15" x14ac:dyDescent="0.25">
      <c r="A129" s="209" t="s">
        <v>52</v>
      </c>
      <c r="B129" s="210"/>
      <c r="C129" s="181">
        <v>94</v>
      </c>
      <c r="D129" s="181">
        <v>138</v>
      </c>
      <c r="E129" s="181">
        <v>143</v>
      </c>
      <c r="F129" s="181">
        <v>108</v>
      </c>
      <c r="G129" s="181">
        <v>104</v>
      </c>
      <c r="H129" s="181">
        <v>95</v>
      </c>
      <c r="I129" s="181">
        <v>93</v>
      </c>
      <c r="J129" s="181">
        <v>200</v>
      </c>
      <c r="K129" s="181">
        <v>163</v>
      </c>
      <c r="L129" s="181">
        <v>181</v>
      </c>
      <c r="M129" s="181">
        <v>199</v>
      </c>
      <c r="N129" s="181">
        <v>199</v>
      </c>
      <c r="O129" s="181">
        <v>195</v>
      </c>
      <c r="P129" s="245">
        <v>237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C718CABC-F2F7-48B9-A488-0A2E07F660DA}"/>
    <hyperlink ref="A3" location="Notes!A1" display="Go to specific notes" xr:uid="{BE274A84-664C-4A20-99CA-258B0EB3465D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7CF6-F671-405C-BE30-EE0E2F12DF89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10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10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400</v>
      </c>
      <c r="C15" s="181">
        <v>412.5</v>
      </c>
      <c r="D15" s="181">
        <v>400</v>
      </c>
      <c r="E15" s="181">
        <v>420</v>
      </c>
      <c r="F15" s="181">
        <v>425</v>
      </c>
      <c r="G15" s="181">
        <v>425</v>
      </c>
      <c r="H15" s="181">
        <v>425</v>
      </c>
      <c r="I15" s="181">
        <v>425</v>
      </c>
      <c r="J15" s="181">
        <v>450</v>
      </c>
      <c r="K15" s="181">
        <v>450</v>
      </c>
      <c r="L15" s="181">
        <v>450</v>
      </c>
      <c r="M15" s="181">
        <v>450</v>
      </c>
      <c r="N15" s="181">
        <v>495</v>
      </c>
      <c r="O15" s="181">
        <v>550</v>
      </c>
      <c r="P15" s="133">
        <v>0.11111111111111116</v>
      </c>
      <c r="Q15" s="111">
        <v>0.375</v>
      </c>
    </row>
    <row r="16" spans="1:17" ht="15" x14ac:dyDescent="0.25">
      <c r="A16" s="107" t="s">
        <v>25</v>
      </c>
      <c r="B16" s="181">
        <v>425</v>
      </c>
      <c r="C16" s="181">
        <v>450</v>
      </c>
      <c r="D16" s="181">
        <v>425</v>
      </c>
      <c r="E16" s="181">
        <v>450</v>
      </c>
      <c r="F16" s="181">
        <v>450</v>
      </c>
      <c r="G16" s="181">
        <v>450</v>
      </c>
      <c r="H16" s="181">
        <v>450</v>
      </c>
      <c r="I16" s="181">
        <v>450</v>
      </c>
      <c r="J16" s="181">
        <v>525</v>
      </c>
      <c r="K16" s="181">
        <v>500</v>
      </c>
      <c r="L16" s="181">
        <v>550</v>
      </c>
      <c r="M16" s="181">
        <v>525</v>
      </c>
      <c r="N16" s="181">
        <v>550</v>
      </c>
      <c r="O16" s="181">
        <v>650</v>
      </c>
      <c r="P16" s="133">
        <v>0.18181818181818188</v>
      </c>
      <c r="Q16" s="111">
        <v>0.52941176470588225</v>
      </c>
    </row>
    <row r="17" spans="1:44" ht="15" x14ac:dyDescent="0.25">
      <c r="A17" s="107" t="s">
        <v>26</v>
      </c>
      <c r="B17" s="181">
        <v>449.59</v>
      </c>
      <c r="C17" s="181">
        <v>456.61</v>
      </c>
      <c r="D17" s="181">
        <v>440.86</v>
      </c>
      <c r="E17" s="181">
        <v>465.96</v>
      </c>
      <c r="F17" s="181">
        <v>472.07</v>
      </c>
      <c r="G17" s="181">
        <v>461.49</v>
      </c>
      <c r="H17" s="181">
        <v>478.92</v>
      </c>
      <c r="I17" s="181">
        <v>487.82</v>
      </c>
      <c r="J17" s="181">
        <v>521.17999999999995</v>
      </c>
      <c r="K17" s="181">
        <v>525.55999999999995</v>
      </c>
      <c r="L17" s="181">
        <v>537.6</v>
      </c>
      <c r="M17" s="181">
        <v>534.46</v>
      </c>
      <c r="N17" s="181">
        <v>580.35</v>
      </c>
      <c r="O17" s="181">
        <v>644.85</v>
      </c>
      <c r="P17" s="133">
        <v>0.11113982941328504</v>
      </c>
      <c r="Q17" s="111">
        <v>0.43430681287395201</v>
      </c>
      <c r="AR17" s="1" t="s">
        <v>150</v>
      </c>
    </row>
    <row r="18" spans="1:44" ht="15" x14ac:dyDescent="0.25">
      <c r="A18" s="107" t="s">
        <v>27</v>
      </c>
      <c r="B18" s="181">
        <v>475</v>
      </c>
      <c r="C18" s="181">
        <v>475</v>
      </c>
      <c r="D18" s="181">
        <v>475</v>
      </c>
      <c r="E18" s="181">
        <v>495</v>
      </c>
      <c r="F18" s="181">
        <v>525</v>
      </c>
      <c r="G18" s="181">
        <v>495</v>
      </c>
      <c r="H18" s="181">
        <v>525</v>
      </c>
      <c r="I18" s="181">
        <v>550</v>
      </c>
      <c r="J18" s="181">
        <v>575</v>
      </c>
      <c r="K18" s="181">
        <v>595</v>
      </c>
      <c r="L18" s="181">
        <v>600</v>
      </c>
      <c r="M18" s="181">
        <v>597.5</v>
      </c>
      <c r="N18" s="181">
        <v>650</v>
      </c>
      <c r="O18" s="181">
        <v>725</v>
      </c>
      <c r="P18" s="133">
        <v>0.11538461538461542</v>
      </c>
      <c r="Q18" s="111">
        <v>0.52631578947368429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525</v>
      </c>
      <c r="C37" s="181">
        <v>500</v>
      </c>
      <c r="D37" s="181">
        <v>525</v>
      </c>
      <c r="E37" s="181">
        <v>500</v>
      </c>
      <c r="F37" s="181">
        <v>525</v>
      </c>
      <c r="G37" s="181">
        <v>525</v>
      </c>
      <c r="H37" s="181">
        <v>550</v>
      </c>
      <c r="I37" s="181">
        <v>550</v>
      </c>
      <c r="J37" s="181">
        <v>575</v>
      </c>
      <c r="K37" s="181">
        <v>575</v>
      </c>
      <c r="L37" s="181">
        <v>575</v>
      </c>
      <c r="M37" s="181">
        <v>592.5</v>
      </c>
      <c r="N37" s="181">
        <v>625</v>
      </c>
      <c r="O37" s="181">
        <v>725</v>
      </c>
      <c r="P37" s="133">
        <v>0.15999999999999992</v>
      </c>
      <c r="Q37" s="111">
        <v>0.38095238095238093</v>
      </c>
    </row>
    <row r="38" spans="1:22" ht="15" x14ac:dyDescent="0.25">
      <c r="A38" s="107" t="s">
        <v>25</v>
      </c>
      <c r="B38" s="181">
        <v>575</v>
      </c>
      <c r="C38" s="181">
        <v>550</v>
      </c>
      <c r="D38" s="181">
        <v>595</v>
      </c>
      <c r="E38" s="181">
        <v>575</v>
      </c>
      <c r="F38" s="181">
        <v>575</v>
      </c>
      <c r="G38" s="181">
        <v>575</v>
      </c>
      <c r="H38" s="181">
        <v>625</v>
      </c>
      <c r="I38" s="181">
        <v>600</v>
      </c>
      <c r="J38" s="181">
        <v>675</v>
      </c>
      <c r="K38" s="181">
        <v>650</v>
      </c>
      <c r="L38" s="181">
        <v>695</v>
      </c>
      <c r="M38" s="181">
        <v>725</v>
      </c>
      <c r="N38" s="181">
        <v>750</v>
      </c>
      <c r="O38" s="181">
        <v>850</v>
      </c>
      <c r="P38" s="133">
        <v>0.1333333333333333</v>
      </c>
      <c r="Q38" s="111">
        <v>0.47826086956521729</v>
      </c>
    </row>
    <row r="39" spans="1:22" ht="15" x14ac:dyDescent="0.25">
      <c r="A39" s="107" t="s">
        <v>26</v>
      </c>
      <c r="B39" s="181">
        <v>581.12</v>
      </c>
      <c r="C39" s="181">
        <v>571.97</v>
      </c>
      <c r="D39" s="181">
        <v>608.66</v>
      </c>
      <c r="E39" s="181">
        <v>587.11</v>
      </c>
      <c r="F39" s="181">
        <v>603.70000000000005</v>
      </c>
      <c r="G39" s="181">
        <v>610.75</v>
      </c>
      <c r="H39" s="181">
        <v>635.52</v>
      </c>
      <c r="I39" s="181">
        <v>653.4</v>
      </c>
      <c r="J39" s="181">
        <v>683.7</v>
      </c>
      <c r="K39" s="181">
        <v>677.02</v>
      </c>
      <c r="L39" s="181">
        <v>704.3</v>
      </c>
      <c r="M39" s="181">
        <v>720.66</v>
      </c>
      <c r="N39" s="181">
        <v>780.06</v>
      </c>
      <c r="O39" s="181">
        <v>897.45</v>
      </c>
      <c r="P39" s="133">
        <v>0.15048842396738715</v>
      </c>
      <c r="Q39" s="111">
        <v>0.54434540198237902</v>
      </c>
    </row>
    <row r="40" spans="1:22" ht="15" x14ac:dyDescent="0.25">
      <c r="A40" s="107" t="s">
        <v>27</v>
      </c>
      <c r="B40" s="181">
        <v>625</v>
      </c>
      <c r="C40" s="181">
        <v>650</v>
      </c>
      <c r="D40" s="181">
        <v>680</v>
      </c>
      <c r="E40" s="181">
        <v>650</v>
      </c>
      <c r="F40" s="181">
        <v>695</v>
      </c>
      <c r="G40" s="181">
        <v>675</v>
      </c>
      <c r="H40" s="181">
        <v>695</v>
      </c>
      <c r="I40" s="181">
        <v>750</v>
      </c>
      <c r="J40" s="181">
        <v>750</v>
      </c>
      <c r="K40" s="181">
        <v>750</v>
      </c>
      <c r="L40" s="181">
        <v>800</v>
      </c>
      <c r="M40" s="181">
        <v>825</v>
      </c>
      <c r="N40" s="181">
        <v>875</v>
      </c>
      <c r="O40" s="181">
        <v>995</v>
      </c>
      <c r="P40" s="133">
        <v>0.13714285714285723</v>
      </c>
      <c r="Q40" s="111">
        <v>0.59200000000000008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650</v>
      </c>
      <c r="C59" s="181">
        <v>650</v>
      </c>
      <c r="D59" s="181">
        <v>695</v>
      </c>
      <c r="E59" s="181">
        <v>650</v>
      </c>
      <c r="F59" s="181">
        <v>695</v>
      </c>
      <c r="G59" s="181">
        <v>695</v>
      </c>
      <c r="H59" s="181">
        <v>695</v>
      </c>
      <c r="I59" s="181">
        <v>775</v>
      </c>
      <c r="J59" s="181">
        <v>795</v>
      </c>
      <c r="K59" s="181">
        <v>750</v>
      </c>
      <c r="L59" s="181">
        <v>800</v>
      </c>
      <c r="M59" s="181">
        <v>800</v>
      </c>
      <c r="N59" s="181">
        <v>850</v>
      </c>
      <c r="O59" s="181">
        <v>950</v>
      </c>
      <c r="P59" s="133">
        <v>0.11764705882352944</v>
      </c>
      <c r="Q59" s="111">
        <v>0.46153846153846145</v>
      </c>
    </row>
    <row r="60" spans="1:22" ht="15" x14ac:dyDescent="0.25">
      <c r="A60" s="107" t="s">
        <v>25</v>
      </c>
      <c r="B60" s="181">
        <v>700</v>
      </c>
      <c r="C60" s="181">
        <v>730</v>
      </c>
      <c r="D60" s="181">
        <v>750</v>
      </c>
      <c r="E60" s="181">
        <v>750</v>
      </c>
      <c r="F60" s="181">
        <v>795</v>
      </c>
      <c r="G60" s="181">
        <v>797.5</v>
      </c>
      <c r="H60" s="181">
        <v>795</v>
      </c>
      <c r="I60" s="181">
        <v>892.5</v>
      </c>
      <c r="J60" s="181">
        <v>895</v>
      </c>
      <c r="K60" s="181">
        <v>895</v>
      </c>
      <c r="L60" s="181">
        <v>895</v>
      </c>
      <c r="M60" s="181">
        <v>895</v>
      </c>
      <c r="N60" s="181">
        <v>1050</v>
      </c>
      <c r="O60" s="181">
        <v>1200</v>
      </c>
      <c r="P60" s="133">
        <v>0.14285714285714279</v>
      </c>
      <c r="Q60" s="111">
        <v>0.71428571428571419</v>
      </c>
    </row>
    <row r="61" spans="1:22" ht="15" x14ac:dyDescent="0.25">
      <c r="A61" s="107" t="s">
        <v>26</v>
      </c>
      <c r="B61" s="181">
        <v>750.02</v>
      </c>
      <c r="C61" s="181">
        <v>772.43</v>
      </c>
      <c r="D61" s="181">
        <v>810.13</v>
      </c>
      <c r="E61" s="181">
        <v>797.68</v>
      </c>
      <c r="F61" s="181">
        <v>798.73</v>
      </c>
      <c r="G61" s="181">
        <v>819.59</v>
      </c>
      <c r="H61" s="181">
        <v>859.19</v>
      </c>
      <c r="I61" s="181">
        <v>923.82</v>
      </c>
      <c r="J61" s="181">
        <v>936.32</v>
      </c>
      <c r="K61" s="181">
        <v>945.66</v>
      </c>
      <c r="L61" s="181">
        <v>975.87</v>
      </c>
      <c r="M61" s="181">
        <v>1016.96</v>
      </c>
      <c r="N61" s="181">
        <v>1137.8800000000001</v>
      </c>
      <c r="O61" s="181">
        <v>1230.3800000000001</v>
      </c>
      <c r="P61" s="133">
        <v>8.1291524589587549E-2</v>
      </c>
      <c r="Q61" s="111">
        <v>0.64046292098877378</v>
      </c>
    </row>
    <row r="62" spans="1:22" ht="15" x14ac:dyDescent="0.25">
      <c r="A62" s="107" t="s">
        <v>27</v>
      </c>
      <c r="B62" s="181">
        <v>775</v>
      </c>
      <c r="C62" s="181">
        <v>800</v>
      </c>
      <c r="D62" s="181">
        <v>895</v>
      </c>
      <c r="E62" s="181">
        <v>850</v>
      </c>
      <c r="F62" s="181">
        <v>890</v>
      </c>
      <c r="G62" s="181">
        <v>900</v>
      </c>
      <c r="H62" s="181">
        <v>985</v>
      </c>
      <c r="I62" s="181">
        <v>1000</v>
      </c>
      <c r="J62" s="181">
        <v>1050</v>
      </c>
      <c r="K62" s="181">
        <v>1025</v>
      </c>
      <c r="L62" s="181">
        <v>1050</v>
      </c>
      <c r="M62" s="181">
        <v>1195</v>
      </c>
      <c r="N62" s="181">
        <v>1300</v>
      </c>
      <c r="O62" s="181">
        <v>1475</v>
      </c>
      <c r="P62" s="133">
        <v>0.13461538461538458</v>
      </c>
      <c r="Q62" s="111">
        <v>0.90322580645161299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900</v>
      </c>
      <c r="C81" s="181">
        <v>950</v>
      </c>
      <c r="D81" s="181">
        <v>900</v>
      </c>
      <c r="E81" s="181">
        <v>950</v>
      </c>
      <c r="F81" s="181">
        <v>922.5</v>
      </c>
      <c r="G81" s="181">
        <v>950</v>
      </c>
      <c r="H81" s="181">
        <v>962.5</v>
      </c>
      <c r="I81" s="181">
        <v>1200</v>
      </c>
      <c r="J81" s="181">
        <v>1150</v>
      </c>
      <c r="K81" s="181">
        <v>1272.5</v>
      </c>
      <c r="L81" s="181">
        <v>1150</v>
      </c>
      <c r="M81" s="181">
        <v>1295</v>
      </c>
      <c r="N81" s="181">
        <v>1290</v>
      </c>
      <c r="O81" s="181">
        <v>1290</v>
      </c>
      <c r="P81" s="133">
        <v>0</v>
      </c>
      <c r="Q81" s="111">
        <v>0.43333333333333335</v>
      </c>
    </row>
    <row r="82" spans="1:22" ht="15" x14ac:dyDescent="0.25">
      <c r="A82" s="107" t="s">
        <v>25</v>
      </c>
      <c r="B82" s="181">
        <v>995</v>
      </c>
      <c r="C82" s="181">
        <v>1100</v>
      </c>
      <c r="D82" s="181">
        <v>1195</v>
      </c>
      <c r="E82" s="181">
        <v>1100</v>
      </c>
      <c r="F82" s="181">
        <v>1200</v>
      </c>
      <c r="G82" s="181">
        <v>1200</v>
      </c>
      <c r="H82" s="181">
        <v>1100</v>
      </c>
      <c r="I82" s="181">
        <v>1500</v>
      </c>
      <c r="J82" s="181">
        <v>1300</v>
      </c>
      <c r="K82" s="181">
        <v>1497.5</v>
      </c>
      <c r="L82" s="181">
        <v>1450</v>
      </c>
      <c r="M82" s="181">
        <v>1537.5</v>
      </c>
      <c r="N82" s="181">
        <v>1445</v>
      </c>
      <c r="O82" s="181">
        <v>1750</v>
      </c>
      <c r="P82" s="133">
        <v>0.21107266435986149</v>
      </c>
      <c r="Q82" s="111">
        <v>0.7587939698492463</v>
      </c>
    </row>
    <row r="83" spans="1:22" ht="15" x14ac:dyDescent="0.25">
      <c r="A83" s="107" t="s">
        <v>26</v>
      </c>
      <c r="B83" s="181">
        <v>1135.19</v>
      </c>
      <c r="C83" s="181">
        <v>1204.31</v>
      </c>
      <c r="D83" s="181">
        <v>1137.57</v>
      </c>
      <c r="E83" s="181">
        <v>1246.04</v>
      </c>
      <c r="F83" s="181">
        <v>1279.83</v>
      </c>
      <c r="G83" s="181">
        <v>1264.46</v>
      </c>
      <c r="H83" s="181">
        <v>1276.8800000000001</v>
      </c>
      <c r="I83" s="181">
        <v>1551.67</v>
      </c>
      <c r="J83" s="181">
        <v>1343.5</v>
      </c>
      <c r="K83" s="181">
        <v>1553.19</v>
      </c>
      <c r="L83" s="181">
        <v>1505.92</v>
      </c>
      <c r="M83" s="181">
        <v>1651.25</v>
      </c>
      <c r="N83" s="181">
        <v>1637.5</v>
      </c>
      <c r="O83" s="181">
        <v>1885.41</v>
      </c>
      <c r="P83" s="133">
        <v>0.15139541984732841</v>
      </c>
      <c r="Q83" s="111">
        <v>0.66087615289070545</v>
      </c>
    </row>
    <row r="84" spans="1:22" ht="15" x14ac:dyDescent="0.25">
      <c r="A84" s="107" t="s">
        <v>27</v>
      </c>
      <c r="B84" s="181">
        <v>1350</v>
      </c>
      <c r="C84" s="181">
        <v>1400</v>
      </c>
      <c r="D84" s="181">
        <v>1300</v>
      </c>
      <c r="E84" s="181">
        <v>1500</v>
      </c>
      <c r="F84" s="181">
        <v>1525</v>
      </c>
      <c r="G84" s="181">
        <v>1500</v>
      </c>
      <c r="H84" s="181">
        <v>1500</v>
      </c>
      <c r="I84" s="181">
        <v>1650</v>
      </c>
      <c r="J84" s="181">
        <v>1500</v>
      </c>
      <c r="K84" s="181">
        <v>1725</v>
      </c>
      <c r="L84" s="181">
        <v>1700</v>
      </c>
      <c r="M84" s="181">
        <v>1775</v>
      </c>
      <c r="N84" s="181">
        <v>1847.5</v>
      </c>
      <c r="O84" s="181">
        <v>2250</v>
      </c>
      <c r="P84" s="133">
        <v>0.21786197564276044</v>
      </c>
      <c r="Q84" s="111">
        <v>0.66666666666666674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274</v>
      </c>
      <c r="C103" s="181">
        <v>257</v>
      </c>
      <c r="D103" s="181">
        <v>285</v>
      </c>
      <c r="E103" s="181">
        <v>281.66000000000003</v>
      </c>
      <c r="F103" s="181">
        <v>285</v>
      </c>
      <c r="G103" s="181">
        <v>280</v>
      </c>
      <c r="H103" s="181">
        <v>275</v>
      </c>
      <c r="I103" s="181">
        <v>325</v>
      </c>
      <c r="J103" s="181">
        <v>290</v>
      </c>
      <c r="K103" s="181">
        <v>300</v>
      </c>
      <c r="L103" s="181">
        <v>300</v>
      </c>
      <c r="M103" s="181">
        <v>350</v>
      </c>
      <c r="N103" s="181">
        <v>310</v>
      </c>
      <c r="O103" s="181">
        <v>400</v>
      </c>
      <c r="P103" s="133">
        <v>0.29032258064516125</v>
      </c>
      <c r="Q103" s="111">
        <v>0.45985401459854014</v>
      </c>
      <c r="AG103" s="62" t="s">
        <v>48</v>
      </c>
      <c r="AH103" s="11">
        <v>75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300</v>
      </c>
      <c r="C104" s="181">
        <v>305</v>
      </c>
      <c r="D104" s="181">
        <v>327.5</v>
      </c>
      <c r="E104" s="181">
        <v>310</v>
      </c>
      <c r="F104" s="181">
        <v>315</v>
      </c>
      <c r="G104" s="181">
        <v>319.54000000000002</v>
      </c>
      <c r="H104" s="181">
        <v>325</v>
      </c>
      <c r="I104" s="181">
        <v>375</v>
      </c>
      <c r="J104" s="181">
        <v>337.79</v>
      </c>
      <c r="K104" s="181">
        <v>325.89</v>
      </c>
      <c r="L104" s="181">
        <v>341</v>
      </c>
      <c r="M104" s="181">
        <v>472.5</v>
      </c>
      <c r="N104" s="181">
        <v>400</v>
      </c>
      <c r="O104" s="181">
        <v>475</v>
      </c>
      <c r="P104" s="133">
        <v>0.1875</v>
      </c>
      <c r="Q104" s="111">
        <v>0.58333333333333326</v>
      </c>
      <c r="AG104" s="62" t="s">
        <v>49</v>
      </c>
      <c r="AH104" s="11">
        <v>525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300.36</v>
      </c>
      <c r="C105" s="181">
        <v>303.58999999999997</v>
      </c>
      <c r="D105" s="181">
        <v>338.4</v>
      </c>
      <c r="E105" s="181">
        <v>323.36</v>
      </c>
      <c r="F105" s="181">
        <v>322.2</v>
      </c>
      <c r="G105" s="181">
        <v>312.08</v>
      </c>
      <c r="H105" s="181">
        <v>324.77999999999997</v>
      </c>
      <c r="I105" s="181">
        <v>385.4</v>
      </c>
      <c r="J105" s="181">
        <v>346.63</v>
      </c>
      <c r="K105" s="181">
        <v>352.18</v>
      </c>
      <c r="L105" s="181">
        <v>356.46</v>
      </c>
      <c r="M105" s="181">
        <v>436.32</v>
      </c>
      <c r="N105" s="181">
        <v>420</v>
      </c>
      <c r="O105" s="181">
        <v>473.73</v>
      </c>
      <c r="P105" s="133">
        <v>0.12792857142857139</v>
      </c>
      <c r="Q105" s="111">
        <v>0.57720735117858579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324</v>
      </c>
      <c r="C106" s="181">
        <v>335</v>
      </c>
      <c r="D106" s="181">
        <v>368.33</v>
      </c>
      <c r="E106" s="181">
        <v>376.66</v>
      </c>
      <c r="F106" s="181">
        <v>341.67</v>
      </c>
      <c r="G106" s="181">
        <v>325</v>
      </c>
      <c r="H106" s="181">
        <v>375</v>
      </c>
      <c r="I106" s="181">
        <v>425</v>
      </c>
      <c r="J106" s="181">
        <v>400</v>
      </c>
      <c r="K106" s="181">
        <v>390</v>
      </c>
      <c r="L106" s="181">
        <v>400</v>
      </c>
      <c r="M106" s="181">
        <v>500</v>
      </c>
      <c r="N106" s="181">
        <v>500</v>
      </c>
      <c r="O106" s="181">
        <v>550</v>
      </c>
      <c r="P106" s="133">
        <v>0.10000000000000009</v>
      </c>
      <c r="Q106" s="111">
        <v>0.69753086419753085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75</v>
      </c>
      <c r="D125" s="181">
        <v>84</v>
      </c>
      <c r="E125" s="181">
        <v>70</v>
      </c>
      <c r="F125" s="181">
        <v>52</v>
      </c>
      <c r="G125" s="181">
        <v>58</v>
      </c>
      <c r="H125" s="181">
        <v>111</v>
      </c>
      <c r="I125" s="181">
        <v>98</v>
      </c>
      <c r="J125" s="181">
        <v>71</v>
      </c>
      <c r="K125" s="181">
        <v>73</v>
      </c>
      <c r="L125" s="181">
        <v>72</v>
      </c>
      <c r="M125" s="181">
        <v>75</v>
      </c>
      <c r="N125" s="181">
        <v>56</v>
      </c>
      <c r="O125" s="181">
        <v>101</v>
      </c>
      <c r="P125" s="181">
        <v>108</v>
      </c>
      <c r="Q125" s="80"/>
    </row>
    <row r="126" spans="1:17" ht="15" x14ac:dyDescent="0.25">
      <c r="A126" s="209" t="s">
        <v>49</v>
      </c>
      <c r="B126" s="210"/>
      <c r="C126" s="181">
        <v>172</v>
      </c>
      <c r="D126" s="181">
        <v>137</v>
      </c>
      <c r="E126" s="181">
        <v>114</v>
      </c>
      <c r="F126" s="181">
        <v>123</v>
      </c>
      <c r="G126" s="181">
        <v>150</v>
      </c>
      <c r="H126" s="181">
        <v>177</v>
      </c>
      <c r="I126" s="181">
        <v>144</v>
      </c>
      <c r="J126" s="181">
        <v>169</v>
      </c>
      <c r="K126" s="181">
        <v>165</v>
      </c>
      <c r="L126" s="181">
        <v>178</v>
      </c>
      <c r="M126" s="181">
        <v>135</v>
      </c>
      <c r="N126" s="181">
        <v>152</v>
      </c>
      <c r="O126" s="181">
        <v>164</v>
      </c>
      <c r="P126" s="181">
        <v>201</v>
      </c>
      <c r="Q126" s="80"/>
    </row>
    <row r="127" spans="1:17" ht="15" x14ac:dyDescent="0.25">
      <c r="A127" s="209" t="s">
        <v>50</v>
      </c>
      <c r="B127" s="210"/>
      <c r="C127" s="181">
        <v>110</v>
      </c>
      <c r="D127" s="181">
        <v>115</v>
      </c>
      <c r="E127" s="181">
        <v>79</v>
      </c>
      <c r="F127" s="181">
        <v>95</v>
      </c>
      <c r="G127" s="181">
        <v>114</v>
      </c>
      <c r="H127" s="181">
        <v>98</v>
      </c>
      <c r="I127" s="181">
        <v>105</v>
      </c>
      <c r="J127" s="181">
        <v>106</v>
      </c>
      <c r="K127" s="181">
        <v>106</v>
      </c>
      <c r="L127" s="181">
        <v>99</v>
      </c>
      <c r="M127" s="181">
        <v>63</v>
      </c>
      <c r="N127" s="181">
        <v>53</v>
      </c>
      <c r="O127" s="181">
        <v>66</v>
      </c>
      <c r="P127" s="245">
        <v>93</v>
      </c>
      <c r="Q127" s="80"/>
    </row>
    <row r="128" spans="1:17" ht="15" x14ac:dyDescent="0.25">
      <c r="A128" s="209" t="s">
        <v>51</v>
      </c>
      <c r="B128" s="210"/>
      <c r="C128" s="181">
        <v>43</v>
      </c>
      <c r="D128" s="181">
        <v>51</v>
      </c>
      <c r="E128" s="181">
        <v>37</v>
      </c>
      <c r="F128" s="181">
        <v>48</v>
      </c>
      <c r="G128" s="181">
        <v>40</v>
      </c>
      <c r="H128" s="181">
        <v>46</v>
      </c>
      <c r="I128" s="181">
        <v>40</v>
      </c>
      <c r="J128" s="181">
        <v>42</v>
      </c>
      <c r="K128" s="181">
        <v>30</v>
      </c>
      <c r="L128" s="181">
        <v>36</v>
      </c>
      <c r="M128" s="181">
        <v>38</v>
      </c>
      <c r="N128" s="181">
        <v>20</v>
      </c>
      <c r="O128" s="181">
        <v>28</v>
      </c>
      <c r="P128" s="245">
        <v>49</v>
      </c>
      <c r="Q128" s="80"/>
    </row>
    <row r="129" spans="1:17" ht="15" x14ac:dyDescent="0.25">
      <c r="A129" s="209" t="s">
        <v>52</v>
      </c>
      <c r="B129" s="210"/>
      <c r="C129" s="181">
        <v>22</v>
      </c>
      <c r="D129" s="181">
        <v>31</v>
      </c>
      <c r="E129" s="181">
        <v>26</v>
      </c>
      <c r="F129" s="181">
        <v>38</v>
      </c>
      <c r="G129" s="181">
        <v>28</v>
      </c>
      <c r="H129" s="181">
        <v>32</v>
      </c>
      <c r="I129" s="181">
        <v>22</v>
      </c>
      <c r="J129" s="181">
        <v>30</v>
      </c>
      <c r="K129" s="181">
        <v>28</v>
      </c>
      <c r="L129" s="181">
        <v>43</v>
      </c>
      <c r="M129" s="181">
        <v>25</v>
      </c>
      <c r="N129" s="181">
        <v>22</v>
      </c>
      <c r="O129" s="181">
        <v>18</v>
      </c>
      <c r="P129" s="245">
        <v>11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FFA44ECB-AC7C-4B97-AAC4-BF49A06BCFA4}"/>
    <hyperlink ref="A3" location="Notes!A1" display="Go to specific notes" xr:uid="{05BF4714-27E8-4AA0-B48B-F135038893C7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4EBF-68C4-4394-8CF0-696DB804C62B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11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11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350</v>
      </c>
      <c r="C15" s="181">
        <v>350</v>
      </c>
      <c r="D15" s="181">
        <v>350</v>
      </c>
      <c r="E15" s="181">
        <v>350</v>
      </c>
      <c r="F15" s="181">
        <v>350</v>
      </c>
      <c r="G15" s="181">
        <v>350</v>
      </c>
      <c r="H15" s="181">
        <v>360</v>
      </c>
      <c r="I15" s="181">
        <v>365</v>
      </c>
      <c r="J15" s="181">
        <v>370</v>
      </c>
      <c r="K15" s="181">
        <v>360</v>
      </c>
      <c r="L15" s="181">
        <v>375</v>
      </c>
      <c r="M15" s="181">
        <v>395</v>
      </c>
      <c r="N15" s="181">
        <v>425</v>
      </c>
      <c r="O15" s="181">
        <v>450</v>
      </c>
      <c r="P15" s="133">
        <v>5.8823529411764719E-2</v>
      </c>
      <c r="Q15" s="111">
        <v>0.28571428571428581</v>
      </c>
    </row>
    <row r="16" spans="1:17" ht="15" x14ac:dyDescent="0.25">
      <c r="A16" s="107" t="s">
        <v>25</v>
      </c>
      <c r="B16" s="181">
        <v>370</v>
      </c>
      <c r="C16" s="181">
        <v>375</v>
      </c>
      <c r="D16" s="181">
        <v>375</v>
      </c>
      <c r="E16" s="181">
        <v>375</v>
      </c>
      <c r="F16" s="181">
        <v>395</v>
      </c>
      <c r="G16" s="181">
        <v>395</v>
      </c>
      <c r="H16" s="181">
        <v>395</v>
      </c>
      <c r="I16" s="181">
        <v>400</v>
      </c>
      <c r="J16" s="181">
        <v>400</v>
      </c>
      <c r="K16" s="181">
        <v>400</v>
      </c>
      <c r="L16" s="181">
        <v>420</v>
      </c>
      <c r="M16" s="181">
        <v>442.5</v>
      </c>
      <c r="N16" s="181">
        <v>475</v>
      </c>
      <c r="O16" s="181">
        <v>495</v>
      </c>
      <c r="P16" s="133">
        <v>4.2105263157894646E-2</v>
      </c>
      <c r="Q16" s="111">
        <v>0.33783783783783794</v>
      </c>
    </row>
    <row r="17" spans="1:44" ht="15" x14ac:dyDescent="0.25">
      <c r="A17" s="107" t="s">
        <v>26</v>
      </c>
      <c r="B17" s="181">
        <v>378.99</v>
      </c>
      <c r="C17" s="181">
        <v>383.44</v>
      </c>
      <c r="D17" s="181">
        <v>387.33</v>
      </c>
      <c r="E17" s="181">
        <v>381.48</v>
      </c>
      <c r="F17" s="181">
        <v>405.31</v>
      </c>
      <c r="G17" s="181">
        <v>395.12</v>
      </c>
      <c r="H17" s="181">
        <v>402.75</v>
      </c>
      <c r="I17" s="181">
        <v>411.45</v>
      </c>
      <c r="J17" s="181">
        <v>413.36</v>
      </c>
      <c r="K17" s="181">
        <v>422.29</v>
      </c>
      <c r="L17" s="181">
        <v>441.34</v>
      </c>
      <c r="M17" s="181">
        <v>462.23</v>
      </c>
      <c r="N17" s="181">
        <v>491.91</v>
      </c>
      <c r="O17" s="181">
        <v>523.38</v>
      </c>
      <c r="P17" s="133">
        <v>6.3975117399524217E-2</v>
      </c>
      <c r="Q17" s="111">
        <v>0.38098630570727465</v>
      </c>
      <c r="AR17" s="1" t="s">
        <v>150</v>
      </c>
    </row>
    <row r="18" spans="1:44" ht="15" x14ac:dyDescent="0.25">
      <c r="A18" s="107" t="s">
        <v>27</v>
      </c>
      <c r="B18" s="181">
        <v>395</v>
      </c>
      <c r="C18" s="181">
        <v>400</v>
      </c>
      <c r="D18" s="181">
        <v>400</v>
      </c>
      <c r="E18" s="181">
        <v>400</v>
      </c>
      <c r="F18" s="181">
        <v>425</v>
      </c>
      <c r="G18" s="181">
        <v>425</v>
      </c>
      <c r="H18" s="181">
        <v>425</v>
      </c>
      <c r="I18" s="181">
        <v>450</v>
      </c>
      <c r="J18" s="181">
        <v>450</v>
      </c>
      <c r="K18" s="181">
        <v>450</v>
      </c>
      <c r="L18" s="181">
        <v>450</v>
      </c>
      <c r="M18" s="181">
        <v>482.5</v>
      </c>
      <c r="N18" s="181">
        <v>525</v>
      </c>
      <c r="O18" s="181">
        <v>550</v>
      </c>
      <c r="P18" s="133">
        <v>4.7619047619047672E-2</v>
      </c>
      <c r="Q18" s="111">
        <v>0.39240506329113933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420</v>
      </c>
      <c r="C37" s="181">
        <v>425</v>
      </c>
      <c r="D37" s="181">
        <v>430</v>
      </c>
      <c r="E37" s="181">
        <v>425</v>
      </c>
      <c r="F37" s="181">
        <v>450</v>
      </c>
      <c r="G37" s="181">
        <v>440</v>
      </c>
      <c r="H37" s="181">
        <v>450</v>
      </c>
      <c r="I37" s="181">
        <v>450</v>
      </c>
      <c r="J37" s="181">
        <v>450</v>
      </c>
      <c r="K37" s="181">
        <v>460</v>
      </c>
      <c r="L37" s="181">
        <v>460</v>
      </c>
      <c r="M37" s="181">
        <v>475</v>
      </c>
      <c r="N37" s="181">
        <v>525</v>
      </c>
      <c r="O37" s="181">
        <v>575</v>
      </c>
      <c r="P37" s="133">
        <v>9.5238095238095344E-2</v>
      </c>
      <c r="Q37" s="111">
        <v>0.36904761904761907</v>
      </c>
    </row>
    <row r="38" spans="1:22" ht="15" x14ac:dyDescent="0.25">
      <c r="A38" s="107" t="s">
        <v>25</v>
      </c>
      <c r="B38" s="181">
        <v>450</v>
      </c>
      <c r="C38" s="181">
        <v>470</v>
      </c>
      <c r="D38" s="181">
        <v>470</v>
      </c>
      <c r="E38" s="181">
        <v>475</v>
      </c>
      <c r="F38" s="181">
        <v>490</v>
      </c>
      <c r="G38" s="181">
        <v>475</v>
      </c>
      <c r="H38" s="181">
        <v>495</v>
      </c>
      <c r="I38" s="181">
        <v>500</v>
      </c>
      <c r="J38" s="181">
        <v>502.5</v>
      </c>
      <c r="K38" s="181">
        <v>517.5</v>
      </c>
      <c r="L38" s="181">
        <v>525</v>
      </c>
      <c r="M38" s="181">
        <v>550</v>
      </c>
      <c r="N38" s="181">
        <v>595</v>
      </c>
      <c r="O38" s="181">
        <v>650</v>
      </c>
      <c r="P38" s="133">
        <v>9.243697478991586E-2</v>
      </c>
      <c r="Q38" s="111">
        <v>0.44444444444444442</v>
      </c>
    </row>
    <row r="39" spans="1:22" ht="15" x14ac:dyDescent="0.25">
      <c r="A39" s="107" t="s">
        <v>26</v>
      </c>
      <c r="B39" s="181">
        <v>463.99</v>
      </c>
      <c r="C39" s="181">
        <v>476.96</v>
      </c>
      <c r="D39" s="181">
        <v>481.34</v>
      </c>
      <c r="E39" s="181">
        <v>485.39</v>
      </c>
      <c r="F39" s="181">
        <v>509.51</v>
      </c>
      <c r="G39" s="181">
        <v>497.96</v>
      </c>
      <c r="H39" s="181">
        <v>510.77</v>
      </c>
      <c r="I39" s="181">
        <v>533.29</v>
      </c>
      <c r="J39" s="181">
        <v>547.91999999999996</v>
      </c>
      <c r="K39" s="181">
        <v>566.76</v>
      </c>
      <c r="L39" s="181">
        <v>585.98</v>
      </c>
      <c r="M39" s="181">
        <v>616.39</v>
      </c>
      <c r="N39" s="181">
        <v>649.08000000000004</v>
      </c>
      <c r="O39" s="181">
        <v>699.82</v>
      </c>
      <c r="P39" s="133">
        <v>7.8172182165526571E-2</v>
      </c>
      <c r="Q39" s="111">
        <v>0.50826526433759356</v>
      </c>
    </row>
    <row r="40" spans="1:22" ht="15" x14ac:dyDescent="0.25">
      <c r="A40" s="107" t="s">
        <v>27</v>
      </c>
      <c r="B40" s="181">
        <v>495</v>
      </c>
      <c r="C40" s="181">
        <v>520</v>
      </c>
      <c r="D40" s="181">
        <v>510</v>
      </c>
      <c r="E40" s="181">
        <v>525</v>
      </c>
      <c r="F40" s="181">
        <v>550</v>
      </c>
      <c r="G40" s="181">
        <v>550</v>
      </c>
      <c r="H40" s="181">
        <v>550</v>
      </c>
      <c r="I40" s="181">
        <v>575</v>
      </c>
      <c r="J40" s="181">
        <v>575</v>
      </c>
      <c r="K40" s="181">
        <v>595</v>
      </c>
      <c r="L40" s="181">
        <v>615</v>
      </c>
      <c r="M40" s="181">
        <v>625</v>
      </c>
      <c r="N40" s="181">
        <v>695</v>
      </c>
      <c r="O40" s="181">
        <v>750</v>
      </c>
      <c r="P40" s="133">
        <v>7.9136690647481966E-2</v>
      </c>
      <c r="Q40" s="111">
        <v>0.51515151515151514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480</v>
      </c>
      <c r="C59" s="181">
        <v>495</v>
      </c>
      <c r="D59" s="181">
        <v>500</v>
      </c>
      <c r="E59" s="181">
        <v>500</v>
      </c>
      <c r="F59" s="181">
        <v>525</v>
      </c>
      <c r="G59" s="181">
        <v>500</v>
      </c>
      <c r="H59" s="181">
        <v>520</v>
      </c>
      <c r="I59" s="181">
        <v>550</v>
      </c>
      <c r="J59" s="181">
        <v>545</v>
      </c>
      <c r="K59" s="181">
        <v>550</v>
      </c>
      <c r="L59" s="181">
        <v>550</v>
      </c>
      <c r="M59" s="181">
        <v>595</v>
      </c>
      <c r="N59" s="181">
        <v>625</v>
      </c>
      <c r="O59" s="181">
        <v>695</v>
      </c>
      <c r="P59" s="133">
        <v>0.1120000000000001</v>
      </c>
      <c r="Q59" s="111">
        <v>0.44791666666666674</v>
      </c>
    </row>
    <row r="60" spans="1:22" ht="15" x14ac:dyDescent="0.25">
      <c r="A60" s="107" t="s">
        <v>25</v>
      </c>
      <c r="B60" s="181">
        <v>525</v>
      </c>
      <c r="C60" s="181">
        <v>560</v>
      </c>
      <c r="D60" s="181">
        <v>575</v>
      </c>
      <c r="E60" s="181">
        <v>575</v>
      </c>
      <c r="F60" s="181">
        <v>590</v>
      </c>
      <c r="G60" s="181">
        <v>575</v>
      </c>
      <c r="H60" s="181">
        <v>575</v>
      </c>
      <c r="I60" s="181">
        <v>612.5</v>
      </c>
      <c r="J60" s="181">
        <v>600</v>
      </c>
      <c r="K60" s="181">
        <v>662.5</v>
      </c>
      <c r="L60" s="181">
        <v>650</v>
      </c>
      <c r="M60" s="181">
        <v>695</v>
      </c>
      <c r="N60" s="181">
        <v>750</v>
      </c>
      <c r="O60" s="181">
        <v>825</v>
      </c>
      <c r="P60" s="133">
        <v>0.10000000000000009</v>
      </c>
      <c r="Q60" s="111">
        <v>0.5714285714285714</v>
      </c>
    </row>
    <row r="61" spans="1:22" ht="15" x14ac:dyDescent="0.25">
      <c r="A61" s="107" t="s">
        <v>26</v>
      </c>
      <c r="B61" s="181">
        <v>563.02</v>
      </c>
      <c r="C61" s="181">
        <v>588.67999999999995</v>
      </c>
      <c r="D61" s="181">
        <v>592.24</v>
      </c>
      <c r="E61" s="181">
        <v>600.47</v>
      </c>
      <c r="F61" s="181">
        <v>608.70000000000005</v>
      </c>
      <c r="G61" s="181">
        <v>602.28</v>
      </c>
      <c r="H61" s="181">
        <v>617</v>
      </c>
      <c r="I61" s="181">
        <v>656.95</v>
      </c>
      <c r="J61" s="181">
        <v>659.26</v>
      </c>
      <c r="K61" s="181">
        <v>713.82</v>
      </c>
      <c r="L61" s="181">
        <v>717.9</v>
      </c>
      <c r="M61" s="181">
        <v>778.05</v>
      </c>
      <c r="N61" s="181">
        <v>839.11</v>
      </c>
      <c r="O61" s="181">
        <v>915.31</v>
      </c>
      <c r="P61" s="133">
        <v>9.0810501602888616E-2</v>
      </c>
      <c r="Q61" s="111">
        <v>0.62571489467514474</v>
      </c>
    </row>
    <row r="62" spans="1:22" ht="15" x14ac:dyDescent="0.25">
      <c r="A62" s="107" t="s">
        <v>27</v>
      </c>
      <c r="B62" s="181">
        <v>627.5</v>
      </c>
      <c r="C62" s="181">
        <v>650</v>
      </c>
      <c r="D62" s="181">
        <v>650</v>
      </c>
      <c r="E62" s="181">
        <v>675</v>
      </c>
      <c r="F62" s="181">
        <v>675</v>
      </c>
      <c r="G62" s="181">
        <v>680</v>
      </c>
      <c r="H62" s="181">
        <v>695</v>
      </c>
      <c r="I62" s="181">
        <v>750</v>
      </c>
      <c r="J62" s="181">
        <v>725</v>
      </c>
      <c r="K62" s="181">
        <v>775</v>
      </c>
      <c r="L62" s="181">
        <v>775</v>
      </c>
      <c r="M62" s="181">
        <v>825</v>
      </c>
      <c r="N62" s="181">
        <v>897.5</v>
      </c>
      <c r="O62" s="181">
        <v>1095</v>
      </c>
      <c r="P62" s="133">
        <v>0.22005571030640669</v>
      </c>
      <c r="Q62" s="111">
        <v>0.7450199203187251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695</v>
      </c>
      <c r="C81" s="181">
        <v>750</v>
      </c>
      <c r="D81" s="181">
        <v>750</v>
      </c>
      <c r="E81" s="181">
        <v>750</v>
      </c>
      <c r="F81" s="181">
        <v>750</v>
      </c>
      <c r="G81" s="181">
        <v>750</v>
      </c>
      <c r="H81" s="181">
        <v>775</v>
      </c>
      <c r="I81" s="181">
        <v>790</v>
      </c>
      <c r="J81" s="181">
        <v>795</v>
      </c>
      <c r="K81" s="181">
        <v>800</v>
      </c>
      <c r="L81" s="181">
        <v>755</v>
      </c>
      <c r="M81" s="181">
        <v>800</v>
      </c>
      <c r="N81" s="181">
        <v>995</v>
      </c>
      <c r="O81" s="181">
        <v>1200</v>
      </c>
      <c r="P81" s="133">
        <v>0.20603015075376874</v>
      </c>
      <c r="Q81" s="111">
        <v>0.72661870503597115</v>
      </c>
    </row>
    <row r="82" spans="1:22" ht="15" x14ac:dyDescent="0.25">
      <c r="A82" s="107" t="s">
        <v>25</v>
      </c>
      <c r="B82" s="181">
        <v>790</v>
      </c>
      <c r="C82" s="181">
        <v>800</v>
      </c>
      <c r="D82" s="181">
        <v>825</v>
      </c>
      <c r="E82" s="181">
        <v>850</v>
      </c>
      <c r="F82" s="181">
        <v>850</v>
      </c>
      <c r="G82" s="181">
        <v>850</v>
      </c>
      <c r="H82" s="181">
        <v>875</v>
      </c>
      <c r="I82" s="181">
        <v>895</v>
      </c>
      <c r="J82" s="181">
        <v>925</v>
      </c>
      <c r="K82" s="181">
        <v>950</v>
      </c>
      <c r="L82" s="181">
        <v>1000</v>
      </c>
      <c r="M82" s="181">
        <v>1100</v>
      </c>
      <c r="N82" s="181">
        <v>1302.5</v>
      </c>
      <c r="O82" s="181">
        <v>1450</v>
      </c>
      <c r="P82" s="133">
        <v>0.11324376199616126</v>
      </c>
      <c r="Q82" s="111">
        <v>0.83544303797468356</v>
      </c>
    </row>
    <row r="83" spans="1:22" ht="15" x14ac:dyDescent="0.25">
      <c r="A83" s="107" t="s">
        <v>26</v>
      </c>
      <c r="B83" s="181">
        <v>773.31</v>
      </c>
      <c r="C83" s="181">
        <v>823.76</v>
      </c>
      <c r="D83" s="181">
        <v>859.7</v>
      </c>
      <c r="E83" s="181">
        <v>884.28</v>
      </c>
      <c r="F83" s="181">
        <v>870.87</v>
      </c>
      <c r="G83" s="181">
        <v>884.35</v>
      </c>
      <c r="H83" s="181">
        <v>900.74</v>
      </c>
      <c r="I83" s="181">
        <v>917.22</v>
      </c>
      <c r="J83" s="181">
        <v>978.84</v>
      </c>
      <c r="K83" s="181">
        <v>1092.04</v>
      </c>
      <c r="L83" s="181">
        <v>1141.5899999999999</v>
      </c>
      <c r="M83" s="181">
        <v>1329.93</v>
      </c>
      <c r="N83" s="181">
        <v>1344.66</v>
      </c>
      <c r="O83" s="181">
        <v>1476.07</v>
      </c>
      <c r="P83" s="133">
        <v>9.7727306531018909E-2</v>
      </c>
      <c r="Q83" s="111">
        <v>0.90876879905859242</v>
      </c>
    </row>
    <row r="84" spans="1:22" ht="15" x14ac:dyDescent="0.25">
      <c r="A84" s="107" t="s">
        <v>27</v>
      </c>
      <c r="B84" s="181">
        <v>850</v>
      </c>
      <c r="C84" s="181">
        <v>895</v>
      </c>
      <c r="D84" s="181">
        <v>895</v>
      </c>
      <c r="E84" s="181">
        <v>925</v>
      </c>
      <c r="F84" s="181">
        <v>947.5</v>
      </c>
      <c r="G84" s="181">
        <v>950</v>
      </c>
      <c r="H84" s="181">
        <v>975</v>
      </c>
      <c r="I84" s="181">
        <v>995</v>
      </c>
      <c r="J84" s="181">
        <v>1100</v>
      </c>
      <c r="K84" s="181">
        <v>1165</v>
      </c>
      <c r="L84" s="181">
        <v>1250</v>
      </c>
      <c r="M84" s="181">
        <v>1650</v>
      </c>
      <c r="N84" s="181">
        <v>1508.5</v>
      </c>
      <c r="O84" s="181">
        <v>1790</v>
      </c>
      <c r="P84" s="133">
        <v>0.18660921445144174</v>
      </c>
      <c r="Q84" s="111">
        <v>1.1058823529411765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238.33</v>
      </c>
      <c r="C103" s="181">
        <v>224</v>
      </c>
      <c r="D103" s="181">
        <v>251.33</v>
      </c>
      <c r="E103" s="181">
        <v>274</v>
      </c>
      <c r="F103" s="181">
        <v>275</v>
      </c>
      <c r="G103" s="181">
        <v>275</v>
      </c>
      <c r="H103" s="181">
        <v>290</v>
      </c>
      <c r="I103" s="181">
        <v>275</v>
      </c>
      <c r="J103" s="181">
        <v>300</v>
      </c>
      <c r="K103" s="181">
        <v>290</v>
      </c>
      <c r="L103" s="181">
        <v>325</v>
      </c>
      <c r="M103" s="181">
        <v>300</v>
      </c>
      <c r="N103" s="181">
        <v>316.07</v>
      </c>
      <c r="O103" s="181">
        <v>355</v>
      </c>
      <c r="P103" s="133">
        <v>0.1231689182775968</v>
      </c>
      <c r="Q103" s="111">
        <v>0.48953132211639305</v>
      </c>
      <c r="AG103" s="62" t="s">
        <v>48</v>
      </c>
      <c r="AH103" s="11">
        <v>202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255.67</v>
      </c>
      <c r="C104" s="181">
        <v>250</v>
      </c>
      <c r="D104" s="181">
        <v>285</v>
      </c>
      <c r="E104" s="181">
        <v>303.33</v>
      </c>
      <c r="F104" s="181">
        <v>304.17</v>
      </c>
      <c r="G104" s="181">
        <v>316.07</v>
      </c>
      <c r="H104" s="181">
        <v>351.92</v>
      </c>
      <c r="I104" s="181">
        <v>348.04</v>
      </c>
      <c r="J104" s="181">
        <v>359.52</v>
      </c>
      <c r="K104" s="181">
        <v>334.52</v>
      </c>
      <c r="L104" s="181">
        <v>359.52</v>
      </c>
      <c r="M104" s="181">
        <v>354.76</v>
      </c>
      <c r="N104" s="181">
        <v>364.76</v>
      </c>
      <c r="O104" s="181">
        <v>425</v>
      </c>
      <c r="P104" s="133">
        <v>0.165149687465731</v>
      </c>
      <c r="Q104" s="111">
        <v>0.66229905737865225</v>
      </c>
      <c r="AG104" s="62" t="s">
        <v>49</v>
      </c>
      <c r="AH104" s="11">
        <v>420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270.66000000000003</v>
      </c>
      <c r="C105" s="181">
        <v>253.94</v>
      </c>
      <c r="D105" s="181">
        <v>292.26</v>
      </c>
      <c r="E105" s="181">
        <v>312.87</v>
      </c>
      <c r="F105" s="181">
        <v>312.33</v>
      </c>
      <c r="G105" s="181">
        <v>320.61</v>
      </c>
      <c r="H105" s="181">
        <v>367.97</v>
      </c>
      <c r="I105" s="181">
        <v>347.5</v>
      </c>
      <c r="J105" s="181">
        <v>371.67</v>
      </c>
      <c r="K105" s="181">
        <v>350.65</v>
      </c>
      <c r="L105" s="181">
        <v>388.07</v>
      </c>
      <c r="M105" s="181">
        <v>361.4</v>
      </c>
      <c r="N105" s="181">
        <v>392.29</v>
      </c>
      <c r="O105" s="181">
        <v>471.8</v>
      </c>
      <c r="P105" s="133">
        <v>0.2026816895663921</v>
      </c>
      <c r="Q105" s="111">
        <v>0.74314638291583535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281.67</v>
      </c>
      <c r="C106" s="181">
        <v>275</v>
      </c>
      <c r="D106" s="181">
        <v>325</v>
      </c>
      <c r="E106" s="181">
        <v>336.5</v>
      </c>
      <c r="F106" s="181">
        <v>350</v>
      </c>
      <c r="G106" s="181">
        <v>355</v>
      </c>
      <c r="H106" s="181">
        <v>409.66</v>
      </c>
      <c r="I106" s="181">
        <v>379.52</v>
      </c>
      <c r="J106" s="181">
        <v>425</v>
      </c>
      <c r="K106" s="181">
        <v>375</v>
      </c>
      <c r="L106" s="181">
        <v>455.72</v>
      </c>
      <c r="M106" s="181">
        <v>424.7</v>
      </c>
      <c r="N106" s="181">
        <v>446.43</v>
      </c>
      <c r="O106" s="181">
        <v>550</v>
      </c>
      <c r="P106" s="133">
        <v>0.23199605761261566</v>
      </c>
      <c r="Q106" s="111">
        <v>0.95263961373238182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202</v>
      </c>
      <c r="D125" s="181">
        <v>186</v>
      </c>
      <c r="E125" s="181">
        <v>227</v>
      </c>
      <c r="F125" s="181">
        <v>253</v>
      </c>
      <c r="G125" s="181">
        <v>180</v>
      </c>
      <c r="H125" s="181">
        <v>279</v>
      </c>
      <c r="I125" s="181">
        <v>322</v>
      </c>
      <c r="J125" s="181">
        <v>325</v>
      </c>
      <c r="K125" s="181">
        <v>352</v>
      </c>
      <c r="L125" s="181">
        <v>322</v>
      </c>
      <c r="M125" s="181">
        <v>261</v>
      </c>
      <c r="N125" s="181">
        <v>304</v>
      </c>
      <c r="O125" s="181">
        <v>275</v>
      </c>
      <c r="P125" s="181">
        <v>279</v>
      </c>
      <c r="Q125" s="80"/>
    </row>
    <row r="126" spans="1:17" ht="15" x14ac:dyDescent="0.25">
      <c r="A126" s="209" t="s">
        <v>49</v>
      </c>
      <c r="B126" s="210"/>
      <c r="C126" s="181">
        <v>606</v>
      </c>
      <c r="D126" s="181">
        <v>503</v>
      </c>
      <c r="E126" s="181">
        <v>711</v>
      </c>
      <c r="F126" s="181">
        <v>738</v>
      </c>
      <c r="G126" s="181">
        <v>626</v>
      </c>
      <c r="H126" s="181">
        <v>812</v>
      </c>
      <c r="I126" s="181">
        <v>680</v>
      </c>
      <c r="J126" s="181">
        <v>611</v>
      </c>
      <c r="K126" s="181">
        <v>776</v>
      </c>
      <c r="L126" s="181">
        <v>850</v>
      </c>
      <c r="M126" s="181">
        <v>773</v>
      </c>
      <c r="N126" s="181">
        <v>901</v>
      </c>
      <c r="O126" s="181">
        <v>896</v>
      </c>
      <c r="P126" s="181">
        <v>858</v>
      </c>
      <c r="Q126" s="80"/>
    </row>
    <row r="127" spans="1:17" ht="15" x14ac:dyDescent="0.25">
      <c r="A127" s="209" t="s">
        <v>50</v>
      </c>
      <c r="B127" s="210"/>
      <c r="C127" s="181">
        <v>272</v>
      </c>
      <c r="D127" s="181">
        <v>282</v>
      </c>
      <c r="E127" s="181">
        <v>407</v>
      </c>
      <c r="F127" s="181">
        <v>381</v>
      </c>
      <c r="G127" s="181">
        <v>415</v>
      </c>
      <c r="H127" s="181">
        <v>455</v>
      </c>
      <c r="I127" s="181">
        <v>434</v>
      </c>
      <c r="J127" s="181">
        <v>348</v>
      </c>
      <c r="K127" s="181">
        <v>396</v>
      </c>
      <c r="L127" s="181">
        <v>376</v>
      </c>
      <c r="M127" s="181">
        <v>307</v>
      </c>
      <c r="N127" s="181">
        <v>319</v>
      </c>
      <c r="O127" s="181">
        <v>332</v>
      </c>
      <c r="P127" s="245">
        <v>395</v>
      </c>
      <c r="Q127" s="80"/>
    </row>
    <row r="128" spans="1:17" ht="15" x14ac:dyDescent="0.25">
      <c r="A128" s="209" t="s">
        <v>51</v>
      </c>
      <c r="B128" s="210"/>
      <c r="C128" s="181">
        <v>106</v>
      </c>
      <c r="D128" s="181">
        <v>120</v>
      </c>
      <c r="E128" s="181">
        <v>185</v>
      </c>
      <c r="F128" s="181">
        <v>138</v>
      </c>
      <c r="G128" s="181">
        <v>168</v>
      </c>
      <c r="H128" s="181">
        <v>167</v>
      </c>
      <c r="I128" s="181">
        <v>151</v>
      </c>
      <c r="J128" s="181">
        <v>125</v>
      </c>
      <c r="K128" s="181">
        <v>112</v>
      </c>
      <c r="L128" s="181">
        <v>117</v>
      </c>
      <c r="M128" s="181">
        <v>87</v>
      </c>
      <c r="N128" s="181">
        <v>126</v>
      </c>
      <c r="O128" s="181">
        <v>104</v>
      </c>
      <c r="P128" s="245">
        <v>121</v>
      </c>
      <c r="Q128" s="80"/>
    </row>
    <row r="129" spans="1:17" ht="15" x14ac:dyDescent="0.25">
      <c r="A129" s="209" t="s">
        <v>52</v>
      </c>
      <c r="B129" s="210"/>
      <c r="C129" s="181">
        <v>49</v>
      </c>
      <c r="D129" s="181">
        <v>69</v>
      </c>
      <c r="E129" s="181">
        <v>109</v>
      </c>
      <c r="F129" s="181">
        <v>152</v>
      </c>
      <c r="G129" s="181">
        <v>146</v>
      </c>
      <c r="H129" s="181">
        <v>209</v>
      </c>
      <c r="I129" s="181">
        <v>162</v>
      </c>
      <c r="J129" s="181">
        <v>162</v>
      </c>
      <c r="K129" s="181">
        <v>160</v>
      </c>
      <c r="L129" s="181">
        <v>151</v>
      </c>
      <c r="M129" s="181">
        <v>116</v>
      </c>
      <c r="N129" s="181">
        <v>120</v>
      </c>
      <c r="O129" s="181">
        <v>82</v>
      </c>
      <c r="P129" s="245">
        <v>162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B9310388-8107-4AF8-BBD6-D209EDC0CCBE}"/>
    <hyperlink ref="A3" location="Notes!A1" display="Go to specific notes" xr:uid="{AC6F3ECC-F822-4FAA-A9E9-0F21D22A28FD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C8D1-C3DF-40CA-9DA2-9559EB9D8C15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12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12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350</v>
      </c>
      <c r="C15" s="181">
        <v>350</v>
      </c>
      <c r="D15" s="181">
        <v>350</v>
      </c>
      <c r="E15" s="181">
        <v>350</v>
      </c>
      <c r="F15" s="181">
        <v>350</v>
      </c>
      <c r="G15" s="181">
        <v>357.5</v>
      </c>
      <c r="H15" s="181">
        <v>355</v>
      </c>
      <c r="I15" s="181">
        <v>350</v>
      </c>
      <c r="J15" s="181">
        <v>375</v>
      </c>
      <c r="K15" s="181">
        <v>375</v>
      </c>
      <c r="L15" s="181">
        <v>380</v>
      </c>
      <c r="M15" s="181">
        <v>395</v>
      </c>
      <c r="N15" s="181">
        <v>435</v>
      </c>
      <c r="O15" s="181">
        <v>450</v>
      </c>
      <c r="P15" s="133">
        <v>3.4482758620689724E-2</v>
      </c>
      <c r="Q15" s="111">
        <v>0.28571428571428581</v>
      </c>
    </row>
    <row r="16" spans="1:17" ht="15" x14ac:dyDescent="0.25">
      <c r="A16" s="107" t="s">
        <v>25</v>
      </c>
      <c r="B16" s="181">
        <v>375</v>
      </c>
      <c r="C16" s="181">
        <v>385</v>
      </c>
      <c r="D16" s="181">
        <v>395</v>
      </c>
      <c r="E16" s="181">
        <v>390</v>
      </c>
      <c r="F16" s="181">
        <v>392.5</v>
      </c>
      <c r="G16" s="181">
        <v>380</v>
      </c>
      <c r="H16" s="181">
        <v>395</v>
      </c>
      <c r="I16" s="181">
        <v>395</v>
      </c>
      <c r="J16" s="181">
        <v>400</v>
      </c>
      <c r="K16" s="181">
        <v>420</v>
      </c>
      <c r="L16" s="181">
        <v>415</v>
      </c>
      <c r="M16" s="181">
        <v>435</v>
      </c>
      <c r="N16" s="181">
        <v>495</v>
      </c>
      <c r="O16" s="181">
        <v>500</v>
      </c>
      <c r="P16" s="133">
        <v>1.0101010101010166E-2</v>
      </c>
      <c r="Q16" s="111">
        <v>0.33333333333333326</v>
      </c>
    </row>
    <row r="17" spans="1:44" ht="15" x14ac:dyDescent="0.25">
      <c r="A17" s="107" t="s">
        <v>26</v>
      </c>
      <c r="B17" s="181">
        <v>386.8</v>
      </c>
      <c r="C17" s="181">
        <v>384.61</v>
      </c>
      <c r="D17" s="181">
        <v>392.76</v>
      </c>
      <c r="E17" s="181">
        <v>388.84</v>
      </c>
      <c r="F17" s="181">
        <v>387.39</v>
      </c>
      <c r="G17" s="181">
        <v>396.32</v>
      </c>
      <c r="H17" s="181">
        <v>407.52</v>
      </c>
      <c r="I17" s="181">
        <v>414.77</v>
      </c>
      <c r="J17" s="181">
        <v>427.86</v>
      </c>
      <c r="K17" s="181">
        <v>438.14</v>
      </c>
      <c r="L17" s="181">
        <v>438.51</v>
      </c>
      <c r="M17" s="181">
        <v>467.63</v>
      </c>
      <c r="N17" s="181">
        <v>510.5</v>
      </c>
      <c r="O17" s="181">
        <v>533.33000000000004</v>
      </c>
      <c r="P17" s="133">
        <v>4.4720861900098052E-2</v>
      </c>
      <c r="Q17" s="111">
        <v>0.37882626680455012</v>
      </c>
      <c r="AR17" s="1" t="s">
        <v>150</v>
      </c>
    </row>
    <row r="18" spans="1:44" ht="15" x14ac:dyDescent="0.25">
      <c r="A18" s="107" t="s">
        <v>27</v>
      </c>
      <c r="B18" s="181">
        <v>417.5</v>
      </c>
      <c r="C18" s="181">
        <v>400</v>
      </c>
      <c r="D18" s="181">
        <v>425</v>
      </c>
      <c r="E18" s="181">
        <v>425</v>
      </c>
      <c r="F18" s="181">
        <v>425</v>
      </c>
      <c r="G18" s="181">
        <v>425</v>
      </c>
      <c r="H18" s="181">
        <v>450</v>
      </c>
      <c r="I18" s="181">
        <v>450</v>
      </c>
      <c r="J18" s="181">
        <v>475</v>
      </c>
      <c r="K18" s="181">
        <v>480</v>
      </c>
      <c r="L18" s="181">
        <v>477.5</v>
      </c>
      <c r="M18" s="181">
        <v>525</v>
      </c>
      <c r="N18" s="181">
        <v>575</v>
      </c>
      <c r="O18" s="181">
        <v>595</v>
      </c>
      <c r="P18" s="133">
        <v>3.4782608695652195E-2</v>
      </c>
      <c r="Q18" s="111">
        <v>0.4251497005988023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435</v>
      </c>
      <c r="C37" s="181">
        <v>450</v>
      </c>
      <c r="D37" s="181">
        <v>450</v>
      </c>
      <c r="E37" s="181">
        <v>450</v>
      </c>
      <c r="F37" s="181">
        <v>435</v>
      </c>
      <c r="G37" s="181">
        <v>450</v>
      </c>
      <c r="H37" s="181">
        <v>450</v>
      </c>
      <c r="I37" s="181">
        <v>475</v>
      </c>
      <c r="J37" s="181">
        <v>495</v>
      </c>
      <c r="K37" s="181">
        <v>495</v>
      </c>
      <c r="L37" s="181">
        <v>495</v>
      </c>
      <c r="M37" s="181">
        <v>535</v>
      </c>
      <c r="N37" s="181">
        <v>585</v>
      </c>
      <c r="O37" s="181">
        <v>625</v>
      </c>
      <c r="P37" s="133">
        <v>6.8376068376068355E-2</v>
      </c>
      <c r="Q37" s="111">
        <v>0.43678160919540221</v>
      </c>
    </row>
    <row r="38" spans="1:22" ht="15" x14ac:dyDescent="0.25">
      <c r="A38" s="107" t="s">
        <v>25</v>
      </c>
      <c r="B38" s="181">
        <v>482.5</v>
      </c>
      <c r="C38" s="181">
        <v>495</v>
      </c>
      <c r="D38" s="181">
        <v>500</v>
      </c>
      <c r="E38" s="181">
        <v>495</v>
      </c>
      <c r="F38" s="181">
        <v>495</v>
      </c>
      <c r="G38" s="181">
        <v>495</v>
      </c>
      <c r="H38" s="181">
        <v>510</v>
      </c>
      <c r="I38" s="181">
        <v>550</v>
      </c>
      <c r="J38" s="181">
        <v>575</v>
      </c>
      <c r="K38" s="181">
        <v>575</v>
      </c>
      <c r="L38" s="181">
        <v>595</v>
      </c>
      <c r="M38" s="181">
        <v>625</v>
      </c>
      <c r="N38" s="181">
        <v>675</v>
      </c>
      <c r="O38" s="181">
        <v>725</v>
      </c>
      <c r="P38" s="133">
        <v>7.4074074074074181E-2</v>
      </c>
      <c r="Q38" s="111">
        <v>0.50259067357512954</v>
      </c>
    </row>
    <row r="39" spans="1:22" ht="15" x14ac:dyDescent="0.25">
      <c r="A39" s="107" t="s">
        <v>26</v>
      </c>
      <c r="B39" s="181">
        <v>492.41</v>
      </c>
      <c r="C39" s="181">
        <v>506.53</v>
      </c>
      <c r="D39" s="181">
        <v>510.32</v>
      </c>
      <c r="E39" s="181">
        <v>505.6</v>
      </c>
      <c r="F39" s="181">
        <v>506.37</v>
      </c>
      <c r="G39" s="181">
        <v>508.44</v>
      </c>
      <c r="H39" s="181">
        <v>529.72</v>
      </c>
      <c r="I39" s="181">
        <v>562.54999999999995</v>
      </c>
      <c r="J39" s="181">
        <v>588.62</v>
      </c>
      <c r="K39" s="181">
        <v>595.88</v>
      </c>
      <c r="L39" s="181">
        <v>613.52</v>
      </c>
      <c r="M39" s="181">
        <v>641.69000000000005</v>
      </c>
      <c r="N39" s="181">
        <v>697.21</v>
      </c>
      <c r="O39" s="181">
        <v>747.92</v>
      </c>
      <c r="P39" s="133">
        <v>7.2732749099984062E-2</v>
      </c>
      <c r="Q39" s="111">
        <v>0.51889685424747656</v>
      </c>
    </row>
    <row r="40" spans="1:22" ht="15" x14ac:dyDescent="0.25">
      <c r="A40" s="107" t="s">
        <v>27</v>
      </c>
      <c r="B40" s="181">
        <v>550</v>
      </c>
      <c r="C40" s="181">
        <v>550</v>
      </c>
      <c r="D40" s="181">
        <v>550</v>
      </c>
      <c r="E40" s="181">
        <v>550</v>
      </c>
      <c r="F40" s="181">
        <v>550</v>
      </c>
      <c r="G40" s="181">
        <v>550</v>
      </c>
      <c r="H40" s="181">
        <v>595</v>
      </c>
      <c r="I40" s="181">
        <v>625</v>
      </c>
      <c r="J40" s="181">
        <v>650</v>
      </c>
      <c r="K40" s="181">
        <v>675</v>
      </c>
      <c r="L40" s="181">
        <v>700</v>
      </c>
      <c r="M40" s="181">
        <v>725</v>
      </c>
      <c r="N40" s="181">
        <v>795</v>
      </c>
      <c r="O40" s="181">
        <v>850</v>
      </c>
      <c r="P40" s="133">
        <v>6.9182389937106903E-2</v>
      </c>
      <c r="Q40" s="111">
        <v>0.54545454545454541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525</v>
      </c>
      <c r="C59" s="181">
        <v>545</v>
      </c>
      <c r="D59" s="181">
        <v>545</v>
      </c>
      <c r="E59" s="181">
        <v>550</v>
      </c>
      <c r="F59" s="181">
        <v>525</v>
      </c>
      <c r="G59" s="181">
        <v>525</v>
      </c>
      <c r="H59" s="181">
        <v>545</v>
      </c>
      <c r="I59" s="181">
        <v>595</v>
      </c>
      <c r="J59" s="181">
        <v>610</v>
      </c>
      <c r="K59" s="181">
        <v>625</v>
      </c>
      <c r="L59" s="181">
        <v>650</v>
      </c>
      <c r="M59" s="181">
        <v>675</v>
      </c>
      <c r="N59" s="181">
        <v>750</v>
      </c>
      <c r="O59" s="181">
        <v>795</v>
      </c>
      <c r="P59" s="133">
        <v>6.0000000000000053E-2</v>
      </c>
      <c r="Q59" s="111">
        <v>0.51428571428571423</v>
      </c>
    </row>
    <row r="60" spans="1:22" ht="15" x14ac:dyDescent="0.25">
      <c r="A60" s="107" t="s">
        <v>25</v>
      </c>
      <c r="B60" s="181">
        <v>600</v>
      </c>
      <c r="C60" s="181">
        <v>600</v>
      </c>
      <c r="D60" s="181">
        <v>625</v>
      </c>
      <c r="E60" s="181">
        <v>600</v>
      </c>
      <c r="F60" s="181">
        <v>595</v>
      </c>
      <c r="G60" s="181">
        <v>600</v>
      </c>
      <c r="H60" s="181">
        <v>650</v>
      </c>
      <c r="I60" s="181">
        <v>695</v>
      </c>
      <c r="J60" s="181">
        <v>749.5</v>
      </c>
      <c r="K60" s="181">
        <v>750</v>
      </c>
      <c r="L60" s="181">
        <v>795</v>
      </c>
      <c r="M60" s="181">
        <v>850</v>
      </c>
      <c r="N60" s="181">
        <v>895</v>
      </c>
      <c r="O60" s="181">
        <v>995</v>
      </c>
      <c r="P60" s="133">
        <v>0.1117318435754191</v>
      </c>
      <c r="Q60" s="111">
        <v>0.65833333333333344</v>
      </c>
    </row>
    <row r="61" spans="1:22" ht="15" x14ac:dyDescent="0.25">
      <c r="A61" s="107" t="s">
        <v>26</v>
      </c>
      <c r="B61" s="181">
        <v>642.74</v>
      </c>
      <c r="C61" s="181">
        <v>626.70000000000005</v>
      </c>
      <c r="D61" s="181">
        <v>647.5</v>
      </c>
      <c r="E61" s="181">
        <v>637.34</v>
      </c>
      <c r="F61" s="181">
        <v>637.21</v>
      </c>
      <c r="G61" s="181">
        <v>633.64</v>
      </c>
      <c r="H61" s="181">
        <v>677.94</v>
      </c>
      <c r="I61" s="181">
        <v>752.01</v>
      </c>
      <c r="J61" s="181">
        <v>783.23</v>
      </c>
      <c r="K61" s="181">
        <v>800.92</v>
      </c>
      <c r="L61" s="181">
        <v>893.43</v>
      </c>
      <c r="M61" s="181">
        <v>899.09</v>
      </c>
      <c r="N61" s="181">
        <v>978.93</v>
      </c>
      <c r="O61" s="181">
        <v>1046.3</v>
      </c>
      <c r="P61" s="133">
        <v>6.882003820497884E-2</v>
      </c>
      <c r="Q61" s="111">
        <v>0.62787441267075317</v>
      </c>
    </row>
    <row r="62" spans="1:22" ht="15" x14ac:dyDescent="0.25">
      <c r="A62" s="107" t="s">
        <v>27</v>
      </c>
      <c r="B62" s="181">
        <v>700</v>
      </c>
      <c r="C62" s="181">
        <v>695</v>
      </c>
      <c r="D62" s="181">
        <v>725</v>
      </c>
      <c r="E62" s="181">
        <v>695</v>
      </c>
      <c r="F62" s="181">
        <v>750</v>
      </c>
      <c r="G62" s="181">
        <v>695</v>
      </c>
      <c r="H62" s="181">
        <v>750</v>
      </c>
      <c r="I62" s="181">
        <v>850</v>
      </c>
      <c r="J62" s="181">
        <v>900</v>
      </c>
      <c r="K62" s="181">
        <v>900</v>
      </c>
      <c r="L62" s="181">
        <v>1170</v>
      </c>
      <c r="M62" s="181">
        <v>1145</v>
      </c>
      <c r="N62" s="181">
        <v>1262.5</v>
      </c>
      <c r="O62" s="181">
        <v>1300</v>
      </c>
      <c r="P62" s="133">
        <v>2.9702970297029729E-2</v>
      </c>
      <c r="Q62" s="111">
        <v>0.85714285714285721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750</v>
      </c>
      <c r="C81" s="181">
        <v>732.5</v>
      </c>
      <c r="D81" s="181">
        <v>750</v>
      </c>
      <c r="E81" s="181">
        <v>775</v>
      </c>
      <c r="F81" s="181">
        <v>775</v>
      </c>
      <c r="G81" s="181">
        <v>795</v>
      </c>
      <c r="H81" s="181">
        <v>800</v>
      </c>
      <c r="I81" s="181">
        <v>875</v>
      </c>
      <c r="J81" s="181">
        <v>895</v>
      </c>
      <c r="K81" s="181">
        <v>925</v>
      </c>
      <c r="L81" s="181">
        <v>950</v>
      </c>
      <c r="M81" s="181">
        <v>975</v>
      </c>
      <c r="N81" s="181">
        <v>1200</v>
      </c>
      <c r="O81" s="181">
        <v>1250</v>
      </c>
      <c r="P81" s="133">
        <v>4.1666666666666741E-2</v>
      </c>
      <c r="Q81" s="111">
        <v>0.66666666666666674</v>
      </c>
    </row>
    <row r="82" spans="1:22" ht="15" x14ac:dyDescent="0.25">
      <c r="A82" s="107" t="s">
        <v>25</v>
      </c>
      <c r="B82" s="181">
        <v>800</v>
      </c>
      <c r="C82" s="181">
        <v>800</v>
      </c>
      <c r="D82" s="181">
        <v>850</v>
      </c>
      <c r="E82" s="181">
        <v>850</v>
      </c>
      <c r="F82" s="181">
        <v>850</v>
      </c>
      <c r="G82" s="181">
        <v>850</v>
      </c>
      <c r="H82" s="181">
        <v>950</v>
      </c>
      <c r="I82" s="181">
        <v>995</v>
      </c>
      <c r="J82" s="181">
        <v>1000</v>
      </c>
      <c r="K82" s="181">
        <v>1100</v>
      </c>
      <c r="L82" s="181">
        <v>1325</v>
      </c>
      <c r="M82" s="181">
        <v>1250</v>
      </c>
      <c r="N82" s="181">
        <v>1500</v>
      </c>
      <c r="O82" s="181">
        <v>1500</v>
      </c>
      <c r="P82" s="133">
        <v>0</v>
      </c>
      <c r="Q82" s="111">
        <v>0.875</v>
      </c>
    </row>
    <row r="83" spans="1:22" ht="15" x14ac:dyDescent="0.25">
      <c r="A83" s="107" t="s">
        <v>26</v>
      </c>
      <c r="B83" s="181">
        <v>857.08</v>
      </c>
      <c r="C83" s="181">
        <v>858.02</v>
      </c>
      <c r="D83" s="181">
        <v>883.77</v>
      </c>
      <c r="E83" s="181">
        <v>891.69</v>
      </c>
      <c r="F83" s="181">
        <v>878.77</v>
      </c>
      <c r="G83" s="181">
        <v>905.72</v>
      </c>
      <c r="H83" s="181">
        <v>1051.92</v>
      </c>
      <c r="I83" s="181">
        <v>1094.93</v>
      </c>
      <c r="J83" s="181">
        <v>1147.82</v>
      </c>
      <c r="K83" s="181">
        <v>1206.93</v>
      </c>
      <c r="L83" s="181">
        <v>1342.77</v>
      </c>
      <c r="M83" s="181">
        <v>1224.77</v>
      </c>
      <c r="N83" s="181">
        <v>1469.01</v>
      </c>
      <c r="O83" s="181">
        <v>1563.62</v>
      </c>
      <c r="P83" s="133">
        <v>6.4403918285103501E-2</v>
      </c>
      <c r="Q83" s="111">
        <v>0.824357119522098</v>
      </c>
    </row>
    <row r="84" spans="1:22" ht="15" x14ac:dyDescent="0.25">
      <c r="A84" s="107" t="s">
        <v>27</v>
      </c>
      <c r="B84" s="181">
        <v>900</v>
      </c>
      <c r="C84" s="181">
        <v>900</v>
      </c>
      <c r="D84" s="181">
        <v>950</v>
      </c>
      <c r="E84" s="181">
        <v>975</v>
      </c>
      <c r="F84" s="181">
        <v>900</v>
      </c>
      <c r="G84" s="181">
        <v>1000</v>
      </c>
      <c r="H84" s="181">
        <v>1200</v>
      </c>
      <c r="I84" s="181">
        <v>1295</v>
      </c>
      <c r="J84" s="181">
        <v>1500</v>
      </c>
      <c r="K84" s="181">
        <v>1480</v>
      </c>
      <c r="L84" s="181">
        <v>1735</v>
      </c>
      <c r="M84" s="181">
        <v>1500</v>
      </c>
      <c r="N84" s="181">
        <v>1800</v>
      </c>
      <c r="O84" s="181">
        <v>1975</v>
      </c>
      <c r="P84" s="133">
        <v>9.7222222222222321E-2</v>
      </c>
      <c r="Q84" s="111">
        <v>1.1944444444444446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255</v>
      </c>
      <c r="C103" s="181">
        <v>250</v>
      </c>
      <c r="D103" s="181">
        <v>250</v>
      </c>
      <c r="E103" s="181">
        <v>260</v>
      </c>
      <c r="F103" s="181">
        <v>270.17</v>
      </c>
      <c r="G103" s="181">
        <v>272.62</v>
      </c>
      <c r="H103" s="181">
        <v>294.35000000000002</v>
      </c>
      <c r="I103" s="181">
        <v>300</v>
      </c>
      <c r="J103" s="181">
        <v>325</v>
      </c>
      <c r="K103" s="181">
        <v>315</v>
      </c>
      <c r="L103" s="181">
        <v>336.5</v>
      </c>
      <c r="M103" s="181">
        <v>325</v>
      </c>
      <c r="N103" s="181">
        <v>340</v>
      </c>
      <c r="O103" s="181">
        <v>400</v>
      </c>
      <c r="P103" s="133">
        <v>0.17647058823529416</v>
      </c>
      <c r="Q103" s="111">
        <v>0.56862745098039214</v>
      </c>
      <c r="AG103" s="62" t="s">
        <v>48</v>
      </c>
      <c r="AH103" s="11">
        <v>260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285</v>
      </c>
      <c r="C104" s="181">
        <v>275</v>
      </c>
      <c r="D104" s="181">
        <v>275</v>
      </c>
      <c r="E104" s="181">
        <v>275</v>
      </c>
      <c r="F104" s="181">
        <v>305</v>
      </c>
      <c r="G104" s="181">
        <v>300</v>
      </c>
      <c r="H104" s="181">
        <v>333</v>
      </c>
      <c r="I104" s="181">
        <v>340</v>
      </c>
      <c r="J104" s="181">
        <v>359.52</v>
      </c>
      <c r="K104" s="181">
        <v>340</v>
      </c>
      <c r="L104" s="181">
        <v>360</v>
      </c>
      <c r="M104" s="181">
        <v>360.76</v>
      </c>
      <c r="N104" s="181">
        <v>415</v>
      </c>
      <c r="O104" s="181">
        <v>455.84</v>
      </c>
      <c r="P104" s="133">
        <v>9.8409638554216805E-2</v>
      </c>
      <c r="Q104" s="111">
        <v>0.59943859649122788</v>
      </c>
      <c r="AG104" s="62" t="s">
        <v>49</v>
      </c>
      <c r="AH104" s="11">
        <v>435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275.63</v>
      </c>
      <c r="C105" s="181">
        <v>278.14</v>
      </c>
      <c r="D105" s="181">
        <v>273.16000000000003</v>
      </c>
      <c r="E105" s="181">
        <v>284.89</v>
      </c>
      <c r="F105" s="181">
        <v>308.49</v>
      </c>
      <c r="G105" s="181">
        <v>307.52</v>
      </c>
      <c r="H105" s="181">
        <v>350.9</v>
      </c>
      <c r="I105" s="181">
        <v>357.06</v>
      </c>
      <c r="J105" s="181">
        <v>371.22</v>
      </c>
      <c r="K105" s="181">
        <v>345.06</v>
      </c>
      <c r="L105" s="181">
        <v>373.18</v>
      </c>
      <c r="M105" s="181">
        <v>357.06</v>
      </c>
      <c r="N105" s="181">
        <v>426.94</v>
      </c>
      <c r="O105" s="181">
        <v>501</v>
      </c>
      <c r="P105" s="133">
        <v>0.1734669977045955</v>
      </c>
      <c r="Q105" s="111">
        <v>0.81765410151289775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300</v>
      </c>
      <c r="C106" s="181">
        <v>297.5</v>
      </c>
      <c r="D106" s="181">
        <v>300</v>
      </c>
      <c r="E106" s="181">
        <v>315.47000000000003</v>
      </c>
      <c r="F106" s="181">
        <v>354.17</v>
      </c>
      <c r="G106" s="181">
        <v>350</v>
      </c>
      <c r="H106" s="181">
        <v>375</v>
      </c>
      <c r="I106" s="181">
        <v>385</v>
      </c>
      <c r="J106" s="181">
        <v>419.85</v>
      </c>
      <c r="K106" s="181">
        <v>380</v>
      </c>
      <c r="L106" s="181">
        <v>420.5</v>
      </c>
      <c r="M106" s="181">
        <v>380</v>
      </c>
      <c r="N106" s="181">
        <v>523.33000000000004</v>
      </c>
      <c r="O106" s="181">
        <v>550</v>
      </c>
      <c r="P106" s="133">
        <v>5.0962108038904663E-2</v>
      </c>
      <c r="Q106" s="111">
        <v>0.83333333333333326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260</v>
      </c>
      <c r="D125" s="181">
        <v>208</v>
      </c>
      <c r="E125" s="181">
        <v>217</v>
      </c>
      <c r="F125" s="181">
        <v>219</v>
      </c>
      <c r="G125" s="181">
        <v>218</v>
      </c>
      <c r="H125" s="181">
        <v>300</v>
      </c>
      <c r="I125" s="181">
        <v>350</v>
      </c>
      <c r="J125" s="181">
        <v>321</v>
      </c>
      <c r="K125" s="181">
        <v>307</v>
      </c>
      <c r="L125" s="181">
        <v>237</v>
      </c>
      <c r="M125" s="181">
        <v>200</v>
      </c>
      <c r="N125" s="181">
        <v>223</v>
      </c>
      <c r="O125" s="181">
        <v>361</v>
      </c>
      <c r="P125" s="181">
        <v>295</v>
      </c>
      <c r="Q125" s="80"/>
    </row>
    <row r="126" spans="1:17" ht="15" x14ac:dyDescent="0.25">
      <c r="A126" s="209" t="s">
        <v>49</v>
      </c>
      <c r="B126" s="210"/>
      <c r="C126" s="181">
        <v>660</v>
      </c>
      <c r="D126" s="181">
        <v>576</v>
      </c>
      <c r="E126" s="181">
        <v>581</v>
      </c>
      <c r="F126" s="181">
        <v>582</v>
      </c>
      <c r="G126" s="181">
        <v>540</v>
      </c>
      <c r="H126" s="181">
        <v>739</v>
      </c>
      <c r="I126" s="181">
        <v>709</v>
      </c>
      <c r="J126" s="181">
        <v>491</v>
      </c>
      <c r="K126" s="181">
        <v>627</v>
      </c>
      <c r="L126" s="181">
        <v>623</v>
      </c>
      <c r="M126" s="181">
        <v>660</v>
      </c>
      <c r="N126" s="181">
        <v>696</v>
      </c>
      <c r="O126" s="181">
        <v>900</v>
      </c>
      <c r="P126" s="181">
        <v>834</v>
      </c>
      <c r="Q126" s="80"/>
    </row>
    <row r="127" spans="1:17" ht="15" x14ac:dyDescent="0.25">
      <c r="A127" s="209" t="s">
        <v>50</v>
      </c>
      <c r="B127" s="210"/>
      <c r="C127" s="181">
        <v>301</v>
      </c>
      <c r="D127" s="181">
        <v>241</v>
      </c>
      <c r="E127" s="181">
        <v>194</v>
      </c>
      <c r="F127" s="181">
        <v>199</v>
      </c>
      <c r="G127" s="181">
        <v>176</v>
      </c>
      <c r="H127" s="181">
        <v>236</v>
      </c>
      <c r="I127" s="181">
        <v>286</v>
      </c>
      <c r="J127" s="181">
        <v>244</v>
      </c>
      <c r="K127" s="181">
        <v>240</v>
      </c>
      <c r="L127" s="181">
        <v>216</v>
      </c>
      <c r="M127" s="181">
        <v>188</v>
      </c>
      <c r="N127" s="181">
        <v>220</v>
      </c>
      <c r="O127" s="181">
        <v>312</v>
      </c>
      <c r="P127" s="245">
        <v>298</v>
      </c>
      <c r="Q127" s="80"/>
    </row>
    <row r="128" spans="1:17" ht="15" x14ac:dyDescent="0.25">
      <c r="A128" s="209" t="s">
        <v>51</v>
      </c>
      <c r="B128" s="210"/>
      <c r="C128" s="181">
        <v>130</v>
      </c>
      <c r="D128" s="181">
        <v>144</v>
      </c>
      <c r="E128" s="181">
        <v>114</v>
      </c>
      <c r="F128" s="181">
        <v>71</v>
      </c>
      <c r="G128" s="181">
        <v>73</v>
      </c>
      <c r="H128" s="181">
        <v>83</v>
      </c>
      <c r="I128" s="181">
        <v>100</v>
      </c>
      <c r="J128" s="181">
        <v>75</v>
      </c>
      <c r="K128" s="181">
        <v>78</v>
      </c>
      <c r="L128" s="181">
        <v>75</v>
      </c>
      <c r="M128" s="181">
        <v>56</v>
      </c>
      <c r="N128" s="181">
        <v>54</v>
      </c>
      <c r="O128" s="181">
        <v>91</v>
      </c>
      <c r="P128" s="245">
        <v>87</v>
      </c>
      <c r="Q128" s="80"/>
    </row>
    <row r="129" spans="1:17" ht="15" x14ac:dyDescent="0.25">
      <c r="A129" s="209" t="s">
        <v>52</v>
      </c>
      <c r="B129" s="210"/>
      <c r="C129" s="181">
        <v>37</v>
      </c>
      <c r="D129" s="181">
        <v>56</v>
      </c>
      <c r="E129" s="181">
        <v>67</v>
      </c>
      <c r="F129" s="181">
        <v>85</v>
      </c>
      <c r="G129" s="181">
        <v>108</v>
      </c>
      <c r="H129" s="181">
        <v>135</v>
      </c>
      <c r="I129" s="181">
        <v>105</v>
      </c>
      <c r="J129" s="181">
        <v>137</v>
      </c>
      <c r="K129" s="181">
        <v>100</v>
      </c>
      <c r="L129" s="181">
        <v>83</v>
      </c>
      <c r="M129" s="181">
        <v>48</v>
      </c>
      <c r="N129" s="181">
        <v>46</v>
      </c>
      <c r="O129" s="181">
        <v>75</v>
      </c>
      <c r="P129" s="245">
        <v>200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C2ADCAA5-3DA5-4626-8FE5-79C7C6EB8FEB}"/>
    <hyperlink ref="A3" location="Notes!A1" display="Go to specific notes" xr:uid="{640A9450-276B-4565-822E-C75E1510C307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11F8-5D43-439B-B710-D85A3539232C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13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13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380</v>
      </c>
      <c r="C15" s="181">
        <v>395</v>
      </c>
      <c r="D15" s="181">
        <v>375</v>
      </c>
      <c r="E15" s="181">
        <v>395</v>
      </c>
      <c r="F15" s="181">
        <v>395</v>
      </c>
      <c r="G15" s="181">
        <v>420</v>
      </c>
      <c r="H15" s="181">
        <v>425</v>
      </c>
      <c r="I15" s="181">
        <v>450</v>
      </c>
      <c r="J15" s="181">
        <v>475</v>
      </c>
      <c r="K15" s="181">
        <v>475</v>
      </c>
      <c r="L15" s="181">
        <v>485</v>
      </c>
      <c r="M15" s="181">
        <v>495</v>
      </c>
      <c r="N15" s="181">
        <v>550</v>
      </c>
      <c r="O15" s="181">
        <v>675</v>
      </c>
      <c r="P15" s="133">
        <v>0.22727272727272729</v>
      </c>
      <c r="Q15" s="111">
        <v>0.77631578947368429</v>
      </c>
    </row>
    <row r="16" spans="1:17" ht="15" x14ac:dyDescent="0.25">
      <c r="A16" s="107" t="s">
        <v>25</v>
      </c>
      <c r="B16" s="181">
        <v>425</v>
      </c>
      <c r="C16" s="181">
        <v>450</v>
      </c>
      <c r="D16" s="181">
        <v>430</v>
      </c>
      <c r="E16" s="181">
        <v>450</v>
      </c>
      <c r="F16" s="181">
        <v>450</v>
      </c>
      <c r="G16" s="181">
        <v>480</v>
      </c>
      <c r="H16" s="181">
        <v>495</v>
      </c>
      <c r="I16" s="181">
        <v>525</v>
      </c>
      <c r="J16" s="181">
        <v>550</v>
      </c>
      <c r="K16" s="181">
        <v>575</v>
      </c>
      <c r="L16" s="181">
        <v>595</v>
      </c>
      <c r="M16" s="181">
        <v>595</v>
      </c>
      <c r="N16" s="181">
        <v>625</v>
      </c>
      <c r="O16" s="181">
        <v>795</v>
      </c>
      <c r="P16" s="133">
        <v>0.27200000000000002</v>
      </c>
      <c r="Q16" s="111">
        <v>0.87058823529411766</v>
      </c>
    </row>
    <row r="17" spans="1:44" ht="15" x14ac:dyDescent="0.25">
      <c r="A17" s="107" t="s">
        <v>26</v>
      </c>
      <c r="B17" s="181">
        <v>437.14</v>
      </c>
      <c r="C17" s="181">
        <v>451.11</v>
      </c>
      <c r="D17" s="181">
        <v>444.05</v>
      </c>
      <c r="E17" s="181">
        <v>455.78</v>
      </c>
      <c r="F17" s="181">
        <v>476.49</v>
      </c>
      <c r="G17" s="181">
        <v>501.23</v>
      </c>
      <c r="H17" s="181">
        <v>520.03</v>
      </c>
      <c r="I17" s="181">
        <v>549.04999999999995</v>
      </c>
      <c r="J17" s="181">
        <v>572.22</v>
      </c>
      <c r="K17" s="181">
        <v>584.63</v>
      </c>
      <c r="L17" s="181">
        <v>604.51</v>
      </c>
      <c r="M17" s="181">
        <v>604.29</v>
      </c>
      <c r="N17" s="181">
        <v>648.09</v>
      </c>
      <c r="O17" s="181">
        <v>792.15</v>
      </c>
      <c r="P17" s="133">
        <v>0.22228394204508617</v>
      </c>
      <c r="Q17" s="111">
        <v>0.81211968705677817</v>
      </c>
      <c r="AR17" s="1" t="s">
        <v>150</v>
      </c>
    </row>
    <row r="18" spans="1:44" ht="15" x14ac:dyDescent="0.25">
      <c r="A18" s="107" t="s">
        <v>27</v>
      </c>
      <c r="B18" s="181">
        <v>485</v>
      </c>
      <c r="C18" s="181">
        <v>495</v>
      </c>
      <c r="D18" s="181">
        <v>495</v>
      </c>
      <c r="E18" s="181">
        <v>500</v>
      </c>
      <c r="F18" s="181">
        <v>535</v>
      </c>
      <c r="G18" s="181">
        <v>575</v>
      </c>
      <c r="H18" s="181">
        <v>595</v>
      </c>
      <c r="I18" s="181">
        <v>625</v>
      </c>
      <c r="J18" s="181">
        <v>650</v>
      </c>
      <c r="K18" s="181">
        <v>675</v>
      </c>
      <c r="L18" s="181">
        <v>700</v>
      </c>
      <c r="M18" s="181">
        <v>695</v>
      </c>
      <c r="N18" s="181">
        <v>750</v>
      </c>
      <c r="O18" s="181">
        <v>895</v>
      </c>
      <c r="P18" s="133">
        <v>0.19333333333333336</v>
      </c>
      <c r="Q18" s="111">
        <v>0.84536082474226815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495</v>
      </c>
      <c r="C37" s="181">
        <v>495</v>
      </c>
      <c r="D37" s="181">
        <v>495</v>
      </c>
      <c r="E37" s="181">
        <v>495</v>
      </c>
      <c r="F37" s="181">
        <v>500</v>
      </c>
      <c r="G37" s="181">
        <v>525</v>
      </c>
      <c r="H37" s="181">
        <v>550</v>
      </c>
      <c r="I37" s="181">
        <v>575</v>
      </c>
      <c r="J37" s="181">
        <v>595</v>
      </c>
      <c r="K37" s="181">
        <v>610</v>
      </c>
      <c r="L37" s="181">
        <v>625</v>
      </c>
      <c r="M37" s="181">
        <v>650</v>
      </c>
      <c r="N37" s="181">
        <v>675</v>
      </c>
      <c r="O37" s="181">
        <v>814</v>
      </c>
      <c r="P37" s="133">
        <v>0.20592592592592585</v>
      </c>
      <c r="Q37" s="111">
        <v>0.64444444444444438</v>
      </c>
    </row>
    <row r="38" spans="1:22" ht="15" x14ac:dyDescent="0.25">
      <c r="A38" s="107" t="s">
        <v>25</v>
      </c>
      <c r="B38" s="181">
        <v>550</v>
      </c>
      <c r="C38" s="181">
        <v>550</v>
      </c>
      <c r="D38" s="181">
        <v>550</v>
      </c>
      <c r="E38" s="181">
        <v>550</v>
      </c>
      <c r="F38" s="181">
        <v>575</v>
      </c>
      <c r="G38" s="181">
        <v>625</v>
      </c>
      <c r="H38" s="181">
        <v>650</v>
      </c>
      <c r="I38" s="181">
        <v>695</v>
      </c>
      <c r="J38" s="181">
        <v>695</v>
      </c>
      <c r="K38" s="181">
        <v>750</v>
      </c>
      <c r="L38" s="181">
        <v>750</v>
      </c>
      <c r="M38" s="181">
        <v>750</v>
      </c>
      <c r="N38" s="181">
        <v>795</v>
      </c>
      <c r="O38" s="181">
        <v>995</v>
      </c>
      <c r="P38" s="133">
        <v>0.2515723270440251</v>
      </c>
      <c r="Q38" s="111">
        <v>0.80909090909090908</v>
      </c>
    </row>
    <row r="39" spans="1:22" ht="15" x14ac:dyDescent="0.25">
      <c r="A39" s="107" t="s">
        <v>26</v>
      </c>
      <c r="B39" s="181">
        <v>563.64</v>
      </c>
      <c r="C39" s="181">
        <v>588.04999999999995</v>
      </c>
      <c r="D39" s="181">
        <v>572.74</v>
      </c>
      <c r="E39" s="181">
        <v>593.71</v>
      </c>
      <c r="F39" s="181">
        <v>626.38</v>
      </c>
      <c r="G39" s="181">
        <v>667.74</v>
      </c>
      <c r="H39" s="181">
        <v>695.92</v>
      </c>
      <c r="I39" s="181">
        <v>744.8</v>
      </c>
      <c r="J39" s="181">
        <v>740.33</v>
      </c>
      <c r="K39" s="181">
        <v>779.76</v>
      </c>
      <c r="L39" s="181">
        <v>794.45</v>
      </c>
      <c r="M39" s="181">
        <v>797.06</v>
      </c>
      <c r="N39" s="181">
        <v>858.15</v>
      </c>
      <c r="O39" s="181">
        <v>1049.6099999999999</v>
      </c>
      <c r="P39" s="133">
        <v>0.2231078482782729</v>
      </c>
      <c r="Q39" s="111">
        <v>0.86219927613370229</v>
      </c>
    </row>
    <row r="40" spans="1:22" ht="15" x14ac:dyDescent="0.25">
      <c r="A40" s="107" t="s">
        <v>27</v>
      </c>
      <c r="B40" s="181">
        <v>600</v>
      </c>
      <c r="C40" s="181">
        <v>650</v>
      </c>
      <c r="D40" s="181">
        <v>625</v>
      </c>
      <c r="E40" s="181">
        <v>650</v>
      </c>
      <c r="F40" s="181">
        <v>695</v>
      </c>
      <c r="G40" s="181">
        <v>750</v>
      </c>
      <c r="H40" s="181">
        <v>795</v>
      </c>
      <c r="I40" s="181">
        <v>850</v>
      </c>
      <c r="J40" s="181">
        <v>850</v>
      </c>
      <c r="K40" s="181">
        <v>895</v>
      </c>
      <c r="L40" s="181">
        <v>895</v>
      </c>
      <c r="M40" s="181">
        <v>895</v>
      </c>
      <c r="N40" s="181">
        <v>975</v>
      </c>
      <c r="O40" s="181">
        <v>1250</v>
      </c>
      <c r="P40" s="133">
        <v>0.28205128205128216</v>
      </c>
      <c r="Q40" s="111">
        <v>1.0833333333333335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575</v>
      </c>
      <c r="C59" s="181">
        <v>575</v>
      </c>
      <c r="D59" s="181">
        <v>575</v>
      </c>
      <c r="E59" s="181">
        <v>575</v>
      </c>
      <c r="F59" s="181">
        <v>567.5</v>
      </c>
      <c r="G59" s="181">
        <v>595</v>
      </c>
      <c r="H59" s="181">
        <v>600</v>
      </c>
      <c r="I59" s="181">
        <v>650</v>
      </c>
      <c r="J59" s="181">
        <v>672.5</v>
      </c>
      <c r="K59" s="181">
        <v>695</v>
      </c>
      <c r="L59" s="181">
        <v>700</v>
      </c>
      <c r="M59" s="181">
        <v>700</v>
      </c>
      <c r="N59" s="181">
        <v>750</v>
      </c>
      <c r="O59" s="181">
        <v>900</v>
      </c>
      <c r="P59" s="133">
        <v>0.19999999999999996</v>
      </c>
      <c r="Q59" s="111">
        <v>0.56521739130434789</v>
      </c>
    </row>
    <row r="60" spans="1:22" ht="15" x14ac:dyDescent="0.25">
      <c r="A60" s="107" t="s">
        <v>25</v>
      </c>
      <c r="B60" s="181">
        <v>695</v>
      </c>
      <c r="C60" s="181">
        <v>695</v>
      </c>
      <c r="D60" s="181">
        <v>695</v>
      </c>
      <c r="E60" s="181">
        <v>675</v>
      </c>
      <c r="F60" s="181">
        <v>695</v>
      </c>
      <c r="G60" s="181">
        <v>750</v>
      </c>
      <c r="H60" s="181">
        <v>800</v>
      </c>
      <c r="I60" s="181">
        <v>850</v>
      </c>
      <c r="J60" s="181">
        <v>900</v>
      </c>
      <c r="K60" s="181">
        <v>950</v>
      </c>
      <c r="L60" s="181">
        <v>950</v>
      </c>
      <c r="M60" s="181">
        <v>925</v>
      </c>
      <c r="N60" s="181">
        <v>975</v>
      </c>
      <c r="O60" s="181">
        <v>1300</v>
      </c>
      <c r="P60" s="133">
        <v>0.33333333333333326</v>
      </c>
      <c r="Q60" s="111">
        <v>0.87050359712230208</v>
      </c>
    </row>
    <row r="61" spans="1:22" ht="15" x14ac:dyDescent="0.25">
      <c r="A61" s="107" t="s">
        <v>26</v>
      </c>
      <c r="B61" s="181">
        <v>728.19</v>
      </c>
      <c r="C61" s="181">
        <v>753.27</v>
      </c>
      <c r="D61" s="181">
        <v>734.1</v>
      </c>
      <c r="E61" s="181">
        <v>753.15</v>
      </c>
      <c r="F61" s="181">
        <v>795.62</v>
      </c>
      <c r="G61" s="181">
        <v>833.69</v>
      </c>
      <c r="H61" s="181">
        <v>915.07</v>
      </c>
      <c r="I61" s="181">
        <v>964.74</v>
      </c>
      <c r="J61" s="181">
        <v>999.54</v>
      </c>
      <c r="K61" s="181">
        <v>1029.3</v>
      </c>
      <c r="L61" s="181">
        <v>1028.1199999999999</v>
      </c>
      <c r="M61" s="181">
        <v>1016.07</v>
      </c>
      <c r="N61" s="181">
        <v>1093.3399999999999</v>
      </c>
      <c r="O61" s="181">
        <v>1374.08</v>
      </c>
      <c r="P61" s="133">
        <v>0.25677282455594796</v>
      </c>
      <c r="Q61" s="111">
        <v>0.886980046416457</v>
      </c>
    </row>
    <row r="62" spans="1:22" ht="15" x14ac:dyDescent="0.25">
      <c r="A62" s="107" t="s">
        <v>27</v>
      </c>
      <c r="B62" s="181">
        <v>825</v>
      </c>
      <c r="C62" s="181">
        <v>862.5</v>
      </c>
      <c r="D62" s="181">
        <v>800</v>
      </c>
      <c r="E62" s="181">
        <v>850</v>
      </c>
      <c r="F62" s="181">
        <v>900</v>
      </c>
      <c r="G62" s="181">
        <v>975</v>
      </c>
      <c r="H62" s="181">
        <v>1170</v>
      </c>
      <c r="I62" s="181">
        <v>1200</v>
      </c>
      <c r="J62" s="181">
        <v>1250</v>
      </c>
      <c r="K62" s="181">
        <v>1300</v>
      </c>
      <c r="L62" s="181">
        <v>1250</v>
      </c>
      <c r="M62" s="181">
        <v>1250</v>
      </c>
      <c r="N62" s="181">
        <v>1350</v>
      </c>
      <c r="O62" s="181">
        <v>1695</v>
      </c>
      <c r="P62" s="133">
        <v>0.25555555555555554</v>
      </c>
      <c r="Q62" s="111">
        <v>1.0545454545454547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845</v>
      </c>
      <c r="C81" s="181">
        <v>875</v>
      </c>
      <c r="D81" s="181">
        <v>800</v>
      </c>
      <c r="E81" s="181">
        <v>895</v>
      </c>
      <c r="F81" s="181">
        <v>895</v>
      </c>
      <c r="G81" s="181">
        <v>850</v>
      </c>
      <c r="H81" s="181">
        <v>925</v>
      </c>
      <c r="I81" s="181">
        <v>1150</v>
      </c>
      <c r="J81" s="181">
        <v>1200</v>
      </c>
      <c r="K81" s="181">
        <v>1350</v>
      </c>
      <c r="L81" s="181">
        <v>1350</v>
      </c>
      <c r="M81" s="181">
        <v>1350</v>
      </c>
      <c r="N81" s="181">
        <v>1395</v>
      </c>
      <c r="O81" s="181">
        <v>1750</v>
      </c>
      <c r="P81" s="133">
        <v>0.25448028673835132</v>
      </c>
      <c r="Q81" s="111">
        <v>1.0710059171597632</v>
      </c>
    </row>
    <row r="82" spans="1:22" ht="15" x14ac:dyDescent="0.25">
      <c r="A82" s="107" t="s">
        <v>25</v>
      </c>
      <c r="B82" s="181">
        <v>1000</v>
      </c>
      <c r="C82" s="181">
        <v>1100</v>
      </c>
      <c r="D82" s="181">
        <v>950</v>
      </c>
      <c r="E82" s="181">
        <v>1000</v>
      </c>
      <c r="F82" s="181">
        <v>1200</v>
      </c>
      <c r="G82" s="181">
        <v>1100</v>
      </c>
      <c r="H82" s="181">
        <v>1250</v>
      </c>
      <c r="I82" s="181">
        <v>1500</v>
      </c>
      <c r="J82" s="181">
        <v>1525</v>
      </c>
      <c r="K82" s="181">
        <v>1600</v>
      </c>
      <c r="L82" s="181">
        <v>1680</v>
      </c>
      <c r="M82" s="181">
        <v>1750</v>
      </c>
      <c r="N82" s="181">
        <v>1700</v>
      </c>
      <c r="O82" s="181">
        <v>2200</v>
      </c>
      <c r="P82" s="133">
        <v>0.29411764705882359</v>
      </c>
      <c r="Q82" s="111">
        <v>1.2000000000000002</v>
      </c>
    </row>
    <row r="83" spans="1:22" ht="15" x14ac:dyDescent="0.25">
      <c r="A83" s="107" t="s">
        <v>26</v>
      </c>
      <c r="B83" s="181">
        <v>1067.19</v>
      </c>
      <c r="C83" s="181">
        <v>1169.83</v>
      </c>
      <c r="D83" s="181">
        <v>1048.83</v>
      </c>
      <c r="E83" s="181">
        <v>1189.78</v>
      </c>
      <c r="F83" s="181">
        <v>1211.1199999999999</v>
      </c>
      <c r="G83" s="181">
        <v>1189.33</v>
      </c>
      <c r="H83" s="181">
        <v>1299.47</v>
      </c>
      <c r="I83" s="181">
        <v>1523.85</v>
      </c>
      <c r="J83" s="181">
        <v>1527.35</v>
      </c>
      <c r="K83" s="181">
        <v>1616.64</v>
      </c>
      <c r="L83" s="181">
        <v>1666.74</v>
      </c>
      <c r="M83" s="181">
        <v>1677.04</v>
      </c>
      <c r="N83" s="181">
        <v>1773.45</v>
      </c>
      <c r="O83" s="181">
        <v>2191.5100000000002</v>
      </c>
      <c r="P83" s="133">
        <v>0.23573261157630609</v>
      </c>
      <c r="Q83" s="111">
        <v>1.0535331103177503</v>
      </c>
    </row>
    <row r="84" spans="1:22" ht="15" x14ac:dyDescent="0.25">
      <c r="A84" s="107" t="s">
        <v>27</v>
      </c>
      <c r="B84" s="181">
        <v>1250</v>
      </c>
      <c r="C84" s="181">
        <v>1300</v>
      </c>
      <c r="D84" s="181">
        <v>1250</v>
      </c>
      <c r="E84" s="181">
        <v>1400</v>
      </c>
      <c r="F84" s="181">
        <v>1500</v>
      </c>
      <c r="G84" s="181">
        <v>1500</v>
      </c>
      <c r="H84" s="181">
        <v>1600</v>
      </c>
      <c r="I84" s="181">
        <v>1800</v>
      </c>
      <c r="J84" s="181">
        <v>1850</v>
      </c>
      <c r="K84" s="181">
        <v>1899</v>
      </c>
      <c r="L84" s="181">
        <v>2000</v>
      </c>
      <c r="M84" s="181">
        <v>2000</v>
      </c>
      <c r="N84" s="181">
        <v>2100</v>
      </c>
      <c r="O84" s="181">
        <v>2680</v>
      </c>
      <c r="P84" s="133">
        <v>0.2761904761904761</v>
      </c>
      <c r="Q84" s="111">
        <v>1.1440000000000001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284</v>
      </c>
      <c r="C103" s="181">
        <v>270</v>
      </c>
      <c r="D103" s="181">
        <v>275</v>
      </c>
      <c r="E103" s="181">
        <v>290</v>
      </c>
      <c r="F103" s="181">
        <v>293.33</v>
      </c>
      <c r="G103" s="181">
        <v>285</v>
      </c>
      <c r="H103" s="181">
        <v>308</v>
      </c>
      <c r="I103" s="181">
        <v>325</v>
      </c>
      <c r="J103" s="181">
        <v>325</v>
      </c>
      <c r="K103" s="181">
        <v>347</v>
      </c>
      <c r="L103" s="181">
        <v>330</v>
      </c>
      <c r="M103" s="181">
        <v>330</v>
      </c>
      <c r="N103" s="181">
        <v>350</v>
      </c>
      <c r="O103" s="181">
        <v>425</v>
      </c>
      <c r="P103" s="133">
        <v>0.21428571428571419</v>
      </c>
      <c r="Q103" s="111">
        <v>0.49647887323943651</v>
      </c>
      <c r="AG103" s="62" t="s">
        <v>48</v>
      </c>
      <c r="AH103" s="11">
        <v>868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300</v>
      </c>
      <c r="C104" s="181">
        <v>300</v>
      </c>
      <c r="D104" s="181">
        <v>302.5</v>
      </c>
      <c r="E104" s="181">
        <v>320</v>
      </c>
      <c r="F104" s="181">
        <v>325</v>
      </c>
      <c r="G104" s="181">
        <v>335</v>
      </c>
      <c r="H104" s="181">
        <v>350</v>
      </c>
      <c r="I104" s="181">
        <v>375</v>
      </c>
      <c r="J104" s="181">
        <v>375</v>
      </c>
      <c r="K104" s="181">
        <v>400</v>
      </c>
      <c r="L104" s="181">
        <v>410</v>
      </c>
      <c r="M104" s="181">
        <v>400</v>
      </c>
      <c r="N104" s="181">
        <v>410</v>
      </c>
      <c r="O104" s="181">
        <v>525</v>
      </c>
      <c r="P104" s="133">
        <v>0.28048780487804881</v>
      </c>
      <c r="Q104" s="111">
        <v>0.75</v>
      </c>
      <c r="AG104" s="62" t="s">
        <v>49</v>
      </c>
      <c r="AH104" s="11">
        <v>495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313.10000000000002</v>
      </c>
      <c r="C105" s="181">
        <v>295.45999999999998</v>
      </c>
      <c r="D105" s="181">
        <v>312.27999999999997</v>
      </c>
      <c r="E105" s="181">
        <v>323.08999999999997</v>
      </c>
      <c r="F105" s="181">
        <v>346.23</v>
      </c>
      <c r="G105" s="181">
        <v>352.87</v>
      </c>
      <c r="H105" s="181">
        <v>372.15</v>
      </c>
      <c r="I105" s="181">
        <v>385.58</v>
      </c>
      <c r="J105" s="181">
        <v>385.53</v>
      </c>
      <c r="K105" s="181">
        <v>403.2</v>
      </c>
      <c r="L105" s="181">
        <v>409.84</v>
      </c>
      <c r="M105" s="181">
        <v>395.48</v>
      </c>
      <c r="N105" s="181">
        <v>428.4</v>
      </c>
      <c r="O105" s="181">
        <v>544.32000000000005</v>
      </c>
      <c r="P105" s="133">
        <v>0.2705882352941178</v>
      </c>
      <c r="Q105" s="111">
        <v>0.73848610667518377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345</v>
      </c>
      <c r="C106" s="181">
        <v>325</v>
      </c>
      <c r="D106" s="181">
        <v>350</v>
      </c>
      <c r="E106" s="181">
        <v>350</v>
      </c>
      <c r="F106" s="181">
        <v>400</v>
      </c>
      <c r="G106" s="181">
        <v>400</v>
      </c>
      <c r="H106" s="181">
        <v>425</v>
      </c>
      <c r="I106" s="181">
        <v>434.52</v>
      </c>
      <c r="J106" s="181">
        <v>437.74</v>
      </c>
      <c r="K106" s="181">
        <v>450</v>
      </c>
      <c r="L106" s="181">
        <v>475</v>
      </c>
      <c r="M106" s="181">
        <v>457.5</v>
      </c>
      <c r="N106" s="181">
        <v>500</v>
      </c>
      <c r="O106" s="181">
        <v>625</v>
      </c>
      <c r="P106" s="133">
        <v>0.25</v>
      </c>
      <c r="Q106" s="111">
        <v>0.81159420289855078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868</v>
      </c>
      <c r="D125" s="181">
        <v>747</v>
      </c>
      <c r="E125" s="181">
        <v>998</v>
      </c>
      <c r="F125" s="181">
        <v>945</v>
      </c>
      <c r="G125" s="181">
        <v>1116</v>
      </c>
      <c r="H125" s="181">
        <v>1097</v>
      </c>
      <c r="I125" s="181">
        <v>1289</v>
      </c>
      <c r="J125" s="181">
        <v>1343</v>
      </c>
      <c r="K125" s="181">
        <v>1606</v>
      </c>
      <c r="L125" s="181">
        <v>1638</v>
      </c>
      <c r="M125" s="181">
        <v>1117</v>
      </c>
      <c r="N125" s="181">
        <v>1376</v>
      </c>
      <c r="O125" s="181">
        <v>1352</v>
      </c>
      <c r="P125" s="181">
        <v>2343</v>
      </c>
      <c r="Q125" s="80"/>
    </row>
    <row r="126" spans="1:17" ht="15" x14ac:dyDescent="0.25">
      <c r="A126" s="209" t="s">
        <v>49</v>
      </c>
      <c r="B126" s="210"/>
      <c r="C126" s="181">
        <v>1486</v>
      </c>
      <c r="D126" s="181">
        <v>1374</v>
      </c>
      <c r="E126" s="181">
        <v>1570</v>
      </c>
      <c r="F126" s="181">
        <v>1623</v>
      </c>
      <c r="G126" s="181">
        <v>1840</v>
      </c>
      <c r="H126" s="181">
        <v>1856</v>
      </c>
      <c r="I126" s="181">
        <v>2199</v>
      </c>
      <c r="J126" s="181">
        <v>2443</v>
      </c>
      <c r="K126" s="181">
        <v>2673</v>
      </c>
      <c r="L126" s="181">
        <v>2755</v>
      </c>
      <c r="M126" s="181">
        <v>2560</v>
      </c>
      <c r="N126" s="181">
        <v>3029</v>
      </c>
      <c r="O126" s="181">
        <v>2875</v>
      </c>
      <c r="P126" s="181">
        <v>3961</v>
      </c>
      <c r="Q126" s="80"/>
    </row>
    <row r="127" spans="1:17" ht="15" x14ac:dyDescent="0.25">
      <c r="A127" s="209" t="s">
        <v>50</v>
      </c>
      <c r="B127" s="210"/>
      <c r="C127" s="181">
        <v>474</v>
      </c>
      <c r="D127" s="181">
        <v>476</v>
      </c>
      <c r="E127" s="181">
        <v>474</v>
      </c>
      <c r="F127" s="181">
        <v>503</v>
      </c>
      <c r="G127" s="181">
        <v>512</v>
      </c>
      <c r="H127" s="181">
        <v>545</v>
      </c>
      <c r="I127" s="181">
        <v>566</v>
      </c>
      <c r="J127" s="181">
        <v>745</v>
      </c>
      <c r="K127" s="181">
        <v>780</v>
      </c>
      <c r="L127" s="181">
        <v>775</v>
      </c>
      <c r="M127" s="181">
        <v>609</v>
      </c>
      <c r="N127" s="181">
        <v>726</v>
      </c>
      <c r="O127" s="181">
        <v>840</v>
      </c>
      <c r="P127" s="245">
        <v>1036</v>
      </c>
      <c r="Q127" s="80"/>
    </row>
    <row r="128" spans="1:17" ht="15" x14ac:dyDescent="0.25">
      <c r="A128" s="209" t="s">
        <v>51</v>
      </c>
      <c r="B128" s="210"/>
      <c r="C128" s="181">
        <v>219</v>
      </c>
      <c r="D128" s="181">
        <v>233</v>
      </c>
      <c r="E128" s="181">
        <v>227</v>
      </c>
      <c r="F128" s="181">
        <v>138</v>
      </c>
      <c r="G128" s="181">
        <v>130</v>
      </c>
      <c r="H128" s="181">
        <v>127</v>
      </c>
      <c r="I128" s="181">
        <v>123</v>
      </c>
      <c r="J128" s="181">
        <v>196</v>
      </c>
      <c r="K128" s="181">
        <v>210</v>
      </c>
      <c r="L128" s="181">
        <v>219</v>
      </c>
      <c r="M128" s="181">
        <v>188</v>
      </c>
      <c r="N128" s="181">
        <v>209</v>
      </c>
      <c r="O128" s="181">
        <v>215</v>
      </c>
      <c r="P128" s="245">
        <v>274</v>
      </c>
      <c r="Q128" s="80"/>
    </row>
    <row r="129" spans="1:17" ht="15" x14ac:dyDescent="0.25">
      <c r="A129" s="209" t="s">
        <v>52</v>
      </c>
      <c r="B129" s="210"/>
      <c r="C129" s="181">
        <v>190</v>
      </c>
      <c r="D129" s="181">
        <v>302</v>
      </c>
      <c r="E129" s="181">
        <v>372</v>
      </c>
      <c r="F129" s="181">
        <v>379</v>
      </c>
      <c r="G129" s="181">
        <v>273</v>
      </c>
      <c r="H129" s="181">
        <v>255</v>
      </c>
      <c r="I129" s="181">
        <v>189</v>
      </c>
      <c r="J129" s="181">
        <v>346</v>
      </c>
      <c r="K129" s="181">
        <v>414</v>
      </c>
      <c r="L129" s="181">
        <v>414</v>
      </c>
      <c r="M129" s="181">
        <v>274</v>
      </c>
      <c r="N129" s="181">
        <v>328</v>
      </c>
      <c r="O129" s="181">
        <v>329</v>
      </c>
      <c r="P129" s="245">
        <v>510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BD9C199A-D0E7-46CC-828D-7388C7333735}"/>
    <hyperlink ref="A3" location="Notes!A1" display="Go to specific notes" xr:uid="{51E28477-C1CD-4D1C-A5CB-BA06CBD80C57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4B46-F4CB-4ADD-B6BC-B2C475FA1F54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14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14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375</v>
      </c>
      <c r="C15" s="181">
        <v>375</v>
      </c>
      <c r="D15" s="181">
        <v>375</v>
      </c>
      <c r="E15" s="181">
        <v>395</v>
      </c>
      <c r="F15" s="181">
        <v>400</v>
      </c>
      <c r="G15" s="181">
        <v>400</v>
      </c>
      <c r="H15" s="181">
        <v>400</v>
      </c>
      <c r="I15" s="181">
        <v>400</v>
      </c>
      <c r="J15" s="181">
        <v>400</v>
      </c>
      <c r="K15" s="181">
        <v>425</v>
      </c>
      <c r="L15" s="181">
        <v>435</v>
      </c>
      <c r="M15" s="181">
        <v>432.5</v>
      </c>
      <c r="N15" s="181">
        <v>450</v>
      </c>
      <c r="O15" s="181">
        <v>450</v>
      </c>
      <c r="P15" s="133">
        <v>0</v>
      </c>
      <c r="Q15" s="111">
        <v>0.19999999999999996</v>
      </c>
    </row>
    <row r="16" spans="1:17" ht="15" x14ac:dyDescent="0.25">
      <c r="A16" s="107" t="s">
        <v>25</v>
      </c>
      <c r="B16" s="181">
        <v>420</v>
      </c>
      <c r="C16" s="181">
        <v>420</v>
      </c>
      <c r="D16" s="181">
        <v>425</v>
      </c>
      <c r="E16" s="181">
        <v>430</v>
      </c>
      <c r="F16" s="181">
        <v>445</v>
      </c>
      <c r="G16" s="181">
        <v>450</v>
      </c>
      <c r="H16" s="181">
        <v>470</v>
      </c>
      <c r="I16" s="181">
        <v>475</v>
      </c>
      <c r="J16" s="181">
        <v>480</v>
      </c>
      <c r="K16" s="181">
        <v>495</v>
      </c>
      <c r="L16" s="181">
        <v>500</v>
      </c>
      <c r="M16" s="181">
        <v>500</v>
      </c>
      <c r="N16" s="181">
        <v>525</v>
      </c>
      <c r="O16" s="181">
        <v>550</v>
      </c>
      <c r="P16" s="133">
        <v>4.7619047619047672E-2</v>
      </c>
      <c r="Q16" s="111">
        <v>0.30952380952380953</v>
      </c>
    </row>
    <row r="17" spans="1:44" ht="15" x14ac:dyDescent="0.25">
      <c r="A17" s="107" t="s">
        <v>26</v>
      </c>
      <c r="B17" s="181">
        <v>415.01</v>
      </c>
      <c r="C17" s="181">
        <v>419.9</v>
      </c>
      <c r="D17" s="181">
        <v>424.36</v>
      </c>
      <c r="E17" s="181">
        <v>430.75</v>
      </c>
      <c r="F17" s="181">
        <v>439.51</v>
      </c>
      <c r="G17" s="181">
        <v>449.77</v>
      </c>
      <c r="H17" s="181">
        <v>460.5</v>
      </c>
      <c r="I17" s="181">
        <v>470.38</v>
      </c>
      <c r="J17" s="181">
        <v>470.55</v>
      </c>
      <c r="K17" s="181">
        <v>477.71</v>
      </c>
      <c r="L17" s="181">
        <v>492.91</v>
      </c>
      <c r="M17" s="181">
        <v>494.03</v>
      </c>
      <c r="N17" s="181">
        <v>524.12</v>
      </c>
      <c r="O17" s="181">
        <v>533.17999999999995</v>
      </c>
      <c r="P17" s="133">
        <v>1.7286117682973279E-2</v>
      </c>
      <c r="Q17" s="111">
        <v>0.28474012674393379</v>
      </c>
      <c r="AR17" s="1" t="s">
        <v>150</v>
      </c>
    </row>
    <row r="18" spans="1:44" ht="15" x14ac:dyDescent="0.25">
      <c r="A18" s="107" t="s">
        <v>27</v>
      </c>
      <c r="B18" s="181">
        <v>450</v>
      </c>
      <c r="C18" s="181">
        <v>450</v>
      </c>
      <c r="D18" s="181">
        <v>450</v>
      </c>
      <c r="E18" s="181">
        <v>475</v>
      </c>
      <c r="F18" s="181">
        <v>475</v>
      </c>
      <c r="G18" s="181">
        <v>495</v>
      </c>
      <c r="H18" s="181">
        <v>500</v>
      </c>
      <c r="I18" s="181">
        <v>520</v>
      </c>
      <c r="J18" s="181">
        <v>525</v>
      </c>
      <c r="K18" s="181">
        <v>525</v>
      </c>
      <c r="L18" s="181">
        <v>540</v>
      </c>
      <c r="M18" s="181">
        <v>550</v>
      </c>
      <c r="N18" s="181">
        <v>575</v>
      </c>
      <c r="O18" s="181">
        <v>595</v>
      </c>
      <c r="P18" s="133">
        <v>3.4782608695652195E-2</v>
      </c>
      <c r="Q18" s="111">
        <v>0.32222222222222219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450</v>
      </c>
      <c r="C37" s="181">
        <v>460</v>
      </c>
      <c r="D37" s="181">
        <v>450</v>
      </c>
      <c r="E37" s="181">
        <v>475</v>
      </c>
      <c r="F37" s="181">
        <v>475</v>
      </c>
      <c r="G37" s="181">
        <v>495</v>
      </c>
      <c r="H37" s="181">
        <v>500</v>
      </c>
      <c r="I37" s="181">
        <v>500</v>
      </c>
      <c r="J37" s="181">
        <v>510</v>
      </c>
      <c r="K37" s="181">
        <v>525</v>
      </c>
      <c r="L37" s="181">
        <v>525</v>
      </c>
      <c r="M37" s="181">
        <v>540</v>
      </c>
      <c r="N37" s="181">
        <v>550</v>
      </c>
      <c r="O37" s="181">
        <v>566</v>
      </c>
      <c r="P37" s="133">
        <v>2.9090909090909056E-2</v>
      </c>
      <c r="Q37" s="111">
        <v>0.25777777777777788</v>
      </c>
    </row>
    <row r="38" spans="1:22" ht="15" x14ac:dyDescent="0.25">
      <c r="A38" s="107" t="s">
        <v>25</v>
      </c>
      <c r="B38" s="181">
        <v>500</v>
      </c>
      <c r="C38" s="181">
        <v>500</v>
      </c>
      <c r="D38" s="181">
        <v>500</v>
      </c>
      <c r="E38" s="181">
        <v>525</v>
      </c>
      <c r="F38" s="181">
        <v>525</v>
      </c>
      <c r="G38" s="181">
        <v>550</v>
      </c>
      <c r="H38" s="181">
        <v>550</v>
      </c>
      <c r="I38" s="181">
        <v>550</v>
      </c>
      <c r="J38" s="181">
        <v>575</v>
      </c>
      <c r="K38" s="181">
        <v>600</v>
      </c>
      <c r="L38" s="181">
        <v>600</v>
      </c>
      <c r="M38" s="181">
        <v>600</v>
      </c>
      <c r="N38" s="181">
        <v>650</v>
      </c>
      <c r="O38" s="181">
        <v>650</v>
      </c>
      <c r="P38" s="133">
        <v>0</v>
      </c>
      <c r="Q38" s="111">
        <v>0.30000000000000004</v>
      </c>
    </row>
    <row r="39" spans="1:22" ht="15" x14ac:dyDescent="0.25">
      <c r="A39" s="107" t="s">
        <v>26</v>
      </c>
      <c r="B39" s="181">
        <v>503.41</v>
      </c>
      <c r="C39" s="181">
        <v>513.76</v>
      </c>
      <c r="D39" s="181">
        <v>516.38</v>
      </c>
      <c r="E39" s="181">
        <v>527.24</v>
      </c>
      <c r="F39" s="181">
        <v>532.32000000000005</v>
      </c>
      <c r="G39" s="181">
        <v>544.54999999999995</v>
      </c>
      <c r="H39" s="181">
        <v>560.95000000000005</v>
      </c>
      <c r="I39" s="181">
        <v>575.09</v>
      </c>
      <c r="J39" s="181">
        <v>582.79999999999995</v>
      </c>
      <c r="K39" s="181">
        <v>600.86</v>
      </c>
      <c r="L39" s="181">
        <v>607.42999999999995</v>
      </c>
      <c r="M39" s="181">
        <v>612.35</v>
      </c>
      <c r="N39" s="181">
        <v>642.55999999999995</v>
      </c>
      <c r="O39" s="181">
        <v>661.91</v>
      </c>
      <c r="P39" s="133">
        <v>3.0113919322709126E-2</v>
      </c>
      <c r="Q39" s="111">
        <v>0.31485270455493519</v>
      </c>
    </row>
    <row r="40" spans="1:22" ht="15" x14ac:dyDescent="0.25">
      <c r="A40" s="107" t="s">
        <v>27</v>
      </c>
      <c r="B40" s="181">
        <v>550</v>
      </c>
      <c r="C40" s="181">
        <v>550</v>
      </c>
      <c r="D40" s="181">
        <v>550</v>
      </c>
      <c r="E40" s="181">
        <v>575</v>
      </c>
      <c r="F40" s="181">
        <v>580</v>
      </c>
      <c r="G40" s="181">
        <v>600</v>
      </c>
      <c r="H40" s="181">
        <v>625</v>
      </c>
      <c r="I40" s="181">
        <v>650</v>
      </c>
      <c r="J40" s="181">
        <v>650</v>
      </c>
      <c r="K40" s="181">
        <v>675</v>
      </c>
      <c r="L40" s="181">
        <v>675</v>
      </c>
      <c r="M40" s="181">
        <v>675</v>
      </c>
      <c r="N40" s="181">
        <v>725</v>
      </c>
      <c r="O40" s="181">
        <v>750</v>
      </c>
      <c r="P40" s="133">
        <v>3.4482758620689724E-2</v>
      </c>
      <c r="Q40" s="111">
        <v>0.36363636363636354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525</v>
      </c>
      <c r="C59" s="181">
        <v>550</v>
      </c>
      <c r="D59" s="181">
        <v>550</v>
      </c>
      <c r="E59" s="181">
        <v>550</v>
      </c>
      <c r="F59" s="181">
        <v>550</v>
      </c>
      <c r="G59" s="181">
        <v>550</v>
      </c>
      <c r="H59" s="181">
        <v>575</v>
      </c>
      <c r="I59" s="181">
        <v>595</v>
      </c>
      <c r="J59" s="181">
        <v>625</v>
      </c>
      <c r="K59" s="181">
        <v>600</v>
      </c>
      <c r="L59" s="181">
        <v>625</v>
      </c>
      <c r="M59" s="181">
        <v>625</v>
      </c>
      <c r="N59" s="181">
        <v>650</v>
      </c>
      <c r="O59" s="181">
        <v>669.5</v>
      </c>
      <c r="P59" s="133">
        <v>3.0000000000000027E-2</v>
      </c>
      <c r="Q59" s="111">
        <v>0.27523809523809528</v>
      </c>
    </row>
    <row r="60" spans="1:22" ht="15" x14ac:dyDescent="0.25">
      <c r="A60" s="107" t="s">
        <v>25</v>
      </c>
      <c r="B60" s="181">
        <v>600</v>
      </c>
      <c r="C60" s="181">
        <v>625</v>
      </c>
      <c r="D60" s="181">
        <v>620</v>
      </c>
      <c r="E60" s="181">
        <v>600</v>
      </c>
      <c r="F60" s="181">
        <v>600</v>
      </c>
      <c r="G60" s="181">
        <v>650</v>
      </c>
      <c r="H60" s="181">
        <v>650</v>
      </c>
      <c r="I60" s="181">
        <v>695</v>
      </c>
      <c r="J60" s="181">
        <v>695</v>
      </c>
      <c r="K60" s="181">
        <v>700</v>
      </c>
      <c r="L60" s="181">
        <v>725</v>
      </c>
      <c r="M60" s="181">
        <v>725</v>
      </c>
      <c r="N60" s="181">
        <v>750</v>
      </c>
      <c r="O60" s="181">
        <v>800</v>
      </c>
      <c r="P60" s="133">
        <v>6.6666666666666652E-2</v>
      </c>
      <c r="Q60" s="111">
        <v>0.33333333333333326</v>
      </c>
    </row>
    <row r="61" spans="1:22" ht="15" x14ac:dyDescent="0.25">
      <c r="A61" s="107" t="s">
        <v>26</v>
      </c>
      <c r="B61" s="181">
        <v>594.77</v>
      </c>
      <c r="C61" s="181">
        <v>619.54</v>
      </c>
      <c r="D61" s="181">
        <v>623.1</v>
      </c>
      <c r="E61" s="181">
        <v>620.37</v>
      </c>
      <c r="F61" s="181">
        <v>625.22</v>
      </c>
      <c r="G61" s="181">
        <v>652.25</v>
      </c>
      <c r="H61" s="181">
        <v>671.75</v>
      </c>
      <c r="I61" s="181">
        <v>692.34</v>
      </c>
      <c r="J61" s="181">
        <v>709.75</v>
      </c>
      <c r="K61" s="181">
        <v>726.4</v>
      </c>
      <c r="L61" s="181">
        <v>726.89</v>
      </c>
      <c r="M61" s="181">
        <v>737.42</v>
      </c>
      <c r="N61" s="181">
        <v>770.48</v>
      </c>
      <c r="O61" s="181">
        <v>817.39</v>
      </c>
      <c r="P61" s="133">
        <v>6.0884124182327914E-2</v>
      </c>
      <c r="Q61" s="111">
        <v>0.37429594633219576</v>
      </c>
    </row>
    <row r="62" spans="1:22" ht="15" x14ac:dyDescent="0.25">
      <c r="A62" s="107" t="s">
        <v>27</v>
      </c>
      <c r="B62" s="181">
        <v>650</v>
      </c>
      <c r="C62" s="181">
        <v>695</v>
      </c>
      <c r="D62" s="181">
        <v>695</v>
      </c>
      <c r="E62" s="181">
        <v>695</v>
      </c>
      <c r="F62" s="181">
        <v>700</v>
      </c>
      <c r="G62" s="181">
        <v>750</v>
      </c>
      <c r="H62" s="181">
        <v>765</v>
      </c>
      <c r="I62" s="181">
        <v>795</v>
      </c>
      <c r="J62" s="181">
        <v>795</v>
      </c>
      <c r="K62" s="181">
        <v>825</v>
      </c>
      <c r="L62" s="181">
        <v>825</v>
      </c>
      <c r="M62" s="181">
        <v>840</v>
      </c>
      <c r="N62" s="181">
        <v>890</v>
      </c>
      <c r="O62" s="181">
        <v>945</v>
      </c>
      <c r="P62" s="133">
        <v>6.1797752808988804E-2</v>
      </c>
      <c r="Q62" s="111">
        <v>0.45384615384615379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650</v>
      </c>
      <c r="C81" s="181">
        <v>650</v>
      </c>
      <c r="D81" s="181">
        <v>650</v>
      </c>
      <c r="E81" s="181">
        <v>650</v>
      </c>
      <c r="F81" s="181">
        <v>675</v>
      </c>
      <c r="G81" s="181">
        <v>695</v>
      </c>
      <c r="H81" s="181">
        <v>695</v>
      </c>
      <c r="I81" s="181">
        <v>692.5</v>
      </c>
      <c r="J81" s="181">
        <v>700</v>
      </c>
      <c r="K81" s="181">
        <v>750</v>
      </c>
      <c r="L81" s="181">
        <v>750</v>
      </c>
      <c r="M81" s="181">
        <v>750</v>
      </c>
      <c r="N81" s="181">
        <v>800</v>
      </c>
      <c r="O81" s="181">
        <v>847.5</v>
      </c>
      <c r="P81" s="133">
        <v>5.9374999999999956E-2</v>
      </c>
      <c r="Q81" s="111">
        <v>0.30384615384615388</v>
      </c>
    </row>
    <row r="82" spans="1:22" ht="15" x14ac:dyDescent="0.25">
      <c r="A82" s="107" t="s">
        <v>25</v>
      </c>
      <c r="B82" s="181">
        <v>775</v>
      </c>
      <c r="C82" s="181">
        <v>750</v>
      </c>
      <c r="D82" s="181">
        <v>750</v>
      </c>
      <c r="E82" s="181">
        <v>750</v>
      </c>
      <c r="F82" s="181">
        <v>750</v>
      </c>
      <c r="G82" s="181">
        <v>795</v>
      </c>
      <c r="H82" s="181">
        <v>812.5</v>
      </c>
      <c r="I82" s="181">
        <v>825</v>
      </c>
      <c r="J82" s="181">
        <v>875</v>
      </c>
      <c r="K82" s="181">
        <v>885</v>
      </c>
      <c r="L82" s="181">
        <v>887.5</v>
      </c>
      <c r="M82" s="181">
        <v>900</v>
      </c>
      <c r="N82" s="181">
        <v>947.5</v>
      </c>
      <c r="O82" s="181">
        <v>985</v>
      </c>
      <c r="P82" s="133">
        <v>3.9577836411609502E-2</v>
      </c>
      <c r="Q82" s="111">
        <v>0.2709677419354839</v>
      </c>
    </row>
    <row r="83" spans="1:22" ht="15" x14ac:dyDescent="0.25">
      <c r="A83" s="107" t="s">
        <v>26</v>
      </c>
      <c r="B83" s="181">
        <v>750.68</v>
      </c>
      <c r="C83" s="181">
        <v>745.16</v>
      </c>
      <c r="D83" s="181">
        <v>755.01</v>
      </c>
      <c r="E83" s="181">
        <v>748.89</v>
      </c>
      <c r="F83" s="181">
        <v>761.79</v>
      </c>
      <c r="G83" s="181">
        <v>814.1</v>
      </c>
      <c r="H83" s="181">
        <v>822.47</v>
      </c>
      <c r="I83" s="181">
        <v>827.9</v>
      </c>
      <c r="J83" s="181">
        <v>881.97</v>
      </c>
      <c r="K83" s="181">
        <v>914.72</v>
      </c>
      <c r="L83" s="181">
        <v>929.12</v>
      </c>
      <c r="M83" s="181">
        <v>940.46</v>
      </c>
      <c r="N83" s="181">
        <v>1015.06</v>
      </c>
      <c r="O83" s="181">
        <v>1055.47</v>
      </c>
      <c r="P83" s="133">
        <v>3.9810454554410679E-2</v>
      </c>
      <c r="Q83" s="111">
        <v>0.40601854318751007</v>
      </c>
    </row>
    <row r="84" spans="1:22" ht="15" x14ac:dyDescent="0.25">
      <c r="A84" s="107" t="s">
        <v>27</v>
      </c>
      <c r="B84" s="181">
        <v>850</v>
      </c>
      <c r="C84" s="181">
        <v>825</v>
      </c>
      <c r="D84" s="181">
        <v>850</v>
      </c>
      <c r="E84" s="181">
        <v>850</v>
      </c>
      <c r="F84" s="181">
        <v>850</v>
      </c>
      <c r="G84" s="181">
        <v>900</v>
      </c>
      <c r="H84" s="181">
        <v>950</v>
      </c>
      <c r="I84" s="181">
        <v>912.5</v>
      </c>
      <c r="J84" s="181">
        <v>995</v>
      </c>
      <c r="K84" s="181">
        <v>1000</v>
      </c>
      <c r="L84" s="181">
        <v>1047.5</v>
      </c>
      <c r="M84" s="181">
        <v>1100</v>
      </c>
      <c r="N84" s="181">
        <v>1275</v>
      </c>
      <c r="O84" s="181">
        <v>1300</v>
      </c>
      <c r="P84" s="133">
        <v>1.9607843137254832E-2</v>
      </c>
      <c r="Q84" s="111">
        <v>0.52941176470588225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255</v>
      </c>
      <c r="C103" s="181">
        <v>258.27</v>
      </c>
      <c r="D103" s="181">
        <v>250</v>
      </c>
      <c r="E103" s="181">
        <v>250</v>
      </c>
      <c r="F103" s="181">
        <v>253.33</v>
      </c>
      <c r="G103" s="181">
        <v>270</v>
      </c>
      <c r="H103" s="181">
        <v>275.89</v>
      </c>
      <c r="I103" s="181">
        <v>280</v>
      </c>
      <c r="J103" s="181">
        <v>305</v>
      </c>
      <c r="K103" s="181">
        <v>324.76</v>
      </c>
      <c r="L103" s="181">
        <v>325</v>
      </c>
      <c r="M103" s="181">
        <v>325</v>
      </c>
      <c r="N103" s="181">
        <v>350.42</v>
      </c>
      <c r="O103" s="181">
        <v>359.52</v>
      </c>
      <c r="P103" s="133">
        <v>2.5968837395125677E-2</v>
      </c>
      <c r="Q103" s="111">
        <v>0.40988235294117636</v>
      </c>
      <c r="AG103" s="62" t="s">
        <v>48</v>
      </c>
      <c r="AH103" s="11">
        <v>175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285</v>
      </c>
      <c r="C104" s="181">
        <v>285</v>
      </c>
      <c r="D104" s="181">
        <v>275</v>
      </c>
      <c r="E104" s="181">
        <v>285.33999999999997</v>
      </c>
      <c r="F104" s="181">
        <v>290</v>
      </c>
      <c r="G104" s="181">
        <v>300</v>
      </c>
      <c r="H104" s="181">
        <v>306.39999999999998</v>
      </c>
      <c r="I104" s="181">
        <v>300</v>
      </c>
      <c r="J104" s="181">
        <v>337.8</v>
      </c>
      <c r="K104" s="181">
        <v>350</v>
      </c>
      <c r="L104" s="181">
        <v>365</v>
      </c>
      <c r="M104" s="181">
        <v>359.52</v>
      </c>
      <c r="N104" s="181">
        <v>400</v>
      </c>
      <c r="O104" s="181">
        <v>421.43</v>
      </c>
      <c r="P104" s="133">
        <v>5.3574999999999928E-2</v>
      </c>
      <c r="Q104" s="111">
        <v>0.47870175438596485</v>
      </c>
      <c r="AG104" s="62" t="s">
        <v>49</v>
      </c>
      <c r="AH104" s="11">
        <v>450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287.37</v>
      </c>
      <c r="C105" s="181">
        <v>289.49</v>
      </c>
      <c r="D105" s="181">
        <v>279.29000000000002</v>
      </c>
      <c r="E105" s="181">
        <v>317.58999999999997</v>
      </c>
      <c r="F105" s="181">
        <v>290.83</v>
      </c>
      <c r="G105" s="181">
        <v>315.31</v>
      </c>
      <c r="H105" s="181">
        <v>319.81</v>
      </c>
      <c r="I105" s="181">
        <v>327.29000000000002</v>
      </c>
      <c r="J105" s="181">
        <v>371.08</v>
      </c>
      <c r="K105" s="181">
        <v>371.06</v>
      </c>
      <c r="L105" s="181">
        <v>380.94</v>
      </c>
      <c r="M105" s="181">
        <v>381.83</v>
      </c>
      <c r="N105" s="181">
        <v>416.58</v>
      </c>
      <c r="O105" s="181">
        <v>448.16</v>
      </c>
      <c r="P105" s="133">
        <v>7.5807768015747401E-2</v>
      </c>
      <c r="Q105" s="111">
        <v>0.5595225667258239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310</v>
      </c>
      <c r="C106" s="181">
        <v>320</v>
      </c>
      <c r="D106" s="181">
        <v>300</v>
      </c>
      <c r="E106" s="181">
        <v>311.67</v>
      </c>
      <c r="F106" s="181">
        <v>318.33</v>
      </c>
      <c r="G106" s="181">
        <v>334.52</v>
      </c>
      <c r="H106" s="181">
        <v>350</v>
      </c>
      <c r="I106" s="181">
        <v>375</v>
      </c>
      <c r="J106" s="181">
        <v>402.98</v>
      </c>
      <c r="K106" s="181">
        <v>400</v>
      </c>
      <c r="L106" s="181">
        <v>425</v>
      </c>
      <c r="M106" s="181">
        <v>425</v>
      </c>
      <c r="N106" s="181">
        <v>468.15</v>
      </c>
      <c r="O106" s="181">
        <v>508.33</v>
      </c>
      <c r="P106" s="133">
        <v>8.5827192139271702E-2</v>
      </c>
      <c r="Q106" s="111">
        <v>0.63977419354838694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175</v>
      </c>
      <c r="D125" s="181">
        <v>244</v>
      </c>
      <c r="E125" s="181">
        <v>257</v>
      </c>
      <c r="F125" s="181">
        <v>179</v>
      </c>
      <c r="G125" s="181">
        <v>236</v>
      </c>
      <c r="H125" s="181">
        <v>258</v>
      </c>
      <c r="I125" s="181">
        <v>269</v>
      </c>
      <c r="J125" s="181">
        <v>243</v>
      </c>
      <c r="K125" s="181">
        <v>253</v>
      </c>
      <c r="L125" s="181">
        <v>252</v>
      </c>
      <c r="M125" s="181">
        <v>227</v>
      </c>
      <c r="N125" s="181">
        <v>308</v>
      </c>
      <c r="O125" s="181">
        <v>330</v>
      </c>
      <c r="P125" s="181">
        <v>326</v>
      </c>
      <c r="Q125" s="80"/>
    </row>
    <row r="126" spans="1:17" ht="15" x14ac:dyDescent="0.25">
      <c r="A126" s="209" t="s">
        <v>49</v>
      </c>
      <c r="B126" s="210"/>
      <c r="C126" s="181">
        <v>585</v>
      </c>
      <c r="D126" s="181">
        <v>783</v>
      </c>
      <c r="E126" s="181">
        <v>785</v>
      </c>
      <c r="F126" s="181">
        <v>566</v>
      </c>
      <c r="G126" s="181">
        <v>741</v>
      </c>
      <c r="H126" s="181">
        <v>734</v>
      </c>
      <c r="I126" s="181">
        <v>733</v>
      </c>
      <c r="J126" s="181">
        <v>738</v>
      </c>
      <c r="K126" s="181">
        <v>683</v>
      </c>
      <c r="L126" s="181">
        <v>720</v>
      </c>
      <c r="M126" s="181">
        <v>688</v>
      </c>
      <c r="N126" s="181">
        <v>809</v>
      </c>
      <c r="O126" s="181">
        <v>743</v>
      </c>
      <c r="P126" s="181">
        <v>841</v>
      </c>
      <c r="Q126" s="80"/>
    </row>
    <row r="127" spans="1:17" ht="15" x14ac:dyDescent="0.25">
      <c r="A127" s="209" t="s">
        <v>50</v>
      </c>
      <c r="B127" s="210"/>
      <c r="C127" s="181">
        <v>362</v>
      </c>
      <c r="D127" s="181">
        <v>467</v>
      </c>
      <c r="E127" s="181">
        <v>491</v>
      </c>
      <c r="F127" s="181">
        <v>355</v>
      </c>
      <c r="G127" s="181">
        <v>436</v>
      </c>
      <c r="H127" s="181">
        <v>347</v>
      </c>
      <c r="I127" s="181">
        <v>361</v>
      </c>
      <c r="J127" s="181">
        <v>370</v>
      </c>
      <c r="K127" s="181">
        <v>338</v>
      </c>
      <c r="L127" s="181">
        <v>326</v>
      </c>
      <c r="M127" s="181">
        <v>311</v>
      </c>
      <c r="N127" s="181">
        <v>334</v>
      </c>
      <c r="O127" s="181">
        <v>298</v>
      </c>
      <c r="P127" s="245">
        <v>387</v>
      </c>
      <c r="Q127" s="80"/>
    </row>
    <row r="128" spans="1:17" ht="15" x14ac:dyDescent="0.25">
      <c r="A128" s="209" t="s">
        <v>51</v>
      </c>
      <c r="B128" s="210"/>
      <c r="C128" s="181">
        <v>117</v>
      </c>
      <c r="D128" s="181">
        <v>170</v>
      </c>
      <c r="E128" s="181">
        <v>184</v>
      </c>
      <c r="F128" s="181">
        <v>128</v>
      </c>
      <c r="G128" s="181">
        <v>123</v>
      </c>
      <c r="H128" s="181">
        <v>129</v>
      </c>
      <c r="I128" s="181">
        <v>108</v>
      </c>
      <c r="J128" s="181">
        <v>100</v>
      </c>
      <c r="K128" s="181">
        <v>94</v>
      </c>
      <c r="L128" s="181">
        <v>90</v>
      </c>
      <c r="M128" s="181">
        <v>68</v>
      </c>
      <c r="N128" s="181">
        <v>65</v>
      </c>
      <c r="O128" s="181">
        <v>84</v>
      </c>
      <c r="P128" s="245">
        <v>104</v>
      </c>
      <c r="Q128" s="80"/>
    </row>
    <row r="129" spans="1:17" ht="15" x14ac:dyDescent="0.25">
      <c r="A129" s="209" t="s">
        <v>52</v>
      </c>
      <c r="B129" s="210"/>
      <c r="C129" s="181">
        <v>101</v>
      </c>
      <c r="D129" s="181">
        <v>133</v>
      </c>
      <c r="E129" s="181">
        <v>143</v>
      </c>
      <c r="F129" s="181">
        <v>126</v>
      </c>
      <c r="G129" s="181">
        <v>134</v>
      </c>
      <c r="H129" s="181">
        <v>201</v>
      </c>
      <c r="I129" s="181">
        <v>178</v>
      </c>
      <c r="J129" s="181">
        <v>157</v>
      </c>
      <c r="K129" s="181">
        <v>229</v>
      </c>
      <c r="L129" s="181">
        <v>217</v>
      </c>
      <c r="M129" s="181">
        <v>212</v>
      </c>
      <c r="N129" s="181">
        <v>196</v>
      </c>
      <c r="O129" s="181">
        <v>176</v>
      </c>
      <c r="P129" s="245">
        <v>217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B283A92F-21FA-464C-8470-26E4F68B4BAF}"/>
    <hyperlink ref="A3" location="Notes!A1" display="Go to specific notes" xr:uid="{995D9810-FB0B-4FC6-9FC7-16028489B2D9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27"/>
  <sheetViews>
    <sheetView zoomScaleNormal="100" workbookViewId="0"/>
  </sheetViews>
  <sheetFormatPr defaultColWidth="8.88671875" defaultRowHeight="13.2" x14ac:dyDescent="0.25"/>
  <cols>
    <col min="1" max="1" width="28.5546875" style="1" customWidth="1"/>
    <col min="2" max="4" width="8.109375" style="1" customWidth="1"/>
    <col min="5" max="6" width="12.88671875" style="1" customWidth="1"/>
    <col min="7" max="7" width="15" style="1" customWidth="1"/>
    <col min="8" max="8" width="13.77734375" style="1" customWidth="1"/>
    <col min="9" max="15" width="8.88671875" style="1"/>
    <col min="16" max="16" width="5" style="1" customWidth="1"/>
    <col min="17" max="17" width="9.109375" style="1" customWidth="1"/>
    <col min="18" max="18" width="11.88671875" style="1" customWidth="1"/>
    <col min="19" max="19" width="9.109375" style="1"/>
    <col min="20" max="16384" width="8.88671875" style="1"/>
  </cols>
  <sheetData>
    <row r="1" spans="1:16" ht="19.2" x14ac:dyDescent="0.35">
      <c r="A1" s="95" t="s">
        <v>257</v>
      </c>
    </row>
    <row r="2" spans="1:16" ht="15" x14ac:dyDescent="0.25">
      <c r="A2" s="106" t="s">
        <v>195</v>
      </c>
    </row>
    <row r="3" spans="1:16" ht="15" x14ac:dyDescent="0.25">
      <c r="A3" s="106" t="s">
        <v>196</v>
      </c>
    </row>
    <row r="4" spans="1:16" ht="15" x14ac:dyDescent="0.25">
      <c r="A4" s="132" t="s">
        <v>197</v>
      </c>
    </row>
    <row r="5" spans="1:16" ht="47.4" thickBot="1" x14ac:dyDescent="0.3">
      <c r="A5" s="129" t="s">
        <v>198</v>
      </c>
      <c r="B5" s="130">
        <v>2010</v>
      </c>
      <c r="C5" s="130">
        <v>2022</v>
      </c>
      <c r="D5" s="130">
        <v>2023</v>
      </c>
      <c r="E5" s="131" t="s">
        <v>251</v>
      </c>
      <c r="F5" s="131" t="s">
        <v>252</v>
      </c>
      <c r="G5" s="131" t="s">
        <v>253</v>
      </c>
      <c r="H5" s="131" t="s">
        <v>268</v>
      </c>
      <c r="I5" s="239"/>
      <c r="J5" s="239"/>
      <c r="K5" s="239"/>
      <c r="L5" s="239"/>
      <c r="M5" s="239"/>
      <c r="N5" s="239"/>
      <c r="O5" s="239"/>
      <c r="P5" s="239"/>
    </row>
    <row r="6" spans="1:16" ht="15" x14ac:dyDescent="0.25">
      <c r="A6" s="107" t="s">
        <v>13</v>
      </c>
      <c r="B6" s="108">
        <v>437.14</v>
      </c>
      <c r="C6" s="109">
        <v>648.09</v>
      </c>
      <c r="D6" s="110">
        <v>792.15</v>
      </c>
      <c r="E6" s="111">
        <v>0.81211968705677817</v>
      </c>
      <c r="F6" s="111">
        <v>0.22228394204508617</v>
      </c>
      <c r="G6" s="134">
        <v>0.45700000000000002</v>
      </c>
      <c r="H6" s="134">
        <v>0.09</v>
      </c>
    </row>
    <row r="7" spans="1:16" ht="15" x14ac:dyDescent="0.25">
      <c r="A7" s="107" t="s">
        <v>15</v>
      </c>
      <c r="B7" s="114">
        <v>520.36</v>
      </c>
      <c r="C7" s="115">
        <v>806.92</v>
      </c>
      <c r="D7" s="116">
        <v>885.47</v>
      </c>
      <c r="E7" s="111">
        <v>0.70164885848258907</v>
      </c>
      <c r="F7" s="111">
        <v>9.7345461755812268E-2</v>
      </c>
      <c r="G7" s="112">
        <v>0.45700000000000002</v>
      </c>
      <c r="H7" s="112">
        <v>0.09</v>
      </c>
    </row>
    <row r="8" spans="1:16" s="32" customFormat="1" ht="15.6" x14ac:dyDescent="0.3">
      <c r="A8" s="117" t="s">
        <v>0</v>
      </c>
      <c r="B8" s="118">
        <v>441.898821</v>
      </c>
      <c r="C8" s="119">
        <v>579.94127900000001</v>
      </c>
      <c r="D8" s="120">
        <v>647.9565530000001</v>
      </c>
      <c r="E8" s="121">
        <v>0.46630070551828906</v>
      </c>
      <c r="F8" s="121">
        <v>0.11727958754251744</v>
      </c>
      <c r="G8" s="122">
        <v>0.45700000000000002</v>
      </c>
      <c r="H8" s="122">
        <v>0.09</v>
      </c>
    </row>
    <row r="9" spans="1:16" ht="15" x14ac:dyDescent="0.25">
      <c r="A9" s="107" t="s">
        <v>10</v>
      </c>
      <c r="B9" s="114">
        <v>449.59</v>
      </c>
      <c r="C9" s="115">
        <v>580.35</v>
      </c>
      <c r="D9" s="116">
        <v>644.85</v>
      </c>
      <c r="E9" s="111">
        <v>0.43430681287395201</v>
      </c>
      <c r="F9" s="111">
        <v>0.11113982941328504</v>
      </c>
      <c r="G9" s="112">
        <v>0.45700000000000002</v>
      </c>
      <c r="H9" s="112">
        <v>0.09</v>
      </c>
    </row>
    <row r="10" spans="1:16" ht="15" x14ac:dyDescent="0.25">
      <c r="A10" s="107" t="s">
        <v>3</v>
      </c>
      <c r="B10" s="114">
        <v>382.06</v>
      </c>
      <c r="C10" s="115">
        <v>454.06</v>
      </c>
      <c r="D10" s="116">
        <v>531.54999999999995</v>
      </c>
      <c r="E10" s="111">
        <v>0.39127362194419701</v>
      </c>
      <c r="F10" s="111">
        <v>0.1706602651631941</v>
      </c>
      <c r="G10" s="112">
        <v>0.45700000000000002</v>
      </c>
      <c r="H10" s="112">
        <v>0.09</v>
      </c>
    </row>
    <row r="11" spans="1:16" ht="15" x14ac:dyDescent="0.25">
      <c r="A11" s="107" t="s">
        <v>11</v>
      </c>
      <c r="B11" s="114">
        <v>378.99</v>
      </c>
      <c r="C11" s="115">
        <v>491.91</v>
      </c>
      <c r="D11" s="116">
        <v>523.38</v>
      </c>
      <c r="E11" s="111">
        <v>0.38098630570727465</v>
      </c>
      <c r="F11" s="111">
        <v>6.3975117399524217E-2</v>
      </c>
      <c r="G11" s="112">
        <v>0.45700000000000002</v>
      </c>
      <c r="H11" s="112">
        <v>0.09</v>
      </c>
    </row>
    <row r="12" spans="1:16" ht="15" x14ac:dyDescent="0.25">
      <c r="A12" s="107" t="s">
        <v>12</v>
      </c>
      <c r="B12" s="114">
        <v>386.8</v>
      </c>
      <c r="C12" s="115">
        <v>510.5</v>
      </c>
      <c r="D12" s="116">
        <v>533.33000000000004</v>
      </c>
      <c r="E12" s="111">
        <v>0.37882626680455012</v>
      </c>
      <c r="F12" s="111">
        <v>4.4720861900098052E-2</v>
      </c>
      <c r="G12" s="112">
        <v>0.45700000000000002</v>
      </c>
      <c r="H12" s="112">
        <v>0.09</v>
      </c>
    </row>
    <row r="13" spans="1:16" ht="15" x14ac:dyDescent="0.25">
      <c r="A13" s="107" t="s">
        <v>9</v>
      </c>
      <c r="B13" s="114">
        <v>350.87</v>
      </c>
      <c r="C13" s="115">
        <v>438.64</v>
      </c>
      <c r="D13" s="116">
        <v>473.43</v>
      </c>
      <c r="E13" s="111">
        <v>0.34930316071479472</v>
      </c>
      <c r="F13" s="111">
        <v>7.931333211745395E-2</v>
      </c>
      <c r="G13" s="112">
        <v>0.45700000000000002</v>
      </c>
      <c r="H13" s="112">
        <v>0.09</v>
      </c>
    </row>
    <row r="14" spans="1:16" ht="15" x14ac:dyDescent="0.25">
      <c r="A14" s="107" t="s">
        <v>22</v>
      </c>
      <c r="B14" s="114">
        <v>428.18</v>
      </c>
      <c r="C14" s="115">
        <v>538.52</v>
      </c>
      <c r="D14" s="116">
        <v>559.22</v>
      </c>
      <c r="E14" s="111">
        <v>0.30603951609136359</v>
      </c>
      <c r="F14" s="111">
        <v>3.843868380004456E-2</v>
      </c>
      <c r="G14" s="112">
        <v>0.45700000000000002</v>
      </c>
      <c r="H14" s="112">
        <v>0.09</v>
      </c>
    </row>
    <row r="15" spans="1:16" ht="15" x14ac:dyDescent="0.25">
      <c r="A15" s="107" t="s">
        <v>14</v>
      </c>
      <c r="B15" s="114">
        <v>415.01</v>
      </c>
      <c r="C15" s="115">
        <v>524.12</v>
      </c>
      <c r="D15" s="116">
        <v>533.17999999999995</v>
      </c>
      <c r="E15" s="111">
        <v>0.28474012674393379</v>
      </c>
      <c r="F15" s="111">
        <v>1.7286117682973279E-2</v>
      </c>
      <c r="G15" s="112">
        <v>0.45700000000000002</v>
      </c>
      <c r="H15" s="112">
        <v>0.09</v>
      </c>
    </row>
    <row r="16" spans="1:16" ht="15" x14ac:dyDescent="0.25">
      <c r="A16" s="107" t="s">
        <v>20</v>
      </c>
      <c r="B16" s="114">
        <v>382.47</v>
      </c>
      <c r="C16" s="115">
        <v>448.41</v>
      </c>
      <c r="D16" s="116">
        <v>490.19</v>
      </c>
      <c r="E16" s="111">
        <v>0.2816430046801055</v>
      </c>
      <c r="F16" s="111">
        <v>9.3173658036172169E-2</v>
      </c>
      <c r="G16" s="112">
        <v>0.45700000000000002</v>
      </c>
      <c r="H16" s="112">
        <v>0.09</v>
      </c>
    </row>
    <row r="17" spans="1:8" ht="15" x14ac:dyDescent="0.25">
      <c r="A17" s="107" t="s">
        <v>21</v>
      </c>
      <c r="B17" s="114">
        <v>396.84</v>
      </c>
      <c r="C17" s="115">
        <v>444.98</v>
      </c>
      <c r="D17" s="116">
        <v>507.73</v>
      </c>
      <c r="E17" s="111">
        <v>0.27943251688337889</v>
      </c>
      <c r="F17" s="111">
        <v>0.14101757382354263</v>
      </c>
      <c r="G17" s="112">
        <v>0.45700000000000002</v>
      </c>
      <c r="H17" s="112">
        <v>0.09</v>
      </c>
    </row>
    <row r="18" spans="1:8" ht="15" x14ac:dyDescent="0.25">
      <c r="A18" s="107" t="s">
        <v>16</v>
      </c>
      <c r="B18" s="114">
        <v>373.16</v>
      </c>
      <c r="C18" s="115">
        <v>446.71</v>
      </c>
      <c r="D18" s="116">
        <v>477.14</v>
      </c>
      <c r="E18" s="111">
        <v>0.27864722907063988</v>
      </c>
      <c r="F18" s="111">
        <v>6.8120256989993466E-2</v>
      </c>
      <c r="G18" s="112">
        <v>0.45700000000000002</v>
      </c>
      <c r="H18" s="112">
        <v>0.09</v>
      </c>
    </row>
    <row r="19" spans="1:8" ht="15" x14ac:dyDescent="0.25">
      <c r="A19" s="107" t="s">
        <v>19</v>
      </c>
      <c r="B19" s="114">
        <v>336.19</v>
      </c>
      <c r="C19" s="115">
        <v>397.15</v>
      </c>
      <c r="D19" s="116">
        <v>428.79</v>
      </c>
      <c r="E19" s="111">
        <v>0.27543948362533088</v>
      </c>
      <c r="F19" s="111">
        <v>7.9667631877124556E-2</v>
      </c>
      <c r="G19" s="112">
        <v>0.45700000000000002</v>
      </c>
      <c r="H19" s="112">
        <v>0.09</v>
      </c>
    </row>
    <row r="20" spans="1:8" ht="15" x14ac:dyDescent="0.25">
      <c r="A20" s="107" t="s">
        <v>17</v>
      </c>
      <c r="B20" s="114">
        <v>377.44</v>
      </c>
      <c r="C20" s="115">
        <v>457.33</v>
      </c>
      <c r="D20" s="116">
        <v>472.14</v>
      </c>
      <c r="E20" s="111">
        <v>0.250900805426028</v>
      </c>
      <c r="F20" s="111">
        <v>3.2383617956399213E-2</v>
      </c>
      <c r="G20" s="112">
        <v>0.45700000000000002</v>
      </c>
      <c r="H20" s="112">
        <v>0.09</v>
      </c>
    </row>
    <row r="21" spans="1:8" ht="15" x14ac:dyDescent="0.25">
      <c r="A21" s="107" t="s">
        <v>18</v>
      </c>
      <c r="B21" s="114">
        <v>374.39</v>
      </c>
      <c r="C21" s="115">
        <v>424.74</v>
      </c>
      <c r="D21" s="116">
        <v>463.49</v>
      </c>
      <c r="E21" s="111">
        <v>0.23798712572451186</v>
      </c>
      <c r="F21" s="111">
        <v>9.1232283279182536E-2</v>
      </c>
      <c r="G21" s="112">
        <v>0.45700000000000002</v>
      </c>
      <c r="H21" s="112">
        <v>0.09</v>
      </c>
    </row>
    <row r="22" spans="1:8" ht="15" x14ac:dyDescent="0.25">
      <c r="A22" s="107" t="s">
        <v>7</v>
      </c>
      <c r="B22" s="114">
        <v>358.94</v>
      </c>
      <c r="C22" s="115">
        <v>398.48</v>
      </c>
      <c r="D22" s="116">
        <v>424.26</v>
      </c>
      <c r="E22" s="111">
        <v>0.18198027525491733</v>
      </c>
      <c r="F22" s="111">
        <v>6.469584420799035E-2</v>
      </c>
      <c r="G22" s="112">
        <v>0.45700000000000002</v>
      </c>
      <c r="H22" s="112">
        <v>0.09</v>
      </c>
    </row>
    <row r="23" spans="1:8" ht="15" x14ac:dyDescent="0.25">
      <c r="A23" s="107" t="s">
        <v>5</v>
      </c>
      <c r="B23" s="114">
        <v>375.42</v>
      </c>
      <c r="C23" s="115">
        <v>404.89</v>
      </c>
      <c r="D23" s="116">
        <v>426.21</v>
      </c>
      <c r="E23" s="111">
        <v>0.13528847690586532</v>
      </c>
      <c r="F23" s="111">
        <v>5.2656277013509722E-2</v>
      </c>
      <c r="G23" s="112">
        <v>0.45700000000000002</v>
      </c>
      <c r="H23" s="112">
        <v>0.09</v>
      </c>
    </row>
    <row r="24" spans="1:8" ht="15" x14ac:dyDescent="0.25">
      <c r="A24" s="123" t="s">
        <v>1</v>
      </c>
      <c r="B24" s="124">
        <v>528.64</v>
      </c>
      <c r="C24" s="125">
        <v>468.92</v>
      </c>
      <c r="D24" s="126">
        <v>518.4</v>
      </c>
      <c r="E24" s="127">
        <v>-1.937046004842613E-2</v>
      </c>
      <c r="F24" s="127">
        <v>0.10551906508572872</v>
      </c>
      <c r="G24" s="128">
        <v>0.45700000000000002</v>
      </c>
      <c r="H24" s="128">
        <v>0.09</v>
      </c>
    </row>
    <row r="26" spans="1:8" ht="15" x14ac:dyDescent="0.25">
      <c r="A26" s="135" t="s">
        <v>261</v>
      </c>
    </row>
    <row r="27" spans="1:8" ht="13.8" x14ac:dyDescent="0.25">
      <c r="A27" s="242" t="s">
        <v>270</v>
      </c>
    </row>
  </sheetData>
  <sortState xmlns:xlrd2="http://schemas.microsoft.com/office/spreadsheetml/2017/richdata2" ref="A6:G24">
    <sortCondition descending="1" ref="E6:E24"/>
  </sortState>
  <hyperlinks>
    <hyperlink ref="A2" location="Contents!A1" display="Back to contents" xr:uid="{75812405-06CB-4CB7-9AE3-44BCAD3AFA18}"/>
    <hyperlink ref="A3" location="Notes!A1" display="Go to specific notes" xr:uid="{B9B7AAA1-74AD-4F1D-8EED-E55F116F8160}"/>
  </hyperlinks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6E48-9213-46DB-A809-08EDABF2998C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15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15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465</v>
      </c>
      <c r="C15" s="181">
        <v>480</v>
      </c>
      <c r="D15" s="181">
        <v>495</v>
      </c>
      <c r="E15" s="181">
        <v>495</v>
      </c>
      <c r="F15" s="181">
        <v>515</v>
      </c>
      <c r="G15" s="181">
        <v>550</v>
      </c>
      <c r="H15" s="181">
        <v>575</v>
      </c>
      <c r="I15" s="181">
        <v>625</v>
      </c>
      <c r="J15" s="181">
        <v>650</v>
      </c>
      <c r="K15" s="181">
        <v>675</v>
      </c>
      <c r="L15" s="181">
        <v>675</v>
      </c>
      <c r="M15" s="181">
        <v>675</v>
      </c>
      <c r="N15" s="181">
        <v>695</v>
      </c>
      <c r="O15" s="181">
        <v>746.38</v>
      </c>
      <c r="P15" s="133">
        <v>7.3928057553956927E-2</v>
      </c>
      <c r="Q15" s="111">
        <v>0.60511827956989239</v>
      </c>
    </row>
    <row r="16" spans="1:17" ht="15" x14ac:dyDescent="0.25">
      <c r="A16" s="107" t="s">
        <v>25</v>
      </c>
      <c r="B16" s="181">
        <v>500</v>
      </c>
      <c r="C16" s="181">
        <v>525</v>
      </c>
      <c r="D16" s="181">
        <v>525</v>
      </c>
      <c r="E16" s="181">
        <v>525</v>
      </c>
      <c r="F16" s="181">
        <v>550</v>
      </c>
      <c r="G16" s="181">
        <v>595</v>
      </c>
      <c r="H16" s="181">
        <v>625</v>
      </c>
      <c r="I16" s="181">
        <v>675</v>
      </c>
      <c r="J16" s="181">
        <v>695</v>
      </c>
      <c r="K16" s="181">
        <v>725</v>
      </c>
      <c r="L16" s="181">
        <v>745</v>
      </c>
      <c r="M16" s="181">
        <v>725</v>
      </c>
      <c r="N16" s="181">
        <v>750</v>
      </c>
      <c r="O16" s="181">
        <v>850</v>
      </c>
      <c r="P16" s="133">
        <v>0.1333333333333333</v>
      </c>
      <c r="Q16" s="111">
        <v>0.7</v>
      </c>
    </row>
    <row r="17" spans="1:44" ht="15" x14ac:dyDescent="0.25">
      <c r="A17" s="107" t="s">
        <v>26</v>
      </c>
      <c r="B17" s="181">
        <v>520.36</v>
      </c>
      <c r="C17" s="181">
        <v>535.28</v>
      </c>
      <c r="D17" s="181">
        <v>541.54999999999995</v>
      </c>
      <c r="E17" s="181">
        <v>555.27</v>
      </c>
      <c r="F17" s="181">
        <v>582.17999999999995</v>
      </c>
      <c r="G17" s="181">
        <v>619.9</v>
      </c>
      <c r="H17" s="181">
        <v>652.91999999999996</v>
      </c>
      <c r="I17" s="181">
        <v>704.27</v>
      </c>
      <c r="J17" s="181">
        <v>727.5</v>
      </c>
      <c r="K17" s="181">
        <v>752.08</v>
      </c>
      <c r="L17" s="181">
        <v>760.16</v>
      </c>
      <c r="M17" s="181">
        <v>755.38</v>
      </c>
      <c r="N17" s="181">
        <v>806.92</v>
      </c>
      <c r="O17" s="181">
        <v>885.47</v>
      </c>
      <c r="P17" s="133">
        <v>9.7345461755812268E-2</v>
      </c>
      <c r="Q17" s="111">
        <v>0.70164885848258907</v>
      </c>
      <c r="AR17" s="1" t="s">
        <v>150</v>
      </c>
    </row>
    <row r="18" spans="1:44" ht="15" x14ac:dyDescent="0.25">
      <c r="A18" s="107" t="s">
        <v>27</v>
      </c>
      <c r="B18" s="181">
        <v>550</v>
      </c>
      <c r="C18" s="181">
        <v>575</v>
      </c>
      <c r="D18" s="181">
        <v>575</v>
      </c>
      <c r="E18" s="181">
        <v>595</v>
      </c>
      <c r="F18" s="181">
        <v>625</v>
      </c>
      <c r="G18" s="181">
        <v>675</v>
      </c>
      <c r="H18" s="181">
        <v>700</v>
      </c>
      <c r="I18" s="181">
        <v>750</v>
      </c>
      <c r="J18" s="181">
        <v>775</v>
      </c>
      <c r="K18" s="181">
        <v>795</v>
      </c>
      <c r="L18" s="181">
        <v>815</v>
      </c>
      <c r="M18" s="181">
        <v>800</v>
      </c>
      <c r="N18" s="181">
        <v>850</v>
      </c>
      <c r="O18" s="181">
        <v>950</v>
      </c>
      <c r="P18" s="133">
        <v>0.11764705882352944</v>
      </c>
      <c r="Q18" s="111">
        <v>0.72727272727272729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580</v>
      </c>
      <c r="C37" s="181">
        <v>595</v>
      </c>
      <c r="D37" s="181">
        <v>600</v>
      </c>
      <c r="E37" s="181">
        <v>625</v>
      </c>
      <c r="F37" s="181">
        <v>630</v>
      </c>
      <c r="G37" s="181">
        <v>675</v>
      </c>
      <c r="H37" s="181">
        <v>700</v>
      </c>
      <c r="I37" s="181">
        <v>750</v>
      </c>
      <c r="J37" s="181">
        <v>795</v>
      </c>
      <c r="K37" s="181">
        <v>800</v>
      </c>
      <c r="L37" s="181">
        <v>795</v>
      </c>
      <c r="M37" s="181">
        <v>800</v>
      </c>
      <c r="N37" s="181">
        <v>840</v>
      </c>
      <c r="O37" s="181">
        <v>925</v>
      </c>
      <c r="P37" s="133">
        <v>0.10119047619047628</v>
      </c>
      <c r="Q37" s="111">
        <v>0.59482758620689657</v>
      </c>
    </row>
    <row r="38" spans="1:22" ht="15" x14ac:dyDescent="0.25">
      <c r="A38" s="107" t="s">
        <v>25</v>
      </c>
      <c r="B38" s="181">
        <v>650</v>
      </c>
      <c r="C38" s="181">
        <v>650</v>
      </c>
      <c r="D38" s="181">
        <v>650</v>
      </c>
      <c r="E38" s="181">
        <v>680</v>
      </c>
      <c r="F38" s="181">
        <v>705</v>
      </c>
      <c r="G38" s="181">
        <v>775</v>
      </c>
      <c r="H38" s="181">
        <v>800</v>
      </c>
      <c r="I38" s="181">
        <v>850</v>
      </c>
      <c r="J38" s="181">
        <v>895</v>
      </c>
      <c r="K38" s="181">
        <v>900</v>
      </c>
      <c r="L38" s="181">
        <v>900</v>
      </c>
      <c r="M38" s="181">
        <v>895</v>
      </c>
      <c r="N38" s="181">
        <v>950</v>
      </c>
      <c r="O38" s="181">
        <v>1155</v>
      </c>
      <c r="P38" s="133">
        <v>0.21578947368421053</v>
      </c>
      <c r="Q38" s="111">
        <v>0.77692307692307683</v>
      </c>
    </row>
    <row r="39" spans="1:22" ht="15" x14ac:dyDescent="0.25">
      <c r="A39" s="107" t="s">
        <v>26</v>
      </c>
      <c r="B39" s="181">
        <v>664.51</v>
      </c>
      <c r="C39" s="181">
        <v>688.96</v>
      </c>
      <c r="D39" s="181">
        <v>699.53</v>
      </c>
      <c r="E39" s="181">
        <v>728.57</v>
      </c>
      <c r="F39" s="181">
        <v>779.12</v>
      </c>
      <c r="G39" s="181">
        <v>828.92</v>
      </c>
      <c r="H39" s="181">
        <v>830.97</v>
      </c>
      <c r="I39" s="181">
        <v>888.18</v>
      </c>
      <c r="J39" s="181">
        <v>945.71</v>
      </c>
      <c r="K39" s="181">
        <v>972.07</v>
      </c>
      <c r="L39" s="181">
        <v>969.27</v>
      </c>
      <c r="M39" s="181">
        <v>941.6</v>
      </c>
      <c r="N39" s="181">
        <v>1006.45</v>
      </c>
      <c r="O39" s="181">
        <v>1191.6400000000001</v>
      </c>
      <c r="P39" s="133">
        <v>0.18400317949227496</v>
      </c>
      <c r="Q39" s="111">
        <v>0.79326119998194167</v>
      </c>
    </row>
    <row r="40" spans="1:22" ht="15" x14ac:dyDescent="0.25">
      <c r="A40" s="107" t="s">
        <v>27</v>
      </c>
      <c r="B40" s="181">
        <v>715</v>
      </c>
      <c r="C40" s="181">
        <v>750</v>
      </c>
      <c r="D40" s="181">
        <v>750</v>
      </c>
      <c r="E40" s="181">
        <v>775</v>
      </c>
      <c r="F40" s="181">
        <v>840</v>
      </c>
      <c r="G40" s="181">
        <v>900</v>
      </c>
      <c r="H40" s="181">
        <v>925</v>
      </c>
      <c r="I40" s="181">
        <v>975</v>
      </c>
      <c r="J40" s="181">
        <v>1045</v>
      </c>
      <c r="K40" s="181">
        <v>1095</v>
      </c>
      <c r="L40" s="181">
        <v>1099</v>
      </c>
      <c r="M40" s="181">
        <v>1000</v>
      </c>
      <c r="N40" s="181">
        <v>1100</v>
      </c>
      <c r="O40" s="181">
        <v>1395</v>
      </c>
      <c r="P40" s="133">
        <v>0.26818181818181808</v>
      </c>
      <c r="Q40" s="111">
        <v>0.95104895104895104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750</v>
      </c>
      <c r="C59" s="181">
        <v>750</v>
      </c>
      <c r="D59" s="181">
        <v>795</v>
      </c>
      <c r="E59" s="181">
        <v>795</v>
      </c>
      <c r="F59" s="181">
        <v>800</v>
      </c>
      <c r="G59" s="181">
        <v>825</v>
      </c>
      <c r="H59" s="181">
        <v>860</v>
      </c>
      <c r="I59" s="181">
        <v>895</v>
      </c>
      <c r="J59" s="181">
        <v>1100</v>
      </c>
      <c r="K59" s="181">
        <v>1000</v>
      </c>
      <c r="L59" s="181">
        <v>1000</v>
      </c>
      <c r="M59" s="181">
        <v>1050</v>
      </c>
      <c r="N59" s="181">
        <v>1100</v>
      </c>
      <c r="O59" s="181">
        <v>1300</v>
      </c>
      <c r="P59" s="133">
        <v>0.18181818181818188</v>
      </c>
      <c r="Q59" s="111">
        <v>0.73333333333333339</v>
      </c>
    </row>
    <row r="60" spans="1:22" ht="15" x14ac:dyDescent="0.25">
      <c r="A60" s="107" t="s">
        <v>25</v>
      </c>
      <c r="B60" s="181">
        <v>895</v>
      </c>
      <c r="C60" s="181">
        <v>895</v>
      </c>
      <c r="D60" s="181">
        <v>925</v>
      </c>
      <c r="E60" s="181">
        <v>920</v>
      </c>
      <c r="F60" s="181">
        <v>985</v>
      </c>
      <c r="G60" s="181">
        <v>1000</v>
      </c>
      <c r="H60" s="181">
        <v>1100</v>
      </c>
      <c r="I60" s="181">
        <v>1100</v>
      </c>
      <c r="J60" s="181">
        <v>1350</v>
      </c>
      <c r="K60" s="181">
        <v>1300</v>
      </c>
      <c r="L60" s="181">
        <v>1300</v>
      </c>
      <c r="M60" s="181">
        <v>1250</v>
      </c>
      <c r="N60" s="181">
        <v>1350</v>
      </c>
      <c r="O60" s="181">
        <v>1595</v>
      </c>
      <c r="P60" s="133">
        <v>0.18148148148148158</v>
      </c>
      <c r="Q60" s="111">
        <v>0.78212290502793302</v>
      </c>
    </row>
    <row r="61" spans="1:22" ht="15" x14ac:dyDescent="0.25">
      <c r="A61" s="107" t="s">
        <v>26</v>
      </c>
      <c r="B61" s="181">
        <v>917.68</v>
      </c>
      <c r="C61" s="181">
        <v>924.64</v>
      </c>
      <c r="D61" s="181">
        <v>983.3</v>
      </c>
      <c r="E61" s="181">
        <v>970.95</v>
      </c>
      <c r="F61" s="181">
        <v>1065.8599999999999</v>
      </c>
      <c r="G61" s="181">
        <v>1097.1500000000001</v>
      </c>
      <c r="H61" s="181">
        <v>1111.6400000000001</v>
      </c>
      <c r="I61" s="181">
        <v>1143.78</v>
      </c>
      <c r="J61" s="181">
        <v>1345.43</v>
      </c>
      <c r="K61" s="181">
        <v>1329.11</v>
      </c>
      <c r="L61" s="181">
        <v>1343.71</v>
      </c>
      <c r="M61" s="181">
        <v>1301.0999999999999</v>
      </c>
      <c r="N61" s="181">
        <v>1381.88</v>
      </c>
      <c r="O61" s="181">
        <v>1626.01</v>
      </c>
      <c r="P61" s="133">
        <v>0.17666512287608183</v>
      </c>
      <c r="Q61" s="111">
        <v>0.77187036875599335</v>
      </c>
    </row>
    <row r="62" spans="1:22" ht="15" x14ac:dyDescent="0.25">
      <c r="A62" s="107" t="s">
        <v>27</v>
      </c>
      <c r="B62" s="181">
        <v>1005</v>
      </c>
      <c r="C62" s="181">
        <v>1050</v>
      </c>
      <c r="D62" s="181">
        <v>1100</v>
      </c>
      <c r="E62" s="181">
        <v>1100</v>
      </c>
      <c r="F62" s="181">
        <v>1215</v>
      </c>
      <c r="G62" s="181">
        <v>1300</v>
      </c>
      <c r="H62" s="181">
        <v>1300</v>
      </c>
      <c r="I62" s="181">
        <v>1350</v>
      </c>
      <c r="J62" s="181">
        <v>1575</v>
      </c>
      <c r="K62" s="181">
        <v>1550</v>
      </c>
      <c r="L62" s="181">
        <v>1595</v>
      </c>
      <c r="M62" s="181">
        <v>1500</v>
      </c>
      <c r="N62" s="181">
        <v>1575</v>
      </c>
      <c r="O62" s="181">
        <v>1900</v>
      </c>
      <c r="P62" s="133">
        <v>0.20634920634920628</v>
      </c>
      <c r="Q62" s="111">
        <v>0.89054726368159209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1100</v>
      </c>
      <c r="C81" s="181">
        <v>1045</v>
      </c>
      <c r="D81" s="181">
        <v>1100</v>
      </c>
      <c r="E81" s="181">
        <v>1175</v>
      </c>
      <c r="F81" s="181">
        <v>1050</v>
      </c>
      <c r="G81" s="181">
        <v>1200</v>
      </c>
      <c r="H81" s="181">
        <v>1225</v>
      </c>
      <c r="I81" s="181">
        <v>1275</v>
      </c>
      <c r="J81" s="181">
        <v>1625</v>
      </c>
      <c r="K81" s="181">
        <v>1600</v>
      </c>
      <c r="L81" s="181">
        <v>1600</v>
      </c>
      <c r="M81" s="181">
        <v>1600</v>
      </c>
      <c r="N81" s="181">
        <v>1695</v>
      </c>
      <c r="O81" s="181">
        <v>2100</v>
      </c>
      <c r="P81" s="133">
        <v>0.23893805309734506</v>
      </c>
      <c r="Q81" s="111">
        <v>0.90909090909090917</v>
      </c>
    </row>
    <row r="82" spans="1:22" ht="15" x14ac:dyDescent="0.25">
      <c r="A82" s="107" t="s">
        <v>25</v>
      </c>
      <c r="B82" s="181">
        <v>1280</v>
      </c>
      <c r="C82" s="181">
        <v>1300</v>
      </c>
      <c r="D82" s="181">
        <v>1300</v>
      </c>
      <c r="E82" s="181">
        <v>1400</v>
      </c>
      <c r="F82" s="181">
        <v>1395</v>
      </c>
      <c r="G82" s="181">
        <v>1500</v>
      </c>
      <c r="H82" s="181">
        <v>1500</v>
      </c>
      <c r="I82" s="181">
        <v>1600</v>
      </c>
      <c r="J82" s="181">
        <v>1950</v>
      </c>
      <c r="K82" s="181">
        <v>1980</v>
      </c>
      <c r="L82" s="181">
        <v>2000</v>
      </c>
      <c r="M82" s="181">
        <v>1900</v>
      </c>
      <c r="N82" s="181">
        <v>2000</v>
      </c>
      <c r="O82" s="181">
        <v>2440</v>
      </c>
      <c r="P82" s="133">
        <v>0.21999999999999997</v>
      </c>
      <c r="Q82" s="111">
        <v>0.90625</v>
      </c>
    </row>
    <row r="83" spans="1:22" ht="15" x14ac:dyDescent="0.25">
      <c r="A83" s="107" t="s">
        <v>26</v>
      </c>
      <c r="B83" s="181">
        <v>1290.68</v>
      </c>
      <c r="C83" s="181">
        <v>1321.2</v>
      </c>
      <c r="D83" s="181">
        <v>1341.31</v>
      </c>
      <c r="E83" s="181">
        <v>1416.47</v>
      </c>
      <c r="F83" s="181">
        <v>1428.27</v>
      </c>
      <c r="G83" s="181">
        <v>1510.64</v>
      </c>
      <c r="H83" s="181">
        <v>1512.32</v>
      </c>
      <c r="I83" s="181">
        <v>1592.26</v>
      </c>
      <c r="J83" s="181">
        <v>1893.94</v>
      </c>
      <c r="K83" s="181">
        <v>1904.72</v>
      </c>
      <c r="L83" s="181">
        <v>1966.47</v>
      </c>
      <c r="M83" s="181">
        <v>1878.6</v>
      </c>
      <c r="N83" s="181">
        <v>2043.5</v>
      </c>
      <c r="O83" s="181">
        <v>2446.73</v>
      </c>
      <c r="P83" s="133">
        <v>0.19732321996574509</v>
      </c>
      <c r="Q83" s="111">
        <v>0.89569064369169737</v>
      </c>
    </row>
    <row r="84" spans="1:22" ht="15" x14ac:dyDescent="0.25">
      <c r="A84" s="107" t="s">
        <v>27</v>
      </c>
      <c r="B84" s="181">
        <v>1400</v>
      </c>
      <c r="C84" s="181">
        <v>1500</v>
      </c>
      <c r="D84" s="181">
        <v>1500</v>
      </c>
      <c r="E84" s="181">
        <v>1600</v>
      </c>
      <c r="F84" s="181">
        <v>1695</v>
      </c>
      <c r="G84" s="181">
        <v>1730</v>
      </c>
      <c r="H84" s="181">
        <v>1800</v>
      </c>
      <c r="I84" s="181">
        <v>1850</v>
      </c>
      <c r="J84" s="181">
        <v>2200</v>
      </c>
      <c r="K84" s="181">
        <v>2220</v>
      </c>
      <c r="L84" s="181">
        <v>2295</v>
      </c>
      <c r="M84" s="181">
        <v>2200</v>
      </c>
      <c r="N84" s="181">
        <v>2396</v>
      </c>
      <c r="O84" s="181">
        <v>2800</v>
      </c>
      <c r="P84" s="133">
        <v>0.1686143572621035</v>
      </c>
      <c r="Q84" s="111">
        <v>1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285</v>
      </c>
      <c r="C103" s="181">
        <v>285</v>
      </c>
      <c r="D103" s="181">
        <v>280</v>
      </c>
      <c r="E103" s="181">
        <v>285</v>
      </c>
      <c r="F103" s="181">
        <v>300</v>
      </c>
      <c r="G103" s="181">
        <v>305</v>
      </c>
      <c r="H103" s="181">
        <v>325</v>
      </c>
      <c r="I103" s="181">
        <v>325</v>
      </c>
      <c r="J103" s="181">
        <v>360</v>
      </c>
      <c r="K103" s="181">
        <v>400</v>
      </c>
      <c r="L103" s="181">
        <v>397.5</v>
      </c>
      <c r="M103" s="181">
        <v>403.5</v>
      </c>
      <c r="N103" s="181">
        <v>417</v>
      </c>
      <c r="O103" s="181">
        <v>465</v>
      </c>
      <c r="P103" s="133">
        <v>0.1151079136690647</v>
      </c>
      <c r="Q103" s="111">
        <v>0.63157894736842102</v>
      </c>
      <c r="AG103" s="62" t="s">
        <v>48</v>
      </c>
      <c r="AH103" s="11">
        <v>1221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325</v>
      </c>
      <c r="C104" s="181">
        <v>320</v>
      </c>
      <c r="D104" s="181">
        <v>325</v>
      </c>
      <c r="E104" s="181">
        <v>325</v>
      </c>
      <c r="F104" s="181">
        <v>328</v>
      </c>
      <c r="G104" s="181">
        <v>350</v>
      </c>
      <c r="H104" s="181">
        <v>375</v>
      </c>
      <c r="I104" s="181">
        <v>385</v>
      </c>
      <c r="J104" s="181">
        <v>424.85</v>
      </c>
      <c r="K104" s="181">
        <v>450</v>
      </c>
      <c r="L104" s="181">
        <v>450</v>
      </c>
      <c r="M104" s="181">
        <v>470</v>
      </c>
      <c r="N104" s="181">
        <v>480</v>
      </c>
      <c r="O104" s="181">
        <v>527.51</v>
      </c>
      <c r="P104" s="133">
        <v>9.8979166666666618E-2</v>
      </c>
      <c r="Q104" s="111">
        <v>0.62310769230769236</v>
      </c>
      <c r="AG104" s="62" t="s">
        <v>49</v>
      </c>
      <c r="AH104" s="11">
        <v>580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319.85000000000002</v>
      </c>
      <c r="C105" s="181">
        <v>313.86</v>
      </c>
      <c r="D105" s="181">
        <v>316.18</v>
      </c>
      <c r="E105" s="181">
        <v>327.84</v>
      </c>
      <c r="F105" s="181">
        <v>338.41</v>
      </c>
      <c r="G105" s="181">
        <v>351.08</v>
      </c>
      <c r="H105" s="181">
        <v>367.86</v>
      </c>
      <c r="I105" s="181">
        <v>390.14</v>
      </c>
      <c r="J105" s="181">
        <v>425.25</v>
      </c>
      <c r="K105" s="181">
        <v>460.15</v>
      </c>
      <c r="L105" s="181">
        <v>460.13</v>
      </c>
      <c r="M105" s="181">
        <v>470.29</v>
      </c>
      <c r="N105" s="181">
        <v>493.39</v>
      </c>
      <c r="O105" s="181">
        <v>528.95000000000005</v>
      </c>
      <c r="P105" s="133">
        <v>7.2072802448367446E-2</v>
      </c>
      <c r="Q105" s="111">
        <v>0.65374394247303425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350</v>
      </c>
      <c r="C106" s="181">
        <v>341.47</v>
      </c>
      <c r="D106" s="181">
        <v>350</v>
      </c>
      <c r="E106" s="181">
        <v>366.33</v>
      </c>
      <c r="F106" s="181">
        <v>375</v>
      </c>
      <c r="G106" s="181">
        <v>395</v>
      </c>
      <c r="H106" s="181">
        <v>425</v>
      </c>
      <c r="I106" s="181">
        <v>446.43</v>
      </c>
      <c r="J106" s="181">
        <v>485</v>
      </c>
      <c r="K106" s="181">
        <v>520</v>
      </c>
      <c r="L106" s="181">
        <v>525</v>
      </c>
      <c r="M106" s="181">
        <v>525</v>
      </c>
      <c r="N106" s="181">
        <v>564.88</v>
      </c>
      <c r="O106" s="181">
        <v>595</v>
      </c>
      <c r="P106" s="133">
        <v>5.3321059340036836E-2</v>
      </c>
      <c r="Q106" s="111">
        <v>0.7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1221</v>
      </c>
      <c r="D125" s="181">
        <v>987</v>
      </c>
      <c r="E125" s="181">
        <v>1276</v>
      </c>
      <c r="F125" s="181">
        <v>1049</v>
      </c>
      <c r="G125" s="181">
        <v>950</v>
      </c>
      <c r="H125" s="181">
        <v>939</v>
      </c>
      <c r="I125" s="181">
        <v>944</v>
      </c>
      <c r="J125" s="181">
        <v>1338</v>
      </c>
      <c r="K125" s="181">
        <v>1436</v>
      </c>
      <c r="L125" s="181">
        <v>1518</v>
      </c>
      <c r="M125" s="181">
        <v>1127</v>
      </c>
      <c r="N125" s="181">
        <v>1324</v>
      </c>
      <c r="O125" s="181">
        <v>1735</v>
      </c>
      <c r="P125" s="181">
        <v>2156</v>
      </c>
      <c r="Q125" s="80"/>
    </row>
    <row r="126" spans="1:17" ht="15" x14ac:dyDescent="0.25">
      <c r="A126" s="209" t="s">
        <v>49</v>
      </c>
      <c r="B126" s="210"/>
      <c r="C126" s="181">
        <v>1909</v>
      </c>
      <c r="D126" s="181">
        <v>1495</v>
      </c>
      <c r="E126" s="181">
        <v>1654</v>
      </c>
      <c r="F126" s="181">
        <v>1791</v>
      </c>
      <c r="G126" s="181">
        <v>1602</v>
      </c>
      <c r="H126" s="181">
        <v>1818</v>
      </c>
      <c r="I126" s="181">
        <v>1776</v>
      </c>
      <c r="J126" s="181">
        <v>2025</v>
      </c>
      <c r="K126" s="181">
        <v>2155</v>
      </c>
      <c r="L126" s="181">
        <v>2215</v>
      </c>
      <c r="M126" s="181">
        <v>2651</v>
      </c>
      <c r="N126" s="181">
        <v>2906</v>
      </c>
      <c r="O126" s="181">
        <v>3240</v>
      </c>
      <c r="P126" s="181">
        <v>3779</v>
      </c>
      <c r="Q126" s="80"/>
    </row>
    <row r="127" spans="1:17" ht="15" x14ac:dyDescent="0.25">
      <c r="A127" s="209" t="s">
        <v>50</v>
      </c>
      <c r="B127" s="210"/>
      <c r="C127" s="181">
        <v>923</v>
      </c>
      <c r="D127" s="181">
        <v>737</v>
      </c>
      <c r="E127" s="181">
        <v>801</v>
      </c>
      <c r="F127" s="181">
        <v>666</v>
      </c>
      <c r="G127" s="181">
        <v>612</v>
      </c>
      <c r="H127" s="181">
        <v>698</v>
      </c>
      <c r="I127" s="181">
        <v>613</v>
      </c>
      <c r="J127" s="181">
        <v>642</v>
      </c>
      <c r="K127" s="181">
        <v>866</v>
      </c>
      <c r="L127" s="181">
        <v>851</v>
      </c>
      <c r="M127" s="181">
        <v>758</v>
      </c>
      <c r="N127" s="181">
        <v>861</v>
      </c>
      <c r="O127" s="181">
        <v>1051</v>
      </c>
      <c r="P127" s="245">
        <v>1140</v>
      </c>
      <c r="Q127" s="80"/>
    </row>
    <row r="128" spans="1:17" ht="15" x14ac:dyDescent="0.25">
      <c r="A128" s="209" t="s">
        <v>51</v>
      </c>
      <c r="B128" s="210"/>
      <c r="C128" s="181">
        <v>473</v>
      </c>
      <c r="D128" s="181">
        <v>406</v>
      </c>
      <c r="E128" s="181">
        <v>442</v>
      </c>
      <c r="F128" s="181">
        <v>264</v>
      </c>
      <c r="G128" s="181">
        <v>242</v>
      </c>
      <c r="H128" s="181">
        <v>229</v>
      </c>
      <c r="I128" s="181">
        <v>194</v>
      </c>
      <c r="J128" s="181">
        <v>177</v>
      </c>
      <c r="K128" s="181">
        <v>325</v>
      </c>
      <c r="L128" s="181">
        <v>327</v>
      </c>
      <c r="M128" s="181">
        <v>437</v>
      </c>
      <c r="N128" s="181">
        <v>450</v>
      </c>
      <c r="O128" s="181">
        <v>494</v>
      </c>
      <c r="P128" s="245">
        <v>583</v>
      </c>
      <c r="Q128" s="80"/>
    </row>
    <row r="129" spans="1:17" ht="15" x14ac:dyDescent="0.25">
      <c r="A129" s="209" t="s">
        <v>52</v>
      </c>
      <c r="B129" s="210"/>
      <c r="C129" s="181">
        <v>251</v>
      </c>
      <c r="D129" s="181">
        <v>243</v>
      </c>
      <c r="E129" s="181">
        <v>307</v>
      </c>
      <c r="F129" s="181">
        <v>329</v>
      </c>
      <c r="G129" s="181">
        <v>333</v>
      </c>
      <c r="H129" s="181">
        <v>339</v>
      </c>
      <c r="I129" s="181">
        <v>379</v>
      </c>
      <c r="J129" s="181">
        <v>397</v>
      </c>
      <c r="K129" s="181">
        <v>422</v>
      </c>
      <c r="L129" s="181">
        <v>453</v>
      </c>
      <c r="M129" s="181">
        <v>363</v>
      </c>
      <c r="N129" s="181">
        <v>340</v>
      </c>
      <c r="O129" s="181">
        <v>403</v>
      </c>
      <c r="P129" s="245">
        <v>439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73F941AC-D865-45DE-B3E6-9DDD3FD714DB}"/>
    <hyperlink ref="A3" location="Notes!A1" display="Go to specific notes" xr:uid="{C46E5B07-C60C-4F7C-B15C-36A2CBF9ECB3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9EE8-4497-4E51-8A51-13ECBEF8F740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16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16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350</v>
      </c>
      <c r="C15" s="181">
        <v>350</v>
      </c>
      <c r="D15" s="181">
        <v>350</v>
      </c>
      <c r="E15" s="181">
        <v>350</v>
      </c>
      <c r="F15" s="181">
        <v>350</v>
      </c>
      <c r="G15" s="181">
        <v>350</v>
      </c>
      <c r="H15" s="181">
        <v>350</v>
      </c>
      <c r="I15" s="181">
        <v>350</v>
      </c>
      <c r="J15" s="181">
        <v>350</v>
      </c>
      <c r="K15" s="181">
        <v>350</v>
      </c>
      <c r="L15" s="181">
        <v>350</v>
      </c>
      <c r="M15" s="181">
        <v>350</v>
      </c>
      <c r="N15" s="181">
        <v>395</v>
      </c>
      <c r="O15" s="181">
        <v>425</v>
      </c>
      <c r="P15" s="133">
        <v>7.5949367088607556E-2</v>
      </c>
      <c r="Q15" s="111">
        <v>0.21428571428571419</v>
      </c>
    </row>
    <row r="16" spans="1:17" ht="15" x14ac:dyDescent="0.25">
      <c r="A16" s="107" t="s">
        <v>25</v>
      </c>
      <c r="B16" s="181">
        <v>375</v>
      </c>
      <c r="C16" s="181">
        <v>375</v>
      </c>
      <c r="D16" s="181">
        <v>375</v>
      </c>
      <c r="E16" s="181">
        <v>375</v>
      </c>
      <c r="F16" s="181">
        <v>375</v>
      </c>
      <c r="G16" s="181">
        <v>375</v>
      </c>
      <c r="H16" s="181">
        <v>375</v>
      </c>
      <c r="I16" s="181">
        <v>395</v>
      </c>
      <c r="J16" s="181">
        <v>395</v>
      </c>
      <c r="K16" s="181">
        <v>395</v>
      </c>
      <c r="L16" s="181">
        <v>395</v>
      </c>
      <c r="M16" s="181">
        <v>395</v>
      </c>
      <c r="N16" s="181">
        <v>425</v>
      </c>
      <c r="O16" s="181">
        <v>475</v>
      </c>
      <c r="P16" s="133">
        <v>0.11764705882352944</v>
      </c>
      <c r="Q16" s="111">
        <v>0.26666666666666661</v>
      </c>
    </row>
    <row r="17" spans="1:44" ht="15" x14ac:dyDescent="0.25">
      <c r="A17" s="107" t="s">
        <v>26</v>
      </c>
      <c r="B17" s="181">
        <v>373.16</v>
      </c>
      <c r="C17" s="181">
        <v>378.99</v>
      </c>
      <c r="D17" s="181">
        <v>382.48</v>
      </c>
      <c r="E17" s="181">
        <v>382.66</v>
      </c>
      <c r="F17" s="181">
        <v>375.12</v>
      </c>
      <c r="G17" s="181">
        <v>383.63</v>
      </c>
      <c r="H17" s="181">
        <v>381.35</v>
      </c>
      <c r="I17" s="181">
        <v>389.89</v>
      </c>
      <c r="J17" s="181">
        <v>393.95</v>
      </c>
      <c r="K17" s="181">
        <v>391.08</v>
      </c>
      <c r="L17" s="181">
        <v>395.7</v>
      </c>
      <c r="M17" s="181">
        <v>398.48</v>
      </c>
      <c r="N17" s="181">
        <v>446.71</v>
      </c>
      <c r="O17" s="181">
        <v>477.14</v>
      </c>
      <c r="P17" s="133">
        <v>6.8120256989993466E-2</v>
      </c>
      <c r="Q17" s="111">
        <v>0.27864722907063988</v>
      </c>
      <c r="AR17" s="1" t="s">
        <v>150</v>
      </c>
    </row>
    <row r="18" spans="1:44" ht="15" x14ac:dyDescent="0.25">
      <c r="A18" s="107" t="s">
        <v>27</v>
      </c>
      <c r="B18" s="181">
        <v>400</v>
      </c>
      <c r="C18" s="181">
        <v>425</v>
      </c>
      <c r="D18" s="181">
        <v>400</v>
      </c>
      <c r="E18" s="181">
        <v>425</v>
      </c>
      <c r="F18" s="181">
        <v>395</v>
      </c>
      <c r="G18" s="181">
        <v>400</v>
      </c>
      <c r="H18" s="181">
        <v>425</v>
      </c>
      <c r="I18" s="181">
        <v>425</v>
      </c>
      <c r="J18" s="181">
        <v>425</v>
      </c>
      <c r="K18" s="181">
        <v>425</v>
      </c>
      <c r="L18" s="181">
        <v>425</v>
      </c>
      <c r="M18" s="181">
        <v>425</v>
      </c>
      <c r="N18" s="181">
        <v>485</v>
      </c>
      <c r="O18" s="181">
        <v>525</v>
      </c>
      <c r="P18" s="133">
        <v>8.247422680412364E-2</v>
      </c>
      <c r="Q18" s="111">
        <v>0.3125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425</v>
      </c>
      <c r="C37" s="181">
        <v>425</v>
      </c>
      <c r="D37" s="181">
        <v>425</v>
      </c>
      <c r="E37" s="181">
        <v>425</v>
      </c>
      <c r="F37" s="181">
        <v>425</v>
      </c>
      <c r="G37" s="181">
        <v>425</v>
      </c>
      <c r="H37" s="181">
        <v>425</v>
      </c>
      <c r="I37" s="181">
        <v>425</v>
      </c>
      <c r="J37" s="181">
        <v>445</v>
      </c>
      <c r="K37" s="181">
        <v>450</v>
      </c>
      <c r="L37" s="181">
        <v>450</v>
      </c>
      <c r="M37" s="181">
        <v>450</v>
      </c>
      <c r="N37" s="181">
        <v>495</v>
      </c>
      <c r="O37" s="181">
        <v>550</v>
      </c>
      <c r="P37" s="133">
        <v>0.11111111111111116</v>
      </c>
      <c r="Q37" s="111">
        <v>0.29411764705882359</v>
      </c>
    </row>
    <row r="38" spans="1:22" ht="15" x14ac:dyDescent="0.25">
      <c r="A38" s="107" t="s">
        <v>25</v>
      </c>
      <c r="B38" s="181">
        <v>450</v>
      </c>
      <c r="C38" s="181">
        <v>450</v>
      </c>
      <c r="D38" s="181">
        <v>450</v>
      </c>
      <c r="E38" s="181">
        <v>450</v>
      </c>
      <c r="F38" s="181">
        <v>450</v>
      </c>
      <c r="G38" s="181">
        <v>450</v>
      </c>
      <c r="H38" s="181">
        <v>475</v>
      </c>
      <c r="I38" s="181">
        <v>475</v>
      </c>
      <c r="J38" s="181">
        <v>475</v>
      </c>
      <c r="K38" s="181">
        <v>475</v>
      </c>
      <c r="L38" s="181">
        <v>485</v>
      </c>
      <c r="M38" s="181">
        <v>495</v>
      </c>
      <c r="N38" s="181">
        <v>550</v>
      </c>
      <c r="O38" s="181">
        <v>600</v>
      </c>
      <c r="P38" s="133">
        <v>9.0909090909090828E-2</v>
      </c>
      <c r="Q38" s="111">
        <v>0.33333333333333326</v>
      </c>
    </row>
    <row r="39" spans="1:22" ht="15" x14ac:dyDescent="0.25">
      <c r="A39" s="107" t="s">
        <v>26</v>
      </c>
      <c r="B39" s="181">
        <v>454.65</v>
      </c>
      <c r="C39" s="181">
        <v>463.08</v>
      </c>
      <c r="D39" s="181">
        <v>464.37</v>
      </c>
      <c r="E39" s="181">
        <v>463.09</v>
      </c>
      <c r="F39" s="181">
        <v>463.85</v>
      </c>
      <c r="G39" s="181">
        <v>474.83</v>
      </c>
      <c r="H39" s="181">
        <v>475.8</v>
      </c>
      <c r="I39" s="181">
        <v>480.25</v>
      </c>
      <c r="J39" s="181">
        <v>486.7</v>
      </c>
      <c r="K39" s="181">
        <v>487.79</v>
      </c>
      <c r="L39" s="181">
        <v>503</v>
      </c>
      <c r="M39" s="181">
        <v>516.82000000000005</v>
      </c>
      <c r="N39" s="181">
        <v>559.67999999999995</v>
      </c>
      <c r="O39" s="181">
        <v>621.34</v>
      </c>
      <c r="P39" s="133">
        <v>0.11017009719839921</v>
      </c>
      <c r="Q39" s="111">
        <v>0.36663367425492144</v>
      </c>
    </row>
    <row r="40" spans="1:22" ht="15" x14ac:dyDescent="0.25">
      <c r="A40" s="107" t="s">
        <v>27</v>
      </c>
      <c r="B40" s="181">
        <v>495</v>
      </c>
      <c r="C40" s="181">
        <v>495</v>
      </c>
      <c r="D40" s="181">
        <v>500</v>
      </c>
      <c r="E40" s="181">
        <v>495</v>
      </c>
      <c r="F40" s="181">
        <v>497.5</v>
      </c>
      <c r="G40" s="181">
        <v>525</v>
      </c>
      <c r="H40" s="181">
        <v>525</v>
      </c>
      <c r="I40" s="181">
        <v>525</v>
      </c>
      <c r="J40" s="181">
        <v>530</v>
      </c>
      <c r="K40" s="181">
        <v>532.5</v>
      </c>
      <c r="L40" s="181">
        <v>550</v>
      </c>
      <c r="M40" s="181">
        <v>550</v>
      </c>
      <c r="N40" s="181">
        <v>625</v>
      </c>
      <c r="O40" s="181">
        <v>695</v>
      </c>
      <c r="P40" s="133">
        <v>0.1120000000000001</v>
      </c>
      <c r="Q40" s="111">
        <v>0.40404040404040398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495</v>
      </c>
      <c r="C59" s="181">
        <v>475</v>
      </c>
      <c r="D59" s="181">
        <v>495</v>
      </c>
      <c r="E59" s="181">
        <v>475</v>
      </c>
      <c r="F59" s="181">
        <v>495</v>
      </c>
      <c r="G59" s="181">
        <v>479</v>
      </c>
      <c r="H59" s="181">
        <v>495</v>
      </c>
      <c r="I59" s="181">
        <v>475</v>
      </c>
      <c r="J59" s="181">
        <v>500</v>
      </c>
      <c r="K59" s="181">
        <v>495</v>
      </c>
      <c r="L59" s="181">
        <v>495</v>
      </c>
      <c r="M59" s="181">
        <v>495</v>
      </c>
      <c r="N59" s="181">
        <v>550</v>
      </c>
      <c r="O59" s="181">
        <v>650</v>
      </c>
      <c r="P59" s="133">
        <v>0.18181818181818188</v>
      </c>
      <c r="Q59" s="111">
        <v>0.31313131313131315</v>
      </c>
    </row>
    <row r="60" spans="1:22" ht="15" x14ac:dyDescent="0.25">
      <c r="A60" s="107" t="s">
        <v>25</v>
      </c>
      <c r="B60" s="181">
        <v>550</v>
      </c>
      <c r="C60" s="181">
        <v>550</v>
      </c>
      <c r="D60" s="181">
        <v>550</v>
      </c>
      <c r="E60" s="181">
        <v>550</v>
      </c>
      <c r="F60" s="181">
        <v>550</v>
      </c>
      <c r="G60" s="181">
        <v>550</v>
      </c>
      <c r="H60" s="181">
        <v>550</v>
      </c>
      <c r="I60" s="181">
        <v>550</v>
      </c>
      <c r="J60" s="181">
        <v>575</v>
      </c>
      <c r="K60" s="181">
        <v>550</v>
      </c>
      <c r="L60" s="181">
        <v>575</v>
      </c>
      <c r="M60" s="181">
        <v>595</v>
      </c>
      <c r="N60" s="181">
        <v>650</v>
      </c>
      <c r="O60" s="181">
        <v>750</v>
      </c>
      <c r="P60" s="133">
        <v>0.15384615384615374</v>
      </c>
      <c r="Q60" s="111">
        <v>0.36363636363636354</v>
      </c>
    </row>
    <row r="61" spans="1:22" ht="15" x14ac:dyDescent="0.25">
      <c r="A61" s="107" t="s">
        <v>26</v>
      </c>
      <c r="B61" s="181">
        <v>548.52</v>
      </c>
      <c r="C61" s="181">
        <v>545.82000000000005</v>
      </c>
      <c r="D61" s="181">
        <v>571.46</v>
      </c>
      <c r="E61" s="181">
        <v>540.87</v>
      </c>
      <c r="F61" s="181">
        <v>550.52</v>
      </c>
      <c r="G61" s="181">
        <v>564.87</v>
      </c>
      <c r="H61" s="181">
        <v>564.39</v>
      </c>
      <c r="I61" s="181">
        <v>555.36</v>
      </c>
      <c r="J61" s="181">
        <v>592.61</v>
      </c>
      <c r="K61" s="181">
        <v>568.87</v>
      </c>
      <c r="L61" s="181">
        <v>585.29999999999995</v>
      </c>
      <c r="M61" s="181">
        <v>600.14</v>
      </c>
      <c r="N61" s="181">
        <v>668.36</v>
      </c>
      <c r="O61" s="181">
        <v>794.61</v>
      </c>
      <c r="P61" s="133">
        <v>0.18889520617631206</v>
      </c>
      <c r="Q61" s="111">
        <v>0.44864362283964132</v>
      </c>
    </row>
    <row r="62" spans="1:22" ht="15" x14ac:dyDescent="0.25">
      <c r="A62" s="107" t="s">
        <v>27</v>
      </c>
      <c r="B62" s="181">
        <v>600</v>
      </c>
      <c r="C62" s="181">
        <v>595</v>
      </c>
      <c r="D62" s="181">
        <v>650</v>
      </c>
      <c r="E62" s="181">
        <v>600</v>
      </c>
      <c r="F62" s="181">
        <v>597.5</v>
      </c>
      <c r="G62" s="181">
        <v>650</v>
      </c>
      <c r="H62" s="181">
        <v>600</v>
      </c>
      <c r="I62" s="181">
        <v>600</v>
      </c>
      <c r="J62" s="181">
        <v>650</v>
      </c>
      <c r="K62" s="181">
        <v>650</v>
      </c>
      <c r="L62" s="181">
        <v>650</v>
      </c>
      <c r="M62" s="181">
        <v>675</v>
      </c>
      <c r="N62" s="181">
        <v>725</v>
      </c>
      <c r="O62" s="181">
        <v>895</v>
      </c>
      <c r="P62" s="133">
        <v>0.23448275862068968</v>
      </c>
      <c r="Q62" s="111">
        <v>0.4916666666666667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695</v>
      </c>
      <c r="C81" s="181">
        <v>695</v>
      </c>
      <c r="D81" s="181">
        <v>725</v>
      </c>
      <c r="E81" s="181">
        <v>750</v>
      </c>
      <c r="F81" s="181">
        <v>695</v>
      </c>
      <c r="G81" s="181">
        <v>750</v>
      </c>
      <c r="H81" s="181">
        <v>695</v>
      </c>
      <c r="I81" s="181">
        <v>662.5</v>
      </c>
      <c r="J81" s="181">
        <v>725</v>
      </c>
      <c r="K81" s="181">
        <v>750</v>
      </c>
      <c r="L81" s="181">
        <v>750</v>
      </c>
      <c r="M81" s="181">
        <v>750</v>
      </c>
      <c r="N81" s="181">
        <v>750</v>
      </c>
      <c r="O81" s="181">
        <v>872.5</v>
      </c>
      <c r="P81" s="133">
        <v>0.16333333333333333</v>
      </c>
      <c r="Q81" s="111">
        <v>0.25539568345323738</v>
      </c>
    </row>
    <row r="82" spans="1:22" ht="15" x14ac:dyDescent="0.25">
      <c r="A82" s="107" t="s">
        <v>25</v>
      </c>
      <c r="B82" s="181">
        <v>795</v>
      </c>
      <c r="C82" s="181">
        <v>750</v>
      </c>
      <c r="D82" s="181">
        <v>795</v>
      </c>
      <c r="E82" s="181">
        <v>800</v>
      </c>
      <c r="F82" s="181">
        <v>795</v>
      </c>
      <c r="G82" s="181">
        <v>850</v>
      </c>
      <c r="H82" s="181">
        <v>795</v>
      </c>
      <c r="I82" s="181">
        <v>850</v>
      </c>
      <c r="J82" s="181">
        <v>895</v>
      </c>
      <c r="K82" s="181">
        <v>875</v>
      </c>
      <c r="L82" s="181">
        <v>900</v>
      </c>
      <c r="M82" s="181">
        <v>950</v>
      </c>
      <c r="N82" s="181">
        <v>950</v>
      </c>
      <c r="O82" s="181">
        <v>1100</v>
      </c>
      <c r="P82" s="133">
        <v>0.15789473684210531</v>
      </c>
      <c r="Q82" s="111">
        <v>0.38364779874213828</v>
      </c>
    </row>
    <row r="83" spans="1:22" ht="15" x14ac:dyDescent="0.25">
      <c r="A83" s="107" t="s">
        <v>26</v>
      </c>
      <c r="B83" s="181">
        <v>776.25</v>
      </c>
      <c r="C83" s="181">
        <v>769.27</v>
      </c>
      <c r="D83" s="181">
        <v>793.22</v>
      </c>
      <c r="E83" s="181">
        <v>826.73</v>
      </c>
      <c r="F83" s="181">
        <v>791.64</v>
      </c>
      <c r="G83" s="181">
        <v>895.06</v>
      </c>
      <c r="H83" s="181">
        <v>823.4</v>
      </c>
      <c r="I83" s="181">
        <v>889.42</v>
      </c>
      <c r="J83" s="181">
        <v>925.83</v>
      </c>
      <c r="K83" s="181">
        <v>890.14</v>
      </c>
      <c r="L83" s="181">
        <v>932.98</v>
      </c>
      <c r="M83" s="181">
        <v>952.02</v>
      </c>
      <c r="N83" s="181">
        <v>1033.1099999999999</v>
      </c>
      <c r="O83" s="181">
        <v>1166.53</v>
      </c>
      <c r="P83" s="133">
        <v>0.12914404080882003</v>
      </c>
      <c r="Q83" s="111">
        <v>0.50277616747181963</v>
      </c>
    </row>
    <row r="84" spans="1:22" ht="15" x14ac:dyDescent="0.25">
      <c r="A84" s="107" t="s">
        <v>27</v>
      </c>
      <c r="B84" s="181">
        <v>850</v>
      </c>
      <c r="C84" s="181">
        <v>850</v>
      </c>
      <c r="D84" s="181">
        <v>850</v>
      </c>
      <c r="E84" s="181">
        <v>895</v>
      </c>
      <c r="F84" s="181">
        <v>850</v>
      </c>
      <c r="G84" s="181">
        <v>950</v>
      </c>
      <c r="H84" s="181">
        <v>925</v>
      </c>
      <c r="I84" s="181">
        <v>1000</v>
      </c>
      <c r="J84" s="181">
        <v>1050</v>
      </c>
      <c r="K84" s="181">
        <v>995</v>
      </c>
      <c r="L84" s="181">
        <v>1050</v>
      </c>
      <c r="M84" s="181">
        <v>1050</v>
      </c>
      <c r="N84" s="181">
        <v>1200</v>
      </c>
      <c r="O84" s="181">
        <v>1500</v>
      </c>
      <c r="P84" s="133">
        <v>0.25</v>
      </c>
      <c r="Q84" s="111">
        <v>0.76470588235294112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260</v>
      </c>
      <c r="C103" s="181">
        <v>280</v>
      </c>
      <c r="D103" s="181">
        <v>255.5</v>
      </c>
      <c r="E103" s="181">
        <v>253</v>
      </c>
      <c r="F103" s="181">
        <v>260</v>
      </c>
      <c r="G103" s="181">
        <v>260.70999999999998</v>
      </c>
      <c r="H103" s="181">
        <v>260.70999999999998</v>
      </c>
      <c r="I103" s="181">
        <v>275</v>
      </c>
      <c r="J103" s="181">
        <v>280</v>
      </c>
      <c r="K103" s="181">
        <v>275</v>
      </c>
      <c r="L103" s="181">
        <v>275</v>
      </c>
      <c r="M103" s="181">
        <v>275</v>
      </c>
      <c r="N103" s="181">
        <v>325</v>
      </c>
      <c r="O103" s="181">
        <v>359.52</v>
      </c>
      <c r="P103" s="133">
        <v>0.1062153846153846</v>
      </c>
      <c r="Q103" s="111">
        <v>0.38276923076923075</v>
      </c>
      <c r="AG103" s="62" t="s">
        <v>48</v>
      </c>
      <c r="AH103" s="11">
        <v>153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300</v>
      </c>
      <c r="C104" s="181">
        <v>300</v>
      </c>
      <c r="D104" s="181">
        <v>301.5</v>
      </c>
      <c r="E104" s="181">
        <v>275</v>
      </c>
      <c r="F104" s="181">
        <v>300</v>
      </c>
      <c r="G104" s="181">
        <v>300</v>
      </c>
      <c r="H104" s="181">
        <v>325</v>
      </c>
      <c r="I104" s="181">
        <v>334</v>
      </c>
      <c r="J104" s="181">
        <v>325</v>
      </c>
      <c r="K104" s="181">
        <v>310</v>
      </c>
      <c r="L104" s="181">
        <v>320</v>
      </c>
      <c r="M104" s="181">
        <v>325</v>
      </c>
      <c r="N104" s="181">
        <v>350</v>
      </c>
      <c r="O104" s="181">
        <v>400</v>
      </c>
      <c r="P104" s="133">
        <v>0.14285714285714279</v>
      </c>
      <c r="Q104" s="111">
        <v>0.33333333333333326</v>
      </c>
      <c r="AG104" s="62" t="s">
        <v>49</v>
      </c>
      <c r="AH104" s="11">
        <v>425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296.88</v>
      </c>
      <c r="C105" s="181">
        <v>306.67</v>
      </c>
      <c r="D105" s="181">
        <v>297.25</v>
      </c>
      <c r="E105" s="181">
        <v>274.70999999999998</v>
      </c>
      <c r="F105" s="181">
        <v>296.10000000000002</v>
      </c>
      <c r="G105" s="181">
        <v>310.17</v>
      </c>
      <c r="H105" s="181">
        <v>319.95999999999998</v>
      </c>
      <c r="I105" s="181">
        <v>346.7</v>
      </c>
      <c r="J105" s="181">
        <v>330.78</v>
      </c>
      <c r="K105" s="181">
        <v>303.35000000000002</v>
      </c>
      <c r="L105" s="181">
        <v>319.68</v>
      </c>
      <c r="M105" s="181">
        <v>341.82</v>
      </c>
      <c r="N105" s="181">
        <v>376.52</v>
      </c>
      <c r="O105" s="181">
        <v>421.38</v>
      </c>
      <c r="P105" s="133">
        <v>0.11914373738446837</v>
      </c>
      <c r="Q105" s="111">
        <v>0.41936135812449482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320.33</v>
      </c>
      <c r="C106" s="181">
        <v>349</v>
      </c>
      <c r="D106" s="181">
        <v>329</v>
      </c>
      <c r="E106" s="181">
        <v>300</v>
      </c>
      <c r="F106" s="181">
        <v>325</v>
      </c>
      <c r="G106" s="181">
        <v>338.81</v>
      </c>
      <c r="H106" s="181">
        <v>359.52</v>
      </c>
      <c r="I106" s="181">
        <v>367.26</v>
      </c>
      <c r="J106" s="181">
        <v>359.52</v>
      </c>
      <c r="K106" s="181">
        <v>350</v>
      </c>
      <c r="L106" s="181">
        <v>359.52</v>
      </c>
      <c r="M106" s="181">
        <v>367.5</v>
      </c>
      <c r="N106" s="181">
        <v>448.22</v>
      </c>
      <c r="O106" s="181">
        <v>489.88</v>
      </c>
      <c r="P106" s="133">
        <v>9.2945428584177314E-2</v>
      </c>
      <c r="Q106" s="111">
        <v>0.52929791152873595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153</v>
      </c>
      <c r="D125" s="181">
        <v>185</v>
      </c>
      <c r="E125" s="181">
        <v>162</v>
      </c>
      <c r="F125" s="181">
        <v>127</v>
      </c>
      <c r="G125" s="181">
        <v>164</v>
      </c>
      <c r="H125" s="181">
        <v>160</v>
      </c>
      <c r="I125" s="181">
        <v>181</v>
      </c>
      <c r="J125" s="181">
        <v>233</v>
      </c>
      <c r="K125" s="181">
        <v>255</v>
      </c>
      <c r="L125" s="181">
        <v>305</v>
      </c>
      <c r="M125" s="181">
        <v>232</v>
      </c>
      <c r="N125" s="181">
        <v>203</v>
      </c>
      <c r="O125" s="181">
        <v>204</v>
      </c>
      <c r="P125" s="181">
        <v>245</v>
      </c>
      <c r="Q125" s="80"/>
    </row>
    <row r="126" spans="1:17" ht="15" x14ac:dyDescent="0.25">
      <c r="A126" s="209" t="s">
        <v>49</v>
      </c>
      <c r="B126" s="210"/>
      <c r="C126" s="181">
        <v>468</v>
      </c>
      <c r="D126" s="181">
        <v>548</v>
      </c>
      <c r="E126" s="181">
        <v>430</v>
      </c>
      <c r="F126" s="181">
        <v>431</v>
      </c>
      <c r="G126" s="181">
        <v>468</v>
      </c>
      <c r="H126" s="181">
        <v>437</v>
      </c>
      <c r="I126" s="181">
        <v>505</v>
      </c>
      <c r="J126" s="181">
        <v>513</v>
      </c>
      <c r="K126" s="181">
        <v>519</v>
      </c>
      <c r="L126" s="181">
        <v>572</v>
      </c>
      <c r="M126" s="181">
        <v>531</v>
      </c>
      <c r="N126" s="181">
        <v>523</v>
      </c>
      <c r="O126" s="181">
        <v>613</v>
      </c>
      <c r="P126" s="181">
        <v>724</v>
      </c>
      <c r="Q126" s="80"/>
    </row>
    <row r="127" spans="1:17" ht="15" x14ac:dyDescent="0.25">
      <c r="A127" s="209" t="s">
        <v>50</v>
      </c>
      <c r="B127" s="210"/>
      <c r="C127" s="181">
        <v>180</v>
      </c>
      <c r="D127" s="181">
        <v>251</v>
      </c>
      <c r="E127" s="181">
        <v>229</v>
      </c>
      <c r="F127" s="181">
        <v>199</v>
      </c>
      <c r="G127" s="181">
        <v>200</v>
      </c>
      <c r="H127" s="181">
        <v>237</v>
      </c>
      <c r="I127" s="181">
        <v>215</v>
      </c>
      <c r="J127" s="181">
        <v>253</v>
      </c>
      <c r="K127" s="181">
        <v>241</v>
      </c>
      <c r="L127" s="181">
        <v>267</v>
      </c>
      <c r="M127" s="181">
        <v>280</v>
      </c>
      <c r="N127" s="181">
        <v>258</v>
      </c>
      <c r="O127" s="181">
        <v>259</v>
      </c>
      <c r="P127" s="245">
        <v>318</v>
      </c>
      <c r="Q127" s="80"/>
    </row>
    <row r="128" spans="1:17" ht="15" x14ac:dyDescent="0.25">
      <c r="A128" s="209" t="s">
        <v>51</v>
      </c>
      <c r="B128" s="210"/>
      <c r="C128" s="181">
        <v>102</v>
      </c>
      <c r="D128" s="181">
        <v>97</v>
      </c>
      <c r="E128" s="181">
        <v>96</v>
      </c>
      <c r="F128" s="181">
        <v>66</v>
      </c>
      <c r="G128" s="181">
        <v>55</v>
      </c>
      <c r="H128" s="181">
        <v>62</v>
      </c>
      <c r="I128" s="181">
        <v>47</v>
      </c>
      <c r="J128" s="181">
        <v>60</v>
      </c>
      <c r="K128" s="181">
        <v>66</v>
      </c>
      <c r="L128" s="181">
        <v>71</v>
      </c>
      <c r="M128" s="181">
        <v>57</v>
      </c>
      <c r="N128" s="181">
        <v>44</v>
      </c>
      <c r="O128" s="181">
        <v>45</v>
      </c>
      <c r="P128" s="245">
        <v>52</v>
      </c>
      <c r="Q128" s="80"/>
    </row>
    <row r="129" spans="1:17" ht="15" x14ac:dyDescent="0.25">
      <c r="A129" s="209" t="s">
        <v>52</v>
      </c>
      <c r="B129" s="210"/>
      <c r="C129" s="181">
        <v>44</v>
      </c>
      <c r="D129" s="181">
        <v>51</v>
      </c>
      <c r="E129" s="181">
        <v>64</v>
      </c>
      <c r="F129" s="181">
        <v>59</v>
      </c>
      <c r="G129" s="181">
        <v>51</v>
      </c>
      <c r="H129" s="181">
        <v>64</v>
      </c>
      <c r="I129" s="181">
        <v>69</v>
      </c>
      <c r="J129" s="181">
        <v>104</v>
      </c>
      <c r="K129" s="181">
        <v>71</v>
      </c>
      <c r="L129" s="181">
        <v>75</v>
      </c>
      <c r="M129" s="181">
        <v>61</v>
      </c>
      <c r="N129" s="181">
        <v>28</v>
      </c>
      <c r="O129" s="181">
        <v>36</v>
      </c>
      <c r="P129" s="245">
        <v>58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21A4D140-0058-4F7A-97EF-380A741054D4}"/>
    <hyperlink ref="A3" location="Notes!A1" display="Go to specific notes" xr:uid="{644855E8-6962-4C06-820D-9BC2C2AB2ADB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66F0-17BF-4C05-A0FE-399658D305AD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17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17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350</v>
      </c>
      <c r="C15" s="181">
        <v>350</v>
      </c>
      <c r="D15" s="181">
        <v>350</v>
      </c>
      <c r="E15" s="181">
        <v>365</v>
      </c>
      <c r="F15" s="181">
        <v>360</v>
      </c>
      <c r="G15" s="181">
        <v>375</v>
      </c>
      <c r="H15" s="181">
        <v>380</v>
      </c>
      <c r="I15" s="181">
        <v>395</v>
      </c>
      <c r="J15" s="181">
        <v>380</v>
      </c>
      <c r="K15" s="181">
        <v>400</v>
      </c>
      <c r="L15" s="181">
        <v>395</v>
      </c>
      <c r="M15" s="181">
        <v>400</v>
      </c>
      <c r="N15" s="181">
        <v>400</v>
      </c>
      <c r="O15" s="181">
        <v>420</v>
      </c>
      <c r="P15" s="133">
        <v>5.0000000000000044E-2</v>
      </c>
      <c r="Q15" s="111">
        <v>0.19999999999999996</v>
      </c>
    </row>
    <row r="16" spans="1:17" ht="15" x14ac:dyDescent="0.25">
      <c r="A16" s="107" t="s">
        <v>25</v>
      </c>
      <c r="B16" s="181">
        <v>380</v>
      </c>
      <c r="C16" s="181">
        <v>380</v>
      </c>
      <c r="D16" s="181">
        <v>380</v>
      </c>
      <c r="E16" s="181">
        <v>395</v>
      </c>
      <c r="F16" s="181">
        <v>392.5</v>
      </c>
      <c r="G16" s="181">
        <v>400</v>
      </c>
      <c r="H16" s="181">
        <v>400</v>
      </c>
      <c r="I16" s="181">
        <v>400</v>
      </c>
      <c r="J16" s="181">
        <v>400</v>
      </c>
      <c r="K16" s="181">
        <v>420</v>
      </c>
      <c r="L16" s="181">
        <v>420</v>
      </c>
      <c r="M16" s="181">
        <v>425</v>
      </c>
      <c r="N16" s="181">
        <v>450</v>
      </c>
      <c r="O16" s="181">
        <v>450</v>
      </c>
      <c r="P16" s="133">
        <v>0</v>
      </c>
      <c r="Q16" s="111">
        <v>0.18421052631578938</v>
      </c>
    </row>
    <row r="17" spans="1:44" ht="15" x14ac:dyDescent="0.25">
      <c r="A17" s="107" t="s">
        <v>26</v>
      </c>
      <c r="B17" s="181">
        <v>377.44</v>
      </c>
      <c r="C17" s="181">
        <v>377.57</v>
      </c>
      <c r="D17" s="181">
        <v>380.4</v>
      </c>
      <c r="E17" s="181">
        <v>396.18</v>
      </c>
      <c r="F17" s="181">
        <v>388.83</v>
      </c>
      <c r="G17" s="181">
        <v>402.5</v>
      </c>
      <c r="H17" s="181">
        <v>408.15</v>
      </c>
      <c r="I17" s="181">
        <v>416.14</v>
      </c>
      <c r="J17" s="181">
        <v>409.96</v>
      </c>
      <c r="K17" s="181">
        <v>426.83</v>
      </c>
      <c r="L17" s="181">
        <v>428.15</v>
      </c>
      <c r="M17" s="181">
        <v>438.66</v>
      </c>
      <c r="N17" s="181">
        <v>457.33</v>
      </c>
      <c r="O17" s="181">
        <v>472.14</v>
      </c>
      <c r="P17" s="133">
        <v>3.2383617956399213E-2</v>
      </c>
      <c r="Q17" s="111">
        <v>0.250900805426028</v>
      </c>
      <c r="AR17" s="1" t="s">
        <v>150</v>
      </c>
    </row>
    <row r="18" spans="1:44" ht="15" x14ac:dyDescent="0.25">
      <c r="A18" s="107" t="s">
        <v>27</v>
      </c>
      <c r="B18" s="181">
        <v>400</v>
      </c>
      <c r="C18" s="181">
        <v>400</v>
      </c>
      <c r="D18" s="181">
        <v>400</v>
      </c>
      <c r="E18" s="181">
        <v>420</v>
      </c>
      <c r="F18" s="181">
        <v>420</v>
      </c>
      <c r="G18" s="181">
        <v>425</v>
      </c>
      <c r="H18" s="181">
        <v>430</v>
      </c>
      <c r="I18" s="181">
        <v>435</v>
      </c>
      <c r="J18" s="181">
        <v>430</v>
      </c>
      <c r="K18" s="181">
        <v>450</v>
      </c>
      <c r="L18" s="181">
        <v>450</v>
      </c>
      <c r="M18" s="181">
        <v>467.5</v>
      </c>
      <c r="N18" s="181">
        <v>475</v>
      </c>
      <c r="O18" s="181">
        <v>500</v>
      </c>
      <c r="P18" s="133">
        <v>5.2631578947368363E-2</v>
      </c>
      <c r="Q18" s="111">
        <v>0.25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450</v>
      </c>
      <c r="C37" s="181">
        <v>452.5</v>
      </c>
      <c r="D37" s="181">
        <v>450</v>
      </c>
      <c r="E37" s="181">
        <v>460</v>
      </c>
      <c r="F37" s="181">
        <v>460</v>
      </c>
      <c r="G37" s="181">
        <v>475</v>
      </c>
      <c r="H37" s="181">
        <v>495</v>
      </c>
      <c r="I37" s="181">
        <v>495</v>
      </c>
      <c r="J37" s="181">
        <v>495</v>
      </c>
      <c r="K37" s="181">
        <v>495</v>
      </c>
      <c r="L37" s="181">
        <v>500</v>
      </c>
      <c r="M37" s="181">
        <v>500</v>
      </c>
      <c r="N37" s="181">
        <v>550</v>
      </c>
      <c r="O37" s="181">
        <v>550</v>
      </c>
      <c r="P37" s="133">
        <v>0</v>
      </c>
      <c r="Q37" s="111">
        <v>0.22222222222222232</v>
      </c>
    </row>
    <row r="38" spans="1:22" ht="15" x14ac:dyDescent="0.25">
      <c r="A38" s="107" t="s">
        <v>25</v>
      </c>
      <c r="B38" s="181">
        <v>500</v>
      </c>
      <c r="C38" s="181">
        <v>500</v>
      </c>
      <c r="D38" s="181">
        <v>495</v>
      </c>
      <c r="E38" s="181">
        <v>500</v>
      </c>
      <c r="F38" s="181">
        <v>500</v>
      </c>
      <c r="G38" s="181">
        <v>525</v>
      </c>
      <c r="H38" s="181">
        <v>525</v>
      </c>
      <c r="I38" s="181">
        <v>550</v>
      </c>
      <c r="J38" s="181">
        <v>550</v>
      </c>
      <c r="K38" s="181">
        <v>550</v>
      </c>
      <c r="L38" s="181">
        <v>550</v>
      </c>
      <c r="M38" s="181">
        <v>575</v>
      </c>
      <c r="N38" s="181">
        <v>600</v>
      </c>
      <c r="O38" s="181">
        <v>625</v>
      </c>
      <c r="P38" s="133">
        <v>4.1666666666666741E-2</v>
      </c>
      <c r="Q38" s="111">
        <v>0.25</v>
      </c>
    </row>
    <row r="39" spans="1:22" ht="15" x14ac:dyDescent="0.25">
      <c r="A39" s="107" t="s">
        <v>26</v>
      </c>
      <c r="B39" s="181">
        <v>506.44</v>
      </c>
      <c r="C39" s="181">
        <v>512.44000000000005</v>
      </c>
      <c r="D39" s="181">
        <v>504.82</v>
      </c>
      <c r="E39" s="181">
        <v>518.61</v>
      </c>
      <c r="F39" s="181">
        <v>520.45000000000005</v>
      </c>
      <c r="G39" s="181">
        <v>528.99</v>
      </c>
      <c r="H39" s="181">
        <v>539.95000000000005</v>
      </c>
      <c r="I39" s="181">
        <v>549.21</v>
      </c>
      <c r="J39" s="181">
        <v>550.70000000000005</v>
      </c>
      <c r="K39" s="181">
        <v>563.74</v>
      </c>
      <c r="L39" s="181">
        <v>573.39</v>
      </c>
      <c r="M39" s="181">
        <v>589.89</v>
      </c>
      <c r="N39" s="181">
        <v>626.02</v>
      </c>
      <c r="O39" s="181">
        <v>643.57000000000005</v>
      </c>
      <c r="P39" s="133">
        <v>2.8034248107089432E-2</v>
      </c>
      <c r="Q39" s="111">
        <v>0.27077245083326762</v>
      </c>
    </row>
    <row r="40" spans="1:22" ht="15" x14ac:dyDescent="0.25">
      <c r="A40" s="107" t="s">
        <v>27</v>
      </c>
      <c r="B40" s="181">
        <v>550</v>
      </c>
      <c r="C40" s="181">
        <v>550</v>
      </c>
      <c r="D40" s="181">
        <v>550</v>
      </c>
      <c r="E40" s="181">
        <v>550</v>
      </c>
      <c r="F40" s="181">
        <v>575</v>
      </c>
      <c r="G40" s="181">
        <v>575</v>
      </c>
      <c r="H40" s="181">
        <v>595</v>
      </c>
      <c r="I40" s="181">
        <v>595</v>
      </c>
      <c r="J40" s="181">
        <v>600</v>
      </c>
      <c r="K40" s="181">
        <v>600</v>
      </c>
      <c r="L40" s="181">
        <v>650</v>
      </c>
      <c r="M40" s="181">
        <v>650</v>
      </c>
      <c r="N40" s="181">
        <v>695</v>
      </c>
      <c r="O40" s="181">
        <v>700</v>
      </c>
      <c r="P40" s="133">
        <v>7.194244604316502E-3</v>
      </c>
      <c r="Q40" s="111">
        <v>0.27272727272727271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595</v>
      </c>
      <c r="C59" s="181">
        <v>575</v>
      </c>
      <c r="D59" s="181">
        <v>575</v>
      </c>
      <c r="E59" s="181">
        <v>575</v>
      </c>
      <c r="F59" s="181">
        <v>550</v>
      </c>
      <c r="G59" s="181">
        <v>595</v>
      </c>
      <c r="H59" s="181">
        <v>600</v>
      </c>
      <c r="I59" s="181">
        <v>650</v>
      </c>
      <c r="J59" s="181">
        <v>650</v>
      </c>
      <c r="K59" s="181">
        <v>650</v>
      </c>
      <c r="L59" s="181">
        <v>650</v>
      </c>
      <c r="M59" s="181">
        <v>650</v>
      </c>
      <c r="N59" s="181">
        <v>700</v>
      </c>
      <c r="O59" s="181">
        <v>750</v>
      </c>
      <c r="P59" s="133">
        <v>7.1428571428571397E-2</v>
      </c>
      <c r="Q59" s="111">
        <v>0.26050420168067223</v>
      </c>
    </row>
    <row r="60" spans="1:22" ht="15" x14ac:dyDescent="0.25">
      <c r="A60" s="107" t="s">
        <v>25</v>
      </c>
      <c r="B60" s="181">
        <v>650</v>
      </c>
      <c r="C60" s="181">
        <v>650</v>
      </c>
      <c r="D60" s="181">
        <v>650</v>
      </c>
      <c r="E60" s="181">
        <v>650</v>
      </c>
      <c r="F60" s="181">
        <v>625</v>
      </c>
      <c r="G60" s="181">
        <v>650</v>
      </c>
      <c r="H60" s="181">
        <v>675</v>
      </c>
      <c r="I60" s="181">
        <v>747.5</v>
      </c>
      <c r="J60" s="181">
        <v>725</v>
      </c>
      <c r="K60" s="181">
        <v>732.5</v>
      </c>
      <c r="L60" s="181">
        <v>750</v>
      </c>
      <c r="M60" s="181">
        <v>750</v>
      </c>
      <c r="N60" s="181">
        <v>825</v>
      </c>
      <c r="O60" s="181">
        <v>895</v>
      </c>
      <c r="P60" s="133">
        <v>8.4848484848484951E-2</v>
      </c>
      <c r="Q60" s="111">
        <v>0.37692307692307692</v>
      </c>
    </row>
    <row r="61" spans="1:22" ht="15" x14ac:dyDescent="0.25">
      <c r="A61" s="107" t="s">
        <v>26</v>
      </c>
      <c r="B61" s="181">
        <v>647.27</v>
      </c>
      <c r="C61" s="181">
        <v>646.58000000000004</v>
      </c>
      <c r="D61" s="181">
        <v>639.04999999999995</v>
      </c>
      <c r="E61" s="181">
        <v>665.03</v>
      </c>
      <c r="F61" s="181">
        <v>639.44000000000005</v>
      </c>
      <c r="G61" s="181">
        <v>679.55</v>
      </c>
      <c r="H61" s="181">
        <v>699.52</v>
      </c>
      <c r="I61" s="181">
        <v>754.41</v>
      </c>
      <c r="J61" s="181">
        <v>723.11</v>
      </c>
      <c r="K61" s="181">
        <v>758.77</v>
      </c>
      <c r="L61" s="181">
        <v>761.79</v>
      </c>
      <c r="M61" s="181">
        <v>776.83</v>
      </c>
      <c r="N61" s="181">
        <v>857.14</v>
      </c>
      <c r="O61" s="181">
        <v>908.04</v>
      </c>
      <c r="P61" s="133">
        <v>5.9383531278437651E-2</v>
      </c>
      <c r="Q61" s="111">
        <v>0.40287669751417488</v>
      </c>
    </row>
    <row r="62" spans="1:22" ht="15" x14ac:dyDescent="0.25">
      <c r="A62" s="107" t="s">
        <v>27</v>
      </c>
      <c r="B62" s="181">
        <v>695</v>
      </c>
      <c r="C62" s="181">
        <v>700</v>
      </c>
      <c r="D62" s="181">
        <v>700</v>
      </c>
      <c r="E62" s="181">
        <v>700</v>
      </c>
      <c r="F62" s="181">
        <v>695</v>
      </c>
      <c r="G62" s="181">
        <v>750</v>
      </c>
      <c r="H62" s="181">
        <v>795</v>
      </c>
      <c r="I62" s="181">
        <v>850</v>
      </c>
      <c r="J62" s="181">
        <v>795</v>
      </c>
      <c r="K62" s="181">
        <v>850</v>
      </c>
      <c r="L62" s="181">
        <v>820</v>
      </c>
      <c r="M62" s="181">
        <v>895</v>
      </c>
      <c r="N62" s="181">
        <v>950</v>
      </c>
      <c r="O62" s="181">
        <v>999</v>
      </c>
      <c r="P62" s="133">
        <v>5.1578947368420947E-2</v>
      </c>
      <c r="Q62" s="111">
        <v>0.43741007194244608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750</v>
      </c>
      <c r="C81" s="181">
        <v>750</v>
      </c>
      <c r="D81" s="181">
        <v>725</v>
      </c>
      <c r="E81" s="181">
        <v>762.5</v>
      </c>
      <c r="F81" s="181">
        <v>725</v>
      </c>
      <c r="G81" s="181">
        <v>862.5</v>
      </c>
      <c r="H81" s="181">
        <v>850</v>
      </c>
      <c r="I81" s="181">
        <v>900</v>
      </c>
      <c r="J81" s="181">
        <v>872.5</v>
      </c>
      <c r="K81" s="181">
        <v>895</v>
      </c>
      <c r="L81" s="181">
        <v>895</v>
      </c>
      <c r="M81" s="181">
        <v>800</v>
      </c>
      <c r="N81" s="181">
        <v>950</v>
      </c>
      <c r="O81" s="181">
        <v>1200</v>
      </c>
      <c r="P81" s="133">
        <v>0.26315789473684204</v>
      </c>
      <c r="Q81" s="111">
        <v>0.60000000000000009</v>
      </c>
    </row>
    <row r="82" spans="1:22" ht="15" x14ac:dyDescent="0.25">
      <c r="A82" s="107" t="s">
        <v>25</v>
      </c>
      <c r="B82" s="181">
        <v>850</v>
      </c>
      <c r="C82" s="181">
        <v>875</v>
      </c>
      <c r="D82" s="181">
        <v>850</v>
      </c>
      <c r="E82" s="181">
        <v>895</v>
      </c>
      <c r="F82" s="181">
        <v>885</v>
      </c>
      <c r="G82" s="181">
        <v>972.5</v>
      </c>
      <c r="H82" s="181">
        <v>950</v>
      </c>
      <c r="I82" s="181">
        <v>970</v>
      </c>
      <c r="J82" s="181">
        <v>995</v>
      </c>
      <c r="K82" s="181">
        <v>950</v>
      </c>
      <c r="L82" s="181">
        <v>1100</v>
      </c>
      <c r="M82" s="181">
        <v>1022.5</v>
      </c>
      <c r="N82" s="181">
        <v>1250</v>
      </c>
      <c r="O82" s="181">
        <v>1300</v>
      </c>
      <c r="P82" s="133">
        <v>4.0000000000000036E-2</v>
      </c>
      <c r="Q82" s="111">
        <v>0.52941176470588225</v>
      </c>
    </row>
    <row r="83" spans="1:22" ht="15" x14ac:dyDescent="0.25">
      <c r="A83" s="107" t="s">
        <v>26</v>
      </c>
      <c r="B83" s="181">
        <v>857.5</v>
      </c>
      <c r="C83" s="181">
        <v>865.06</v>
      </c>
      <c r="D83" s="181">
        <v>870.84</v>
      </c>
      <c r="E83" s="181">
        <v>972.7</v>
      </c>
      <c r="F83" s="181">
        <v>912.59</v>
      </c>
      <c r="G83" s="181">
        <v>992.12</v>
      </c>
      <c r="H83" s="181">
        <v>1018.04</v>
      </c>
      <c r="I83" s="181">
        <v>1018.42</v>
      </c>
      <c r="J83" s="181">
        <v>993.19</v>
      </c>
      <c r="K83" s="181">
        <v>1056.3900000000001</v>
      </c>
      <c r="L83" s="181">
        <v>1118.5999999999999</v>
      </c>
      <c r="M83" s="181">
        <v>1080.18</v>
      </c>
      <c r="N83" s="181">
        <v>1210.45</v>
      </c>
      <c r="O83" s="181">
        <v>1437.62</v>
      </c>
      <c r="P83" s="133">
        <v>0.18767400553513136</v>
      </c>
      <c r="Q83" s="111">
        <v>0.67652478134110772</v>
      </c>
    </row>
    <row r="84" spans="1:22" ht="15" x14ac:dyDescent="0.25">
      <c r="A84" s="107" t="s">
        <v>27</v>
      </c>
      <c r="B84" s="181">
        <v>995</v>
      </c>
      <c r="C84" s="181">
        <v>975</v>
      </c>
      <c r="D84" s="181">
        <v>995</v>
      </c>
      <c r="E84" s="181">
        <v>1000</v>
      </c>
      <c r="F84" s="181">
        <v>1000</v>
      </c>
      <c r="G84" s="181">
        <v>1100</v>
      </c>
      <c r="H84" s="181">
        <v>1100</v>
      </c>
      <c r="I84" s="181">
        <v>1150</v>
      </c>
      <c r="J84" s="181">
        <v>1075</v>
      </c>
      <c r="K84" s="181">
        <v>1200</v>
      </c>
      <c r="L84" s="181">
        <v>1350</v>
      </c>
      <c r="M84" s="181">
        <v>1300</v>
      </c>
      <c r="N84" s="181">
        <v>1400</v>
      </c>
      <c r="O84" s="181">
        <v>1700</v>
      </c>
      <c r="P84" s="133">
        <v>0.21428571428571419</v>
      </c>
      <c r="Q84" s="111">
        <v>0.70854271356783927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235</v>
      </c>
      <c r="C103" s="181">
        <v>235</v>
      </c>
      <c r="D103" s="181">
        <v>236</v>
      </c>
      <c r="E103" s="181">
        <v>250</v>
      </c>
      <c r="F103" s="181">
        <v>250</v>
      </c>
      <c r="G103" s="181">
        <v>254.17</v>
      </c>
      <c r="H103" s="181">
        <v>250</v>
      </c>
      <c r="I103" s="181">
        <v>272.62</v>
      </c>
      <c r="J103" s="181">
        <v>275</v>
      </c>
      <c r="K103" s="181">
        <v>275</v>
      </c>
      <c r="L103" s="181">
        <v>298.57</v>
      </c>
      <c r="M103" s="181">
        <v>275</v>
      </c>
      <c r="N103" s="181">
        <v>345</v>
      </c>
      <c r="O103" s="181">
        <v>342.5</v>
      </c>
      <c r="P103" s="133">
        <v>-7.2463768115942351E-3</v>
      </c>
      <c r="Q103" s="111">
        <v>0.45744680851063824</v>
      </c>
      <c r="AG103" s="62" t="s">
        <v>48</v>
      </c>
      <c r="AH103" s="11">
        <v>176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260</v>
      </c>
      <c r="C104" s="181">
        <v>265</v>
      </c>
      <c r="D104" s="181">
        <v>253.33</v>
      </c>
      <c r="E104" s="181">
        <v>280</v>
      </c>
      <c r="F104" s="181">
        <v>256.67</v>
      </c>
      <c r="G104" s="181">
        <v>291.07</v>
      </c>
      <c r="H104" s="181">
        <v>291.07</v>
      </c>
      <c r="I104" s="181">
        <v>300</v>
      </c>
      <c r="J104" s="181">
        <v>300</v>
      </c>
      <c r="K104" s="181">
        <v>305</v>
      </c>
      <c r="L104" s="181">
        <v>325</v>
      </c>
      <c r="M104" s="181">
        <v>316.07</v>
      </c>
      <c r="N104" s="181">
        <v>380</v>
      </c>
      <c r="O104" s="181">
        <v>405</v>
      </c>
      <c r="P104" s="133">
        <v>6.578947368421062E-2</v>
      </c>
      <c r="Q104" s="111">
        <v>0.55769230769230771</v>
      </c>
      <c r="AG104" s="62" t="s">
        <v>49</v>
      </c>
      <c r="AH104" s="11">
        <v>450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261.86</v>
      </c>
      <c r="C105" s="181">
        <v>267.89</v>
      </c>
      <c r="D105" s="181">
        <v>258.69</v>
      </c>
      <c r="E105" s="181">
        <v>275.49</v>
      </c>
      <c r="F105" s="181">
        <v>280.86</v>
      </c>
      <c r="G105" s="181">
        <v>294.54000000000002</v>
      </c>
      <c r="H105" s="181">
        <v>288.35000000000002</v>
      </c>
      <c r="I105" s="181">
        <v>307.91000000000003</v>
      </c>
      <c r="J105" s="181">
        <v>311.60000000000002</v>
      </c>
      <c r="K105" s="181">
        <v>312.33999999999997</v>
      </c>
      <c r="L105" s="181">
        <v>347.12</v>
      </c>
      <c r="M105" s="181">
        <v>320.47000000000003</v>
      </c>
      <c r="N105" s="181">
        <v>385.29</v>
      </c>
      <c r="O105" s="181">
        <v>414.89</v>
      </c>
      <c r="P105" s="133">
        <v>7.6825248514106104E-2</v>
      </c>
      <c r="Q105" s="111">
        <v>0.58439624226686004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285</v>
      </c>
      <c r="C106" s="181">
        <v>300</v>
      </c>
      <c r="D106" s="181">
        <v>283</v>
      </c>
      <c r="E106" s="181">
        <v>300</v>
      </c>
      <c r="F106" s="181">
        <v>300</v>
      </c>
      <c r="G106" s="181">
        <v>330</v>
      </c>
      <c r="H106" s="181">
        <v>300</v>
      </c>
      <c r="I106" s="181">
        <v>325</v>
      </c>
      <c r="J106" s="181">
        <v>334.52</v>
      </c>
      <c r="K106" s="181">
        <v>352.8</v>
      </c>
      <c r="L106" s="181">
        <v>375</v>
      </c>
      <c r="M106" s="181">
        <v>359.52</v>
      </c>
      <c r="N106" s="181">
        <v>425</v>
      </c>
      <c r="O106" s="181">
        <v>469.17</v>
      </c>
      <c r="P106" s="133">
        <v>0.10392941176470583</v>
      </c>
      <c r="Q106" s="111">
        <v>0.64621052631578957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176</v>
      </c>
      <c r="D125" s="181">
        <v>212</v>
      </c>
      <c r="E125" s="181">
        <v>210</v>
      </c>
      <c r="F125" s="181">
        <v>165</v>
      </c>
      <c r="G125" s="181">
        <v>200</v>
      </c>
      <c r="H125" s="181">
        <v>201</v>
      </c>
      <c r="I125" s="181">
        <v>240</v>
      </c>
      <c r="J125" s="181">
        <v>241</v>
      </c>
      <c r="K125" s="181">
        <v>255</v>
      </c>
      <c r="L125" s="181">
        <v>247</v>
      </c>
      <c r="M125" s="181">
        <v>251</v>
      </c>
      <c r="N125" s="181">
        <v>236</v>
      </c>
      <c r="O125" s="181">
        <v>374</v>
      </c>
      <c r="P125" s="181">
        <v>349</v>
      </c>
      <c r="Q125" s="80"/>
    </row>
    <row r="126" spans="1:17" ht="15" x14ac:dyDescent="0.25">
      <c r="A126" s="209" t="s">
        <v>49</v>
      </c>
      <c r="B126" s="210"/>
      <c r="C126" s="181">
        <v>379</v>
      </c>
      <c r="D126" s="181">
        <v>472</v>
      </c>
      <c r="E126" s="181">
        <v>516</v>
      </c>
      <c r="F126" s="181">
        <v>419</v>
      </c>
      <c r="G126" s="181">
        <v>462</v>
      </c>
      <c r="H126" s="181">
        <v>442</v>
      </c>
      <c r="I126" s="181">
        <v>424</v>
      </c>
      <c r="J126" s="181">
        <v>422</v>
      </c>
      <c r="K126" s="181">
        <v>467</v>
      </c>
      <c r="L126" s="181">
        <v>439</v>
      </c>
      <c r="M126" s="181">
        <v>409</v>
      </c>
      <c r="N126" s="181">
        <v>400</v>
      </c>
      <c r="O126" s="181">
        <v>595</v>
      </c>
      <c r="P126" s="181">
        <v>589</v>
      </c>
      <c r="Q126" s="80"/>
    </row>
    <row r="127" spans="1:17" ht="15" x14ac:dyDescent="0.25">
      <c r="A127" s="209" t="s">
        <v>50</v>
      </c>
      <c r="B127" s="210"/>
      <c r="C127" s="181">
        <v>161</v>
      </c>
      <c r="D127" s="181">
        <v>218</v>
      </c>
      <c r="E127" s="181">
        <v>213</v>
      </c>
      <c r="F127" s="181">
        <v>153</v>
      </c>
      <c r="G127" s="181">
        <v>179</v>
      </c>
      <c r="H127" s="181">
        <v>133</v>
      </c>
      <c r="I127" s="181">
        <v>138</v>
      </c>
      <c r="J127" s="181">
        <v>118</v>
      </c>
      <c r="K127" s="181">
        <v>111</v>
      </c>
      <c r="L127" s="181">
        <v>106</v>
      </c>
      <c r="M127" s="181">
        <v>129</v>
      </c>
      <c r="N127" s="181">
        <v>143</v>
      </c>
      <c r="O127" s="181">
        <v>157</v>
      </c>
      <c r="P127" s="245">
        <v>197</v>
      </c>
      <c r="Q127" s="80"/>
    </row>
    <row r="128" spans="1:17" ht="15" x14ac:dyDescent="0.25">
      <c r="A128" s="209" t="s">
        <v>51</v>
      </c>
      <c r="B128" s="210"/>
      <c r="C128" s="181">
        <v>62</v>
      </c>
      <c r="D128" s="181">
        <v>78</v>
      </c>
      <c r="E128" s="181">
        <v>77</v>
      </c>
      <c r="F128" s="181">
        <v>76</v>
      </c>
      <c r="G128" s="181">
        <v>66</v>
      </c>
      <c r="H128" s="181">
        <v>52</v>
      </c>
      <c r="I128" s="181">
        <v>47</v>
      </c>
      <c r="J128" s="181">
        <v>38</v>
      </c>
      <c r="K128" s="181">
        <v>36</v>
      </c>
      <c r="L128" s="181">
        <v>36</v>
      </c>
      <c r="M128" s="181">
        <v>43</v>
      </c>
      <c r="N128" s="181">
        <v>56</v>
      </c>
      <c r="O128" s="181">
        <v>67</v>
      </c>
      <c r="P128" s="245">
        <v>79</v>
      </c>
      <c r="Q128" s="80"/>
    </row>
    <row r="129" spans="1:17" ht="15" x14ac:dyDescent="0.25">
      <c r="A129" s="209" t="s">
        <v>52</v>
      </c>
      <c r="B129" s="210"/>
      <c r="C129" s="181">
        <v>49</v>
      </c>
      <c r="D129" s="181">
        <v>54</v>
      </c>
      <c r="E129" s="181">
        <v>69</v>
      </c>
      <c r="F129" s="181">
        <v>69</v>
      </c>
      <c r="G129" s="181">
        <v>54</v>
      </c>
      <c r="H129" s="181">
        <v>49</v>
      </c>
      <c r="I129" s="181">
        <v>64</v>
      </c>
      <c r="J129" s="181">
        <v>82</v>
      </c>
      <c r="K129" s="181">
        <v>67</v>
      </c>
      <c r="L129" s="181">
        <v>70</v>
      </c>
      <c r="M129" s="181">
        <v>61</v>
      </c>
      <c r="N129" s="181">
        <v>49</v>
      </c>
      <c r="O129" s="181">
        <v>49</v>
      </c>
      <c r="P129" s="245">
        <v>60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53F00F22-0220-4B73-8D79-C41AE0AD4CE2}"/>
    <hyperlink ref="A3" location="Notes!A1" display="Go to specific notes" xr:uid="{CA216147-64BB-4E96-B51B-9EC564E9B168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A237-9E2D-4FDA-9750-8AE2D16A99AF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18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18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350</v>
      </c>
      <c r="C15" s="181">
        <v>350</v>
      </c>
      <c r="D15" s="181">
        <v>330</v>
      </c>
      <c r="E15" s="181">
        <v>350</v>
      </c>
      <c r="F15" s="181">
        <v>350</v>
      </c>
      <c r="G15" s="181">
        <v>330</v>
      </c>
      <c r="H15" s="181">
        <v>350</v>
      </c>
      <c r="I15" s="181">
        <v>350</v>
      </c>
      <c r="J15" s="181">
        <v>350</v>
      </c>
      <c r="K15" s="181">
        <v>350</v>
      </c>
      <c r="L15" s="181">
        <v>350</v>
      </c>
      <c r="M15" s="181">
        <v>350</v>
      </c>
      <c r="N15" s="181">
        <v>375</v>
      </c>
      <c r="O15" s="181">
        <v>395</v>
      </c>
      <c r="P15" s="133">
        <v>5.3333333333333233E-2</v>
      </c>
      <c r="Q15" s="111">
        <v>0.12857142857142856</v>
      </c>
    </row>
    <row r="16" spans="1:17" ht="15" x14ac:dyDescent="0.25">
      <c r="A16" s="107" t="s">
        <v>25</v>
      </c>
      <c r="B16" s="181">
        <v>375</v>
      </c>
      <c r="C16" s="181">
        <v>372.5</v>
      </c>
      <c r="D16" s="181">
        <v>365</v>
      </c>
      <c r="E16" s="181">
        <v>375</v>
      </c>
      <c r="F16" s="181">
        <v>375</v>
      </c>
      <c r="G16" s="181">
        <v>350</v>
      </c>
      <c r="H16" s="181">
        <v>375</v>
      </c>
      <c r="I16" s="181">
        <v>385</v>
      </c>
      <c r="J16" s="181">
        <v>375</v>
      </c>
      <c r="K16" s="181">
        <v>390</v>
      </c>
      <c r="L16" s="181">
        <v>395</v>
      </c>
      <c r="M16" s="181">
        <v>370</v>
      </c>
      <c r="N16" s="181">
        <v>400</v>
      </c>
      <c r="O16" s="181">
        <v>450</v>
      </c>
      <c r="P16" s="133">
        <v>0.125</v>
      </c>
      <c r="Q16" s="111">
        <v>0.19999999999999996</v>
      </c>
    </row>
    <row r="17" spans="1:44" ht="15" x14ac:dyDescent="0.25">
      <c r="A17" s="107" t="s">
        <v>26</v>
      </c>
      <c r="B17" s="181">
        <v>374.39</v>
      </c>
      <c r="C17" s="181">
        <v>373.37</v>
      </c>
      <c r="D17" s="181">
        <v>370.31</v>
      </c>
      <c r="E17" s="181">
        <v>377.76</v>
      </c>
      <c r="F17" s="181">
        <v>377.5</v>
      </c>
      <c r="G17" s="181">
        <v>372.21</v>
      </c>
      <c r="H17" s="181">
        <v>391.6</v>
      </c>
      <c r="I17" s="181">
        <v>386.61</v>
      </c>
      <c r="J17" s="181">
        <v>384.48</v>
      </c>
      <c r="K17" s="181">
        <v>391.61</v>
      </c>
      <c r="L17" s="181">
        <v>401.49</v>
      </c>
      <c r="M17" s="181">
        <v>391.98</v>
      </c>
      <c r="N17" s="181">
        <v>424.74</v>
      </c>
      <c r="O17" s="181">
        <v>463.49</v>
      </c>
      <c r="P17" s="133">
        <v>9.1232283279182536E-2</v>
      </c>
      <c r="Q17" s="111">
        <v>0.23798712572451186</v>
      </c>
      <c r="AR17" s="1" t="s">
        <v>150</v>
      </c>
    </row>
    <row r="18" spans="1:44" ht="15" x14ac:dyDescent="0.25">
      <c r="A18" s="107" t="s">
        <v>27</v>
      </c>
      <c r="B18" s="181">
        <v>395</v>
      </c>
      <c r="C18" s="181">
        <v>395</v>
      </c>
      <c r="D18" s="181">
        <v>395</v>
      </c>
      <c r="E18" s="181">
        <v>400</v>
      </c>
      <c r="F18" s="181">
        <v>395</v>
      </c>
      <c r="G18" s="181">
        <v>400</v>
      </c>
      <c r="H18" s="181">
        <v>400</v>
      </c>
      <c r="I18" s="181">
        <v>425</v>
      </c>
      <c r="J18" s="181">
        <v>400</v>
      </c>
      <c r="K18" s="181">
        <v>425</v>
      </c>
      <c r="L18" s="181">
        <v>425</v>
      </c>
      <c r="M18" s="181">
        <v>425</v>
      </c>
      <c r="N18" s="181">
        <v>460</v>
      </c>
      <c r="O18" s="181">
        <v>520</v>
      </c>
      <c r="P18" s="133">
        <v>0.13043478260869557</v>
      </c>
      <c r="Q18" s="111">
        <v>0.31645569620253156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425</v>
      </c>
      <c r="C37" s="181">
        <v>425</v>
      </c>
      <c r="D37" s="181">
        <v>425</v>
      </c>
      <c r="E37" s="181">
        <v>425</v>
      </c>
      <c r="F37" s="181">
        <v>425</v>
      </c>
      <c r="G37" s="181">
        <v>425</v>
      </c>
      <c r="H37" s="181">
        <v>425</v>
      </c>
      <c r="I37" s="181">
        <v>450</v>
      </c>
      <c r="J37" s="181">
        <v>425</v>
      </c>
      <c r="K37" s="181">
        <v>445</v>
      </c>
      <c r="L37" s="181">
        <v>440</v>
      </c>
      <c r="M37" s="181">
        <v>450</v>
      </c>
      <c r="N37" s="181">
        <v>450</v>
      </c>
      <c r="O37" s="181">
        <v>500</v>
      </c>
      <c r="P37" s="133">
        <v>0.11111111111111116</v>
      </c>
      <c r="Q37" s="111">
        <v>0.17647058823529416</v>
      </c>
    </row>
    <row r="38" spans="1:22" ht="15" x14ac:dyDescent="0.25">
      <c r="A38" s="107" t="s">
        <v>25</v>
      </c>
      <c r="B38" s="181">
        <v>450</v>
      </c>
      <c r="C38" s="181">
        <v>475</v>
      </c>
      <c r="D38" s="181">
        <v>475</v>
      </c>
      <c r="E38" s="181">
        <v>475</v>
      </c>
      <c r="F38" s="181">
        <v>475</v>
      </c>
      <c r="G38" s="181">
        <v>475</v>
      </c>
      <c r="H38" s="181">
        <v>475</v>
      </c>
      <c r="I38" s="181">
        <v>495</v>
      </c>
      <c r="J38" s="181">
        <v>480</v>
      </c>
      <c r="K38" s="181">
        <v>495</v>
      </c>
      <c r="L38" s="181">
        <v>495</v>
      </c>
      <c r="M38" s="181">
        <v>495</v>
      </c>
      <c r="N38" s="181">
        <v>500</v>
      </c>
      <c r="O38" s="181">
        <v>625</v>
      </c>
      <c r="P38" s="133">
        <v>0.25</v>
      </c>
      <c r="Q38" s="111">
        <v>0.38888888888888884</v>
      </c>
    </row>
    <row r="39" spans="1:22" ht="15" x14ac:dyDescent="0.25">
      <c r="A39" s="107" t="s">
        <v>26</v>
      </c>
      <c r="B39" s="181">
        <v>472.96</v>
      </c>
      <c r="C39" s="181">
        <v>477.94</v>
      </c>
      <c r="D39" s="181">
        <v>484.84</v>
      </c>
      <c r="E39" s="181">
        <v>480.45</v>
      </c>
      <c r="F39" s="181">
        <v>483</v>
      </c>
      <c r="G39" s="181">
        <v>488.37</v>
      </c>
      <c r="H39" s="181">
        <v>493.93</v>
      </c>
      <c r="I39" s="181">
        <v>507.56</v>
      </c>
      <c r="J39" s="181">
        <v>507.67</v>
      </c>
      <c r="K39" s="181">
        <v>512.54999999999995</v>
      </c>
      <c r="L39" s="181">
        <v>512.41</v>
      </c>
      <c r="M39" s="181">
        <v>517.66</v>
      </c>
      <c r="N39" s="181">
        <v>546.59</v>
      </c>
      <c r="O39" s="181">
        <v>637.79999999999995</v>
      </c>
      <c r="P39" s="133">
        <v>0.16687096361075016</v>
      </c>
      <c r="Q39" s="111">
        <v>0.34852841677943158</v>
      </c>
    </row>
    <row r="40" spans="1:22" ht="15" x14ac:dyDescent="0.25">
      <c r="A40" s="107" t="s">
        <v>27</v>
      </c>
      <c r="B40" s="181">
        <v>525</v>
      </c>
      <c r="C40" s="181">
        <v>525</v>
      </c>
      <c r="D40" s="181">
        <v>550</v>
      </c>
      <c r="E40" s="181">
        <v>525</v>
      </c>
      <c r="F40" s="181">
        <v>525</v>
      </c>
      <c r="G40" s="181">
        <v>550</v>
      </c>
      <c r="H40" s="181">
        <v>550</v>
      </c>
      <c r="I40" s="181">
        <v>550</v>
      </c>
      <c r="J40" s="181">
        <v>560</v>
      </c>
      <c r="K40" s="181">
        <v>575</v>
      </c>
      <c r="L40" s="181">
        <v>575</v>
      </c>
      <c r="M40" s="181">
        <v>575</v>
      </c>
      <c r="N40" s="181">
        <v>605</v>
      </c>
      <c r="O40" s="181">
        <v>725</v>
      </c>
      <c r="P40" s="133">
        <v>0.19834710743801653</v>
      </c>
      <c r="Q40" s="111">
        <v>0.38095238095238093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497.5</v>
      </c>
      <c r="C59" s="181">
        <v>500</v>
      </c>
      <c r="D59" s="181">
        <v>500</v>
      </c>
      <c r="E59" s="181">
        <v>525</v>
      </c>
      <c r="F59" s="181">
        <v>500</v>
      </c>
      <c r="G59" s="181">
        <v>500</v>
      </c>
      <c r="H59" s="181">
        <v>525</v>
      </c>
      <c r="I59" s="181">
        <v>525</v>
      </c>
      <c r="J59" s="181">
        <v>525</v>
      </c>
      <c r="K59" s="181">
        <v>525</v>
      </c>
      <c r="L59" s="181">
        <v>525</v>
      </c>
      <c r="M59" s="181">
        <v>550</v>
      </c>
      <c r="N59" s="181">
        <v>550</v>
      </c>
      <c r="O59" s="181">
        <v>575</v>
      </c>
      <c r="P59" s="133">
        <v>4.5454545454545414E-2</v>
      </c>
      <c r="Q59" s="111">
        <v>0.15577889447236171</v>
      </c>
    </row>
    <row r="60" spans="1:22" ht="15" x14ac:dyDescent="0.25">
      <c r="A60" s="107" t="s">
        <v>25</v>
      </c>
      <c r="B60" s="181">
        <v>600</v>
      </c>
      <c r="C60" s="181">
        <v>595</v>
      </c>
      <c r="D60" s="181">
        <v>595</v>
      </c>
      <c r="E60" s="181">
        <v>625</v>
      </c>
      <c r="F60" s="181">
        <v>595</v>
      </c>
      <c r="G60" s="181">
        <v>625</v>
      </c>
      <c r="H60" s="181">
        <v>650</v>
      </c>
      <c r="I60" s="181">
        <v>645</v>
      </c>
      <c r="J60" s="181">
        <v>650</v>
      </c>
      <c r="K60" s="181">
        <v>650</v>
      </c>
      <c r="L60" s="181">
        <v>625</v>
      </c>
      <c r="M60" s="181">
        <v>575</v>
      </c>
      <c r="N60" s="181">
        <v>635</v>
      </c>
      <c r="O60" s="181">
        <v>695</v>
      </c>
      <c r="P60" s="133">
        <v>9.4488188976378007E-2</v>
      </c>
      <c r="Q60" s="111">
        <v>0.15833333333333344</v>
      </c>
    </row>
    <row r="61" spans="1:22" ht="15" x14ac:dyDescent="0.25">
      <c r="A61" s="107" t="s">
        <v>26</v>
      </c>
      <c r="B61" s="181">
        <v>611.61</v>
      </c>
      <c r="C61" s="181">
        <v>620.07000000000005</v>
      </c>
      <c r="D61" s="181">
        <v>609.26</v>
      </c>
      <c r="E61" s="181">
        <v>626.29</v>
      </c>
      <c r="F61" s="181">
        <v>621.87</v>
      </c>
      <c r="G61" s="181">
        <v>646.1</v>
      </c>
      <c r="H61" s="181">
        <v>643.1</v>
      </c>
      <c r="I61" s="181">
        <v>651.5</v>
      </c>
      <c r="J61" s="181">
        <v>656.39</v>
      </c>
      <c r="K61" s="181">
        <v>666.32</v>
      </c>
      <c r="L61" s="181">
        <v>657.83</v>
      </c>
      <c r="M61" s="181">
        <v>641.55999999999995</v>
      </c>
      <c r="N61" s="181">
        <v>693.31</v>
      </c>
      <c r="O61" s="181">
        <v>756.46</v>
      </c>
      <c r="P61" s="133">
        <v>9.1084796122946621E-2</v>
      </c>
      <c r="Q61" s="111">
        <v>0.23683393011886666</v>
      </c>
    </row>
    <row r="62" spans="1:22" ht="15" x14ac:dyDescent="0.25">
      <c r="A62" s="107" t="s">
        <v>27</v>
      </c>
      <c r="B62" s="181">
        <v>695</v>
      </c>
      <c r="C62" s="181">
        <v>695</v>
      </c>
      <c r="D62" s="181">
        <v>695</v>
      </c>
      <c r="E62" s="181">
        <v>700</v>
      </c>
      <c r="F62" s="181">
        <v>700</v>
      </c>
      <c r="G62" s="181">
        <v>725</v>
      </c>
      <c r="H62" s="181">
        <v>750</v>
      </c>
      <c r="I62" s="181">
        <v>750</v>
      </c>
      <c r="J62" s="181">
        <v>750</v>
      </c>
      <c r="K62" s="181">
        <v>750</v>
      </c>
      <c r="L62" s="181">
        <v>750</v>
      </c>
      <c r="M62" s="181">
        <v>700</v>
      </c>
      <c r="N62" s="181">
        <v>750</v>
      </c>
      <c r="O62" s="181">
        <v>895</v>
      </c>
      <c r="P62" s="133">
        <v>0.19333333333333336</v>
      </c>
      <c r="Q62" s="111">
        <v>0.28776978417266186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675</v>
      </c>
      <c r="C81" s="181">
        <v>775</v>
      </c>
      <c r="D81" s="181">
        <v>795</v>
      </c>
      <c r="E81" s="181">
        <v>750</v>
      </c>
      <c r="F81" s="181">
        <v>800</v>
      </c>
      <c r="G81" s="181">
        <v>795</v>
      </c>
      <c r="H81" s="181">
        <v>800</v>
      </c>
      <c r="I81" s="181">
        <v>850</v>
      </c>
      <c r="J81" s="181">
        <v>850</v>
      </c>
      <c r="K81" s="181">
        <v>995</v>
      </c>
      <c r="L81" s="181">
        <v>850</v>
      </c>
      <c r="M81" s="181">
        <v>995</v>
      </c>
      <c r="N81" s="181">
        <v>995</v>
      </c>
      <c r="O81" s="181">
        <v>995</v>
      </c>
      <c r="P81" s="133">
        <v>0</v>
      </c>
      <c r="Q81" s="111">
        <v>0.47407407407407409</v>
      </c>
    </row>
    <row r="82" spans="1:22" ht="15" x14ac:dyDescent="0.25">
      <c r="A82" s="107" t="s">
        <v>25</v>
      </c>
      <c r="B82" s="181">
        <v>800</v>
      </c>
      <c r="C82" s="181">
        <v>875</v>
      </c>
      <c r="D82" s="181">
        <v>900</v>
      </c>
      <c r="E82" s="181">
        <v>875</v>
      </c>
      <c r="F82" s="181">
        <v>912.5</v>
      </c>
      <c r="G82" s="181">
        <v>895</v>
      </c>
      <c r="H82" s="181">
        <v>950</v>
      </c>
      <c r="I82" s="181">
        <v>995</v>
      </c>
      <c r="J82" s="181">
        <v>1100</v>
      </c>
      <c r="K82" s="181">
        <v>1200</v>
      </c>
      <c r="L82" s="181">
        <v>1000</v>
      </c>
      <c r="M82" s="181">
        <v>1200</v>
      </c>
      <c r="N82" s="181">
        <v>1275</v>
      </c>
      <c r="O82" s="181">
        <v>1350</v>
      </c>
      <c r="P82" s="133">
        <v>5.8823529411764719E-2</v>
      </c>
      <c r="Q82" s="111">
        <v>0.6875</v>
      </c>
    </row>
    <row r="83" spans="1:22" ht="15" x14ac:dyDescent="0.25">
      <c r="A83" s="107" t="s">
        <v>26</v>
      </c>
      <c r="B83" s="181">
        <v>833.68</v>
      </c>
      <c r="C83" s="181">
        <v>954.19</v>
      </c>
      <c r="D83" s="181">
        <v>998.27</v>
      </c>
      <c r="E83" s="181">
        <v>915.1</v>
      </c>
      <c r="F83" s="181">
        <v>975.32</v>
      </c>
      <c r="G83" s="181">
        <v>977.39</v>
      </c>
      <c r="H83" s="181">
        <v>1014.72</v>
      </c>
      <c r="I83" s="181">
        <v>1095.42</v>
      </c>
      <c r="J83" s="181">
        <v>1060.58</v>
      </c>
      <c r="K83" s="181">
        <v>1210.33</v>
      </c>
      <c r="L83" s="181">
        <v>1093.44</v>
      </c>
      <c r="M83" s="181">
        <v>1237.83</v>
      </c>
      <c r="N83" s="181">
        <v>1306.28</v>
      </c>
      <c r="O83" s="181">
        <v>1423.58</v>
      </c>
      <c r="P83" s="133">
        <v>8.9796980739198284E-2</v>
      </c>
      <c r="Q83" s="111">
        <v>0.70758564437194127</v>
      </c>
    </row>
    <row r="84" spans="1:22" ht="15" x14ac:dyDescent="0.25">
      <c r="A84" s="107" t="s">
        <v>27</v>
      </c>
      <c r="B84" s="181">
        <v>995</v>
      </c>
      <c r="C84" s="181">
        <v>1000</v>
      </c>
      <c r="D84" s="181">
        <v>1000</v>
      </c>
      <c r="E84" s="181">
        <v>1000</v>
      </c>
      <c r="F84" s="181">
        <v>1200</v>
      </c>
      <c r="G84" s="181">
        <v>1100</v>
      </c>
      <c r="H84" s="181">
        <v>1200</v>
      </c>
      <c r="I84" s="181">
        <v>1200</v>
      </c>
      <c r="J84" s="181">
        <v>1200</v>
      </c>
      <c r="K84" s="181">
        <v>1495</v>
      </c>
      <c r="L84" s="181">
        <v>1200</v>
      </c>
      <c r="M84" s="181">
        <v>1495</v>
      </c>
      <c r="N84" s="181">
        <v>1525</v>
      </c>
      <c r="O84" s="181">
        <v>1750</v>
      </c>
      <c r="P84" s="133">
        <v>0.14754098360655732</v>
      </c>
      <c r="Q84" s="111">
        <v>0.7587939698492463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274</v>
      </c>
      <c r="C103" s="181">
        <v>265.5</v>
      </c>
      <c r="D103" s="181">
        <v>275</v>
      </c>
      <c r="E103" s="181">
        <v>250</v>
      </c>
      <c r="F103" s="181">
        <v>250</v>
      </c>
      <c r="G103" s="181">
        <v>250</v>
      </c>
      <c r="H103" s="181">
        <v>270</v>
      </c>
      <c r="I103" s="181">
        <v>265</v>
      </c>
      <c r="J103" s="181">
        <v>275.89</v>
      </c>
      <c r="K103" s="181">
        <v>290</v>
      </c>
      <c r="L103" s="181">
        <v>297.5</v>
      </c>
      <c r="M103" s="181">
        <v>275</v>
      </c>
      <c r="N103" s="181">
        <v>280</v>
      </c>
      <c r="O103" s="181">
        <v>350</v>
      </c>
      <c r="P103" s="133">
        <v>0.25</v>
      </c>
      <c r="Q103" s="111">
        <v>0.27737226277372273</v>
      </c>
      <c r="AG103" s="62" t="s">
        <v>48</v>
      </c>
      <c r="AH103" s="11">
        <v>346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300</v>
      </c>
      <c r="C104" s="181">
        <v>300</v>
      </c>
      <c r="D104" s="181">
        <v>300</v>
      </c>
      <c r="E104" s="181">
        <v>287.5</v>
      </c>
      <c r="F104" s="181">
        <v>283.33</v>
      </c>
      <c r="G104" s="181">
        <v>294.35000000000002</v>
      </c>
      <c r="H104" s="181">
        <v>300</v>
      </c>
      <c r="I104" s="181">
        <v>300</v>
      </c>
      <c r="J104" s="181">
        <v>300</v>
      </c>
      <c r="K104" s="181">
        <v>325</v>
      </c>
      <c r="L104" s="181">
        <v>350</v>
      </c>
      <c r="M104" s="181">
        <v>310</v>
      </c>
      <c r="N104" s="181">
        <v>325</v>
      </c>
      <c r="O104" s="181">
        <v>380</v>
      </c>
      <c r="P104" s="133">
        <v>0.1692307692307693</v>
      </c>
      <c r="Q104" s="111">
        <v>0.26666666666666661</v>
      </c>
      <c r="AG104" s="62" t="s">
        <v>49</v>
      </c>
      <c r="AH104" s="11">
        <v>425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296.26</v>
      </c>
      <c r="C105" s="181">
        <v>299.05</v>
      </c>
      <c r="D105" s="181">
        <v>290.55</v>
      </c>
      <c r="E105" s="181">
        <v>292.81</v>
      </c>
      <c r="F105" s="181">
        <v>291.26</v>
      </c>
      <c r="G105" s="181">
        <v>286.83999999999997</v>
      </c>
      <c r="H105" s="181">
        <v>304.02999999999997</v>
      </c>
      <c r="I105" s="181">
        <v>304.20999999999998</v>
      </c>
      <c r="J105" s="181">
        <v>308.77</v>
      </c>
      <c r="K105" s="181">
        <v>331.74</v>
      </c>
      <c r="L105" s="181">
        <v>356.54</v>
      </c>
      <c r="M105" s="181">
        <v>331.66</v>
      </c>
      <c r="N105" s="181">
        <v>370.45</v>
      </c>
      <c r="O105" s="181">
        <v>415.65</v>
      </c>
      <c r="P105" s="133">
        <v>0.12201376704008626</v>
      </c>
      <c r="Q105" s="111">
        <v>0.40299061635050282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330</v>
      </c>
      <c r="C106" s="181">
        <v>324</v>
      </c>
      <c r="D106" s="181">
        <v>320</v>
      </c>
      <c r="E106" s="181">
        <v>315</v>
      </c>
      <c r="F106" s="181">
        <v>325</v>
      </c>
      <c r="G106" s="181">
        <v>320</v>
      </c>
      <c r="H106" s="181">
        <v>330</v>
      </c>
      <c r="I106" s="181">
        <v>337.79</v>
      </c>
      <c r="J106" s="181">
        <v>325</v>
      </c>
      <c r="K106" s="181">
        <v>360</v>
      </c>
      <c r="L106" s="181">
        <v>410</v>
      </c>
      <c r="M106" s="181">
        <v>402.97</v>
      </c>
      <c r="N106" s="181">
        <v>425</v>
      </c>
      <c r="O106" s="181">
        <v>500</v>
      </c>
      <c r="P106" s="133">
        <v>0.17647058823529416</v>
      </c>
      <c r="Q106" s="111">
        <v>0.51515151515151514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346</v>
      </c>
      <c r="D125" s="181">
        <v>360</v>
      </c>
      <c r="E125" s="181">
        <v>257</v>
      </c>
      <c r="F125" s="181">
        <v>244</v>
      </c>
      <c r="G125" s="181">
        <v>232</v>
      </c>
      <c r="H125" s="181">
        <v>277</v>
      </c>
      <c r="I125" s="181">
        <v>352</v>
      </c>
      <c r="J125" s="181">
        <v>373</v>
      </c>
      <c r="K125" s="181">
        <v>456</v>
      </c>
      <c r="L125" s="181">
        <v>530</v>
      </c>
      <c r="M125" s="181">
        <v>456</v>
      </c>
      <c r="N125" s="181">
        <v>468</v>
      </c>
      <c r="O125" s="181">
        <v>515</v>
      </c>
      <c r="P125" s="181">
        <v>614</v>
      </c>
      <c r="Q125" s="80"/>
    </row>
    <row r="126" spans="1:17" ht="15" x14ac:dyDescent="0.25">
      <c r="A126" s="209" t="s">
        <v>49</v>
      </c>
      <c r="B126" s="210"/>
      <c r="C126" s="181">
        <v>613</v>
      </c>
      <c r="D126" s="181">
        <v>653</v>
      </c>
      <c r="E126" s="181">
        <v>528</v>
      </c>
      <c r="F126" s="181">
        <v>478</v>
      </c>
      <c r="G126" s="181">
        <v>513</v>
      </c>
      <c r="H126" s="181">
        <v>493</v>
      </c>
      <c r="I126" s="181">
        <v>583</v>
      </c>
      <c r="J126" s="181">
        <v>551</v>
      </c>
      <c r="K126" s="181">
        <v>720</v>
      </c>
      <c r="L126" s="181">
        <v>774</v>
      </c>
      <c r="M126" s="181">
        <v>624</v>
      </c>
      <c r="N126" s="181">
        <v>724</v>
      </c>
      <c r="O126" s="181">
        <v>888</v>
      </c>
      <c r="P126" s="181">
        <v>973</v>
      </c>
      <c r="Q126" s="80"/>
    </row>
    <row r="127" spans="1:17" ht="15" x14ac:dyDescent="0.25">
      <c r="A127" s="209" t="s">
        <v>50</v>
      </c>
      <c r="B127" s="210"/>
      <c r="C127" s="181">
        <v>228</v>
      </c>
      <c r="D127" s="181">
        <v>269</v>
      </c>
      <c r="E127" s="181">
        <v>199</v>
      </c>
      <c r="F127" s="181">
        <v>195</v>
      </c>
      <c r="G127" s="181">
        <v>276</v>
      </c>
      <c r="H127" s="181">
        <v>227</v>
      </c>
      <c r="I127" s="181">
        <v>237</v>
      </c>
      <c r="J127" s="181">
        <v>203</v>
      </c>
      <c r="K127" s="181">
        <v>206</v>
      </c>
      <c r="L127" s="181">
        <v>280</v>
      </c>
      <c r="M127" s="181">
        <v>215</v>
      </c>
      <c r="N127" s="181">
        <v>267</v>
      </c>
      <c r="O127" s="181">
        <v>332</v>
      </c>
      <c r="P127" s="245">
        <v>362</v>
      </c>
      <c r="Q127" s="80"/>
    </row>
    <row r="128" spans="1:17" ht="15" x14ac:dyDescent="0.25">
      <c r="A128" s="209" t="s">
        <v>51</v>
      </c>
      <c r="B128" s="210"/>
      <c r="C128" s="181">
        <v>62</v>
      </c>
      <c r="D128" s="181">
        <v>100</v>
      </c>
      <c r="E128" s="181">
        <v>66</v>
      </c>
      <c r="F128" s="181">
        <v>81</v>
      </c>
      <c r="G128" s="181">
        <v>74</v>
      </c>
      <c r="H128" s="181">
        <v>95</v>
      </c>
      <c r="I128" s="181">
        <v>71</v>
      </c>
      <c r="J128" s="181">
        <v>59</v>
      </c>
      <c r="K128" s="181">
        <v>52</v>
      </c>
      <c r="L128" s="181">
        <v>61</v>
      </c>
      <c r="M128" s="181">
        <v>45</v>
      </c>
      <c r="N128" s="181">
        <v>30</v>
      </c>
      <c r="O128" s="181">
        <v>46</v>
      </c>
      <c r="P128" s="245">
        <v>57</v>
      </c>
      <c r="Q128" s="80"/>
    </row>
    <row r="129" spans="1:17" ht="15" x14ac:dyDescent="0.25">
      <c r="A129" s="209" t="s">
        <v>52</v>
      </c>
      <c r="B129" s="210"/>
      <c r="C129" s="181">
        <v>46</v>
      </c>
      <c r="D129" s="181">
        <v>64</v>
      </c>
      <c r="E129" s="181">
        <v>65</v>
      </c>
      <c r="F129" s="181">
        <v>88</v>
      </c>
      <c r="G129" s="181">
        <v>92</v>
      </c>
      <c r="H129" s="181">
        <v>118</v>
      </c>
      <c r="I129" s="181">
        <v>105</v>
      </c>
      <c r="J129" s="181">
        <v>102</v>
      </c>
      <c r="K129" s="181">
        <v>95</v>
      </c>
      <c r="L129" s="181">
        <v>105</v>
      </c>
      <c r="M129" s="181">
        <v>52</v>
      </c>
      <c r="N129" s="181">
        <v>49</v>
      </c>
      <c r="O129" s="181">
        <v>53</v>
      </c>
      <c r="P129" s="245">
        <v>57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698D678F-13E6-4931-A311-EB8E4E9F513A}"/>
    <hyperlink ref="A3" location="Notes!A1" display="Go to specific notes" xr:uid="{2C7B0EFC-DE59-418C-8CA0-98F898C2B4E8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D05E-4279-4DA6-8E8F-26C565783157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19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19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300</v>
      </c>
      <c r="C15" s="181">
        <v>300</v>
      </c>
      <c r="D15" s="181">
        <v>300</v>
      </c>
      <c r="E15" s="181">
        <v>300</v>
      </c>
      <c r="F15" s="181">
        <v>300</v>
      </c>
      <c r="G15" s="181">
        <v>300</v>
      </c>
      <c r="H15" s="181">
        <v>310</v>
      </c>
      <c r="I15" s="181">
        <v>325</v>
      </c>
      <c r="J15" s="181">
        <v>325</v>
      </c>
      <c r="K15" s="181">
        <v>320</v>
      </c>
      <c r="L15" s="181">
        <v>325</v>
      </c>
      <c r="M15" s="181">
        <v>345</v>
      </c>
      <c r="N15" s="181">
        <v>350</v>
      </c>
      <c r="O15" s="181">
        <v>375</v>
      </c>
      <c r="P15" s="133">
        <v>7.1428571428571397E-2</v>
      </c>
      <c r="Q15" s="111">
        <v>0.25</v>
      </c>
    </row>
    <row r="16" spans="1:17" ht="15" x14ac:dyDescent="0.25">
      <c r="A16" s="107" t="s">
        <v>25</v>
      </c>
      <c r="B16" s="181">
        <v>335</v>
      </c>
      <c r="C16" s="181">
        <v>350</v>
      </c>
      <c r="D16" s="181">
        <v>340</v>
      </c>
      <c r="E16" s="181">
        <v>325</v>
      </c>
      <c r="F16" s="181">
        <v>350</v>
      </c>
      <c r="G16" s="181">
        <v>345</v>
      </c>
      <c r="H16" s="181">
        <v>325</v>
      </c>
      <c r="I16" s="181">
        <v>335</v>
      </c>
      <c r="J16" s="181">
        <v>350</v>
      </c>
      <c r="K16" s="181">
        <v>350</v>
      </c>
      <c r="L16" s="181">
        <v>350</v>
      </c>
      <c r="M16" s="181">
        <v>375</v>
      </c>
      <c r="N16" s="181">
        <v>380</v>
      </c>
      <c r="O16" s="181">
        <v>400</v>
      </c>
      <c r="P16" s="133">
        <v>5.2631578947368363E-2</v>
      </c>
      <c r="Q16" s="111">
        <v>0.19402985074626855</v>
      </c>
    </row>
    <row r="17" spans="1:44" ht="15" x14ac:dyDescent="0.25">
      <c r="A17" s="107" t="s">
        <v>26</v>
      </c>
      <c r="B17" s="181">
        <v>336.19</v>
      </c>
      <c r="C17" s="181">
        <v>344.54</v>
      </c>
      <c r="D17" s="181">
        <v>336.91</v>
      </c>
      <c r="E17" s="181">
        <v>331.99</v>
      </c>
      <c r="F17" s="181">
        <v>337.33</v>
      </c>
      <c r="G17" s="181">
        <v>339.71</v>
      </c>
      <c r="H17" s="181">
        <v>337.92</v>
      </c>
      <c r="I17" s="181">
        <v>344.95</v>
      </c>
      <c r="J17" s="181">
        <v>356.96</v>
      </c>
      <c r="K17" s="181">
        <v>359.59</v>
      </c>
      <c r="L17" s="181">
        <v>366.34</v>
      </c>
      <c r="M17" s="181">
        <v>387.21</v>
      </c>
      <c r="N17" s="181">
        <v>397.15</v>
      </c>
      <c r="O17" s="181">
        <v>428.79</v>
      </c>
      <c r="P17" s="133">
        <v>7.9667631877124556E-2</v>
      </c>
      <c r="Q17" s="111">
        <v>0.27543948362533088</v>
      </c>
      <c r="AR17" s="1" t="s">
        <v>150</v>
      </c>
    </row>
    <row r="18" spans="1:44" ht="15" x14ac:dyDescent="0.25">
      <c r="A18" s="107" t="s">
        <v>27</v>
      </c>
      <c r="B18" s="181">
        <v>370</v>
      </c>
      <c r="C18" s="181">
        <v>375</v>
      </c>
      <c r="D18" s="181">
        <v>355</v>
      </c>
      <c r="E18" s="181">
        <v>350</v>
      </c>
      <c r="F18" s="181">
        <v>370</v>
      </c>
      <c r="G18" s="181">
        <v>360</v>
      </c>
      <c r="H18" s="181">
        <v>360</v>
      </c>
      <c r="I18" s="181">
        <v>375</v>
      </c>
      <c r="J18" s="181">
        <v>390</v>
      </c>
      <c r="K18" s="181">
        <v>375</v>
      </c>
      <c r="L18" s="181">
        <v>399</v>
      </c>
      <c r="M18" s="181">
        <v>425</v>
      </c>
      <c r="N18" s="181">
        <v>425</v>
      </c>
      <c r="O18" s="181">
        <v>460</v>
      </c>
      <c r="P18" s="133">
        <v>8.2352941176470518E-2</v>
      </c>
      <c r="Q18" s="111">
        <v>0.2432432432432432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395</v>
      </c>
      <c r="C37" s="181">
        <v>400</v>
      </c>
      <c r="D37" s="181">
        <v>400</v>
      </c>
      <c r="E37" s="181">
        <v>395</v>
      </c>
      <c r="F37" s="181">
        <v>400</v>
      </c>
      <c r="G37" s="181">
        <v>400</v>
      </c>
      <c r="H37" s="181">
        <v>400</v>
      </c>
      <c r="I37" s="181">
        <v>400</v>
      </c>
      <c r="J37" s="181">
        <v>425</v>
      </c>
      <c r="K37" s="181">
        <v>420</v>
      </c>
      <c r="L37" s="181">
        <v>425</v>
      </c>
      <c r="M37" s="181">
        <v>450</v>
      </c>
      <c r="N37" s="181">
        <v>450</v>
      </c>
      <c r="O37" s="181">
        <v>495</v>
      </c>
      <c r="P37" s="133">
        <v>0.10000000000000009</v>
      </c>
      <c r="Q37" s="111">
        <v>0.25316455696202533</v>
      </c>
    </row>
    <row r="38" spans="1:22" ht="15" x14ac:dyDescent="0.25">
      <c r="A38" s="107" t="s">
        <v>25</v>
      </c>
      <c r="B38" s="181">
        <v>427.5</v>
      </c>
      <c r="C38" s="181">
        <v>450</v>
      </c>
      <c r="D38" s="181">
        <v>440</v>
      </c>
      <c r="E38" s="181">
        <v>450</v>
      </c>
      <c r="F38" s="181">
        <v>440</v>
      </c>
      <c r="G38" s="181">
        <v>435</v>
      </c>
      <c r="H38" s="181">
        <v>450</v>
      </c>
      <c r="I38" s="181">
        <v>450</v>
      </c>
      <c r="J38" s="181">
        <v>450</v>
      </c>
      <c r="K38" s="181">
        <v>490</v>
      </c>
      <c r="L38" s="181">
        <v>495</v>
      </c>
      <c r="M38" s="181">
        <v>495</v>
      </c>
      <c r="N38" s="181">
        <v>520</v>
      </c>
      <c r="O38" s="181">
        <v>560</v>
      </c>
      <c r="P38" s="133">
        <v>7.6923076923076872E-2</v>
      </c>
      <c r="Q38" s="111">
        <v>0.30994152046783618</v>
      </c>
    </row>
    <row r="39" spans="1:22" ht="15" x14ac:dyDescent="0.25">
      <c r="A39" s="107" t="s">
        <v>26</v>
      </c>
      <c r="B39" s="181">
        <v>441.58</v>
      </c>
      <c r="C39" s="181">
        <v>446.24</v>
      </c>
      <c r="D39" s="181">
        <v>444.92</v>
      </c>
      <c r="E39" s="181">
        <v>443.86</v>
      </c>
      <c r="F39" s="181">
        <v>444.22</v>
      </c>
      <c r="G39" s="181">
        <v>443.93</v>
      </c>
      <c r="H39" s="181">
        <v>452.23</v>
      </c>
      <c r="I39" s="181">
        <v>458.64</v>
      </c>
      <c r="J39" s="181">
        <v>477.92</v>
      </c>
      <c r="K39" s="181">
        <v>490.34</v>
      </c>
      <c r="L39" s="181">
        <v>501.57</v>
      </c>
      <c r="M39" s="181">
        <v>516.46</v>
      </c>
      <c r="N39" s="181">
        <v>525.22</v>
      </c>
      <c r="O39" s="181">
        <v>585.5</v>
      </c>
      <c r="P39" s="133">
        <v>0.114770953124405</v>
      </c>
      <c r="Q39" s="111">
        <v>0.32592055799628605</v>
      </c>
    </row>
    <row r="40" spans="1:22" ht="15" x14ac:dyDescent="0.25">
      <c r="A40" s="107" t="s">
        <v>27</v>
      </c>
      <c r="B40" s="181">
        <v>490</v>
      </c>
      <c r="C40" s="181">
        <v>495</v>
      </c>
      <c r="D40" s="181">
        <v>485</v>
      </c>
      <c r="E40" s="181">
        <v>495</v>
      </c>
      <c r="F40" s="181">
        <v>495</v>
      </c>
      <c r="G40" s="181">
        <v>490</v>
      </c>
      <c r="H40" s="181">
        <v>495</v>
      </c>
      <c r="I40" s="181">
        <v>500</v>
      </c>
      <c r="J40" s="181">
        <v>525</v>
      </c>
      <c r="K40" s="181">
        <v>550</v>
      </c>
      <c r="L40" s="181">
        <v>550</v>
      </c>
      <c r="M40" s="181">
        <v>575</v>
      </c>
      <c r="N40" s="181">
        <v>590</v>
      </c>
      <c r="O40" s="181">
        <v>650</v>
      </c>
      <c r="P40" s="133">
        <v>0.10169491525423724</v>
      </c>
      <c r="Q40" s="111">
        <v>0.32653061224489788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440</v>
      </c>
      <c r="C59" s="181">
        <v>450</v>
      </c>
      <c r="D59" s="181">
        <v>475</v>
      </c>
      <c r="E59" s="181">
        <v>450</v>
      </c>
      <c r="F59" s="181">
        <v>450</v>
      </c>
      <c r="G59" s="181">
        <v>450</v>
      </c>
      <c r="H59" s="181">
        <v>475</v>
      </c>
      <c r="I59" s="181">
        <v>475</v>
      </c>
      <c r="J59" s="181">
        <v>495</v>
      </c>
      <c r="K59" s="181">
        <v>500</v>
      </c>
      <c r="L59" s="181">
        <v>525</v>
      </c>
      <c r="M59" s="181">
        <v>525</v>
      </c>
      <c r="N59" s="181">
        <v>525</v>
      </c>
      <c r="O59" s="181">
        <v>600</v>
      </c>
      <c r="P59" s="133">
        <v>0.14285714285714279</v>
      </c>
      <c r="Q59" s="111">
        <v>0.36363636363636354</v>
      </c>
    </row>
    <row r="60" spans="1:22" ht="15" x14ac:dyDescent="0.25">
      <c r="A60" s="107" t="s">
        <v>25</v>
      </c>
      <c r="B60" s="181">
        <v>500</v>
      </c>
      <c r="C60" s="181">
        <v>525</v>
      </c>
      <c r="D60" s="181">
        <v>550</v>
      </c>
      <c r="E60" s="181">
        <v>525</v>
      </c>
      <c r="F60" s="181">
        <v>515</v>
      </c>
      <c r="G60" s="181">
        <v>525</v>
      </c>
      <c r="H60" s="181">
        <v>525</v>
      </c>
      <c r="I60" s="181">
        <v>550</v>
      </c>
      <c r="J60" s="181">
        <v>562.5</v>
      </c>
      <c r="K60" s="181">
        <v>575</v>
      </c>
      <c r="L60" s="181">
        <v>587.5</v>
      </c>
      <c r="M60" s="181">
        <v>625</v>
      </c>
      <c r="N60" s="181">
        <v>625</v>
      </c>
      <c r="O60" s="181">
        <v>745</v>
      </c>
      <c r="P60" s="133">
        <v>0.19199999999999995</v>
      </c>
      <c r="Q60" s="111">
        <v>0.49</v>
      </c>
    </row>
    <row r="61" spans="1:22" ht="15" x14ac:dyDescent="0.25">
      <c r="A61" s="107" t="s">
        <v>26</v>
      </c>
      <c r="B61" s="181">
        <v>514.96</v>
      </c>
      <c r="C61" s="181">
        <v>539.47</v>
      </c>
      <c r="D61" s="181">
        <v>553.24</v>
      </c>
      <c r="E61" s="181">
        <v>541.89</v>
      </c>
      <c r="F61" s="181">
        <v>528.23</v>
      </c>
      <c r="G61" s="181">
        <v>535.36</v>
      </c>
      <c r="H61" s="181">
        <v>545.97</v>
      </c>
      <c r="I61" s="181">
        <v>565.77</v>
      </c>
      <c r="J61" s="181">
        <v>591.34</v>
      </c>
      <c r="K61" s="181">
        <v>615.80999999999995</v>
      </c>
      <c r="L61" s="181">
        <v>630.48</v>
      </c>
      <c r="M61" s="181">
        <v>662.83</v>
      </c>
      <c r="N61" s="181">
        <v>669.72</v>
      </c>
      <c r="O61" s="181">
        <v>772.03</v>
      </c>
      <c r="P61" s="133">
        <v>0.15276533476676812</v>
      </c>
      <c r="Q61" s="111">
        <v>0.49920382165605082</v>
      </c>
    </row>
    <row r="62" spans="1:22" ht="15" x14ac:dyDescent="0.25">
      <c r="A62" s="107" t="s">
        <v>27</v>
      </c>
      <c r="B62" s="181">
        <v>595</v>
      </c>
      <c r="C62" s="181">
        <v>595</v>
      </c>
      <c r="D62" s="181">
        <v>600</v>
      </c>
      <c r="E62" s="181">
        <v>600</v>
      </c>
      <c r="F62" s="181">
        <v>580</v>
      </c>
      <c r="G62" s="181">
        <v>595</v>
      </c>
      <c r="H62" s="181">
        <v>600</v>
      </c>
      <c r="I62" s="181">
        <v>650</v>
      </c>
      <c r="J62" s="181">
        <v>675</v>
      </c>
      <c r="K62" s="181">
        <v>675</v>
      </c>
      <c r="L62" s="181">
        <v>750</v>
      </c>
      <c r="M62" s="181">
        <v>750</v>
      </c>
      <c r="N62" s="181">
        <v>750</v>
      </c>
      <c r="O62" s="181">
        <v>850</v>
      </c>
      <c r="P62" s="133">
        <v>0.1333333333333333</v>
      </c>
      <c r="Q62" s="111">
        <v>0.4285714285714286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595</v>
      </c>
      <c r="C81" s="181">
        <v>615</v>
      </c>
      <c r="D81" s="181">
        <v>600</v>
      </c>
      <c r="E81" s="181">
        <v>595</v>
      </c>
      <c r="F81" s="181">
        <v>600</v>
      </c>
      <c r="G81" s="181">
        <v>675</v>
      </c>
      <c r="H81" s="181">
        <v>600</v>
      </c>
      <c r="I81" s="181">
        <v>600</v>
      </c>
      <c r="J81" s="181">
        <v>737.5</v>
      </c>
      <c r="K81" s="181">
        <v>800</v>
      </c>
      <c r="L81" s="181">
        <v>750</v>
      </c>
      <c r="M81" s="181">
        <v>695</v>
      </c>
      <c r="N81" s="181">
        <v>775</v>
      </c>
      <c r="O81" s="181">
        <v>925</v>
      </c>
      <c r="P81" s="133">
        <v>0.19354838709677424</v>
      </c>
      <c r="Q81" s="111">
        <v>0.55462184873949583</v>
      </c>
    </row>
    <row r="82" spans="1:22" ht="15" x14ac:dyDescent="0.25">
      <c r="A82" s="107" t="s">
        <v>25</v>
      </c>
      <c r="B82" s="181">
        <v>685</v>
      </c>
      <c r="C82" s="181">
        <v>700</v>
      </c>
      <c r="D82" s="181">
        <v>695</v>
      </c>
      <c r="E82" s="181">
        <v>665</v>
      </c>
      <c r="F82" s="181">
        <v>695</v>
      </c>
      <c r="G82" s="181">
        <v>755</v>
      </c>
      <c r="H82" s="181">
        <v>695</v>
      </c>
      <c r="I82" s="181">
        <v>700</v>
      </c>
      <c r="J82" s="181">
        <v>875</v>
      </c>
      <c r="K82" s="181">
        <v>950</v>
      </c>
      <c r="L82" s="181">
        <v>995</v>
      </c>
      <c r="M82" s="181">
        <v>1100</v>
      </c>
      <c r="N82" s="181">
        <v>995</v>
      </c>
      <c r="O82" s="181">
        <v>1300</v>
      </c>
      <c r="P82" s="133">
        <v>0.30653266331658302</v>
      </c>
      <c r="Q82" s="111">
        <v>0.89781021897810209</v>
      </c>
    </row>
    <row r="83" spans="1:22" ht="15" x14ac:dyDescent="0.25">
      <c r="A83" s="107" t="s">
        <v>26</v>
      </c>
      <c r="B83" s="181">
        <v>689.67</v>
      </c>
      <c r="C83" s="181">
        <v>724.63</v>
      </c>
      <c r="D83" s="181">
        <v>712.45</v>
      </c>
      <c r="E83" s="181">
        <v>700.65</v>
      </c>
      <c r="F83" s="181">
        <v>727.05</v>
      </c>
      <c r="G83" s="181">
        <v>746.42</v>
      </c>
      <c r="H83" s="181">
        <v>739.76</v>
      </c>
      <c r="I83" s="181">
        <v>750.14</v>
      </c>
      <c r="J83" s="181">
        <v>942.13</v>
      </c>
      <c r="K83" s="181">
        <v>991.88</v>
      </c>
      <c r="L83" s="181">
        <v>1018.29</v>
      </c>
      <c r="M83" s="181">
        <v>1056.5899999999999</v>
      </c>
      <c r="N83" s="181">
        <v>1132.07</v>
      </c>
      <c r="O83" s="181">
        <v>1342.88</v>
      </c>
      <c r="P83" s="133">
        <v>0.18621640004593365</v>
      </c>
      <c r="Q83" s="111">
        <v>0.94713413661606305</v>
      </c>
    </row>
    <row r="84" spans="1:22" ht="15" x14ac:dyDescent="0.25">
      <c r="A84" s="107" t="s">
        <v>27</v>
      </c>
      <c r="B84" s="181">
        <v>800</v>
      </c>
      <c r="C84" s="181">
        <v>845</v>
      </c>
      <c r="D84" s="181">
        <v>800</v>
      </c>
      <c r="E84" s="181">
        <v>795</v>
      </c>
      <c r="F84" s="181">
        <v>800</v>
      </c>
      <c r="G84" s="181">
        <v>830</v>
      </c>
      <c r="H84" s="181">
        <v>850</v>
      </c>
      <c r="I84" s="181">
        <v>825</v>
      </c>
      <c r="J84" s="181">
        <v>1050</v>
      </c>
      <c r="K84" s="181">
        <v>1200</v>
      </c>
      <c r="L84" s="181">
        <v>1250</v>
      </c>
      <c r="M84" s="181">
        <v>1290</v>
      </c>
      <c r="N84" s="181">
        <v>1450</v>
      </c>
      <c r="O84" s="181">
        <v>1600</v>
      </c>
      <c r="P84" s="133">
        <v>0.10344827586206895</v>
      </c>
      <c r="Q84" s="111">
        <v>1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230</v>
      </c>
      <c r="C103" s="181">
        <v>220</v>
      </c>
      <c r="D103" s="181">
        <v>225</v>
      </c>
      <c r="E103" s="181">
        <v>245</v>
      </c>
      <c r="F103" s="181">
        <v>235</v>
      </c>
      <c r="G103" s="181">
        <v>250</v>
      </c>
      <c r="H103" s="181">
        <v>245</v>
      </c>
      <c r="I103" s="181">
        <v>242.5</v>
      </c>
      <c r="J103" s="181">
        <v>250.89</v>
      </c>
      <c r="K103" s="181">
        <v>260</v>
      </c>
      <c r="L103" s="181">
        <v>265</v>
      </c>
      <c r="M103" s="181">
        <v>265</v>
      </c>
      <c r="N103" s="181">
        <v>290</v>
      </c>
      <c r="O103" s="181">
        <v>325</v>
      </c>
      <c r="P103" s="133">
        <v>0.1206896551724137</v>
      </c>
      <c r="Q103" s="111">
        <v>0.41304347826086962</v>
      </c>
      <c r="AG103" s="62" t="s">
        <v>48</v>
      </c>
      <c r="AH103" s="11">
        <v>95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260</v>
      </c>
      <c r="C104" s="181">
        <v>250</v>
      </c>
      <c r="D104" s="181">
        <v>244.17</v>
      </c>
      <c r="E104" s="181">
        <v>250</v>
      </c>
      <c r="F104" s="181">
        <v>251.67</v>
      </c>
      <c r="G104" s="181">
        <v>250.89</v>
      </c>
      <c r="H104" s="181">
        <v>250</v>
      </c>
      <c r="I104" s="181">
        <v>275</v>
      </c>
      <c r="J104" s="181">
        <v>294.35000000000002</v>
      </c>
      <c r="K104" s="181">
        <v>305</v>
      </c>
      <c r="L104" s="181">
        <v>317.5</v>
      </c>
      <c r="M104" s="181">
        <v>318.33</v>
      </c>
      <c r="N104" s="181">
        <v>335</v>
      </c>
      <c r="O104" s="181">
        <v>377.5</v>
      </c>
      <c r="P104" s="133">
        <v>0.12686567164179108</v>
      </c>
      <c r="Q104" s="111">
        <v>0.45192307692307687</v>
      </c>
      <c r="AG104" s="62" t="s">
        <v>49</v>
      </c>
      <c r="AH104" s="11">
        <v>395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255.63</v>
      </c>
      <c r="C105" s="181">
        <v>246.95</v>
      </c>
      <c r="D105" s="181">
        <v>244.81</v>
      </c>
      <c r="E105" s="181">
        <v>265.16000000000003</v>
      </c>
      <c r="F105" s="181">
        <v>262.89999999999998</v>
      </c>
      <c r="G105" s="181">
        <v>271.45</v>
      </c>
      <c r="H105" s="181">
        <v>270.22000000000003</v>
      </c>
      <c r="I105" s="181">
        <v>312.18</v>
      </c>
      <c r="J105" s="181">
        <v>356.99</v>
      </c>
      <c r="K105" s="181">
        <v>303.91000000000003</v>
      </c>
      <c r="L105" s="181">
        <v>330.4</v>
      </c>
      <c r="M105" s="181">
        <v>313.79000000000002</v>
      </c>
      <c r="N105" s="181">
        <v>357.44</v>
      </c>
      <c r="O105" s="181">
        <v>382.36</v>
      </c>
      <c r="P105" s="133">
        <v>6.9717994628469171E-2</v>
      </c>
      <c r="Q105" s="111">
        <v>0.49575558424285115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280</v>
      </c>
      <c r="C106" s="181">
        <v>260</v>
      </c>
      <c r="D106" s="181">
        <v>268.67</v>
      </c>
      <c r="E106" s="181">
        <v>290</v>
      </c>
      <c r="F106" s="181">
        <v>300</v>
      </c>
      <c r="G106" s="181">
        <v>300</v>
      </c>
      <c r="H106" s="181">
        <v>294.35000000000002</v>
      </c>
      <c r="I106" s="181">
        <v>359.52</v>
      </c>
      <c r="J106" s="181">
        <v>541.33000000000004</v>
      </c>
      <c r="K106" s="181">
        <v>359.52</v>
      </c>
      <c r="L106" s="181">
        <v>360</v>
      </c>
      <c r="M106" s="181">
        <v>362</v>
      </c>
      <c r="N106" s="181">
        <v>385</v>
      </c>
      <c r="O106" s="181">
        <v>430</v>
      </c>
      <c r="P106" s="133">
        <v>0.11688311688311681</v>
      </c>
      <c r="Q106" s="111">
        <v>0.53571428571428581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95</v>
      </c>
      <c r="D125" s="181">
        <v>118</v>
      </c>
      <c r="E125" s="181">
        <v>138</v>
      </c>
      <c r="F125" s="181">
        <v>141</v>
      </c>
      <c r="G125" s="181">
        <v>126</v>
      </c>
      <c r="H125" s="181">
        <v>157</v>
      </c>
      <c r="I125" s="181">
        <v>179</v>
      </c>
      <c r="J125" s="181">
        <v>194</v>
      </c>
      <c r="K125" s="181">
        <v>158</v>
      </c>
      <c r="L125" s="181">
        <v>148</v>
      </c>
      <c r="M125" s="181">
        <v>134</v>
      </c>
      <c r="N125" s="181">
        <v>173</v>
      </c>
      <c r="O125" s="181">
        <v>203</v>
      </c>
      <c r="P125" s="181">
        <v>165</v>
      </c>
      <c r="Q125" s="80"/>
    </row>
    <row r="126" spans="1:17" ht="15" x14ac:dyDescent="0.25">
      <c r="A126" s="209" t="s">
        <v>49</v>
      </c>
      <c r="B126" s="210"/>
      <c r="C126" s="181">
        <v>244</v>
      </c>
      <c r="D126" s="181">
        <v>272</v>
      </c>
      <c r="E126" s="181">
        <v>301</v>
      </c>
      <c r="F126" s="181">
        <v>317</v>
      </c>
      <c r="G126" s="181">
        <v>325</v>
      </c>
      <c r="H126" s="181">
        <v>309</v>
      </c>
      <c r="I126" s="181">
        <v>303</v>
      </c>
      <c r="J126" s="181">
        <v>318</v>
      </c>
      <c r="K126" s="181">
        <v>298</v>
      </c>
      <c r="L126" s="181">
        <v>262</v>
      </c>
      <c r="M126" s="181">
        <v>210</v>
      </c>
      <c r="N126" s="181">
        <v>263</v>
      </c>
      <c r="O126" s="181">
        <v>371</v>
      </c>
      <c r="P126" s="181">
        <v>212</v>
      </c>
      <c r="Q126" s="80"/>
    </row>
    <row r="127" spans="1:17" ht="15" x14ac:dyDescent="0.25">
      <c r="A127" s="209" t="s">
        <v>50</v>
      </c>
      <c r="B127" s="210"/>
      <c r="C127" s="181">
        <v>182</v>
      </c>
      <c r="D127" s="181">
        <v>235</v>
      </c>
      <c r="E127" s="181">
        <v>250</v>
      </c>
      <c r="F127" s="181">
        <v>222</v>
      </c>
      <c r="G127" s="181">
        <v>218</v>
      </c>
      <c r="H127" s="181">
        <v>223</v>
      </c>
      <c r="I127" s="181">
        <v>175</v>
      </c>
      <c r="J127" s="181">
        <v>169</v>
      </c>
      <c r="K127" s="181">
        <v>160</v>
      </c>
      <c r="L127" s="181">
        <v>162</v>
      </c>
      <c r="M127" s="181">
        <v>146</v>
      </c>
      <c r="N127" s="181">
        <v>141</v>
      </c>
      <c r="O127" s="181">
        <v>220</v>
      </c>
      <c r="P127" s="245">
        <v>139</v>
      </c>
      <c r="Q127" s="80"/>
    </row>
    <row r="128" spans="1:17" ht="15" x14ac:dyDescent="0.25">
      <c r="A128" s="209" t="s">
        <v>51</v>
      </c>
      <c r="B128" s="210"/>
      <c r="C128" s="181">
        <v>82</v>
      </c>
      <c r="D128" s="181">
        <v>81</v>
      </c>
      <c r="E128" s="181">
        <v>94</v>
      </c>
      <c r="F128" s="181">
        <v>81</v>
      </c>
      <c r="G128" s="181">
        <v>73</v>
      </c>
      <c r="H128" s="181">
        <v>60</v>
      </c>
      <c r="I128" s="181">
        <v>41</v>
      </c>
      <c r="J128" s="181">
        <v>37</v>
      </c>
      <c r="K128" s="181">
        <v>40</v>
      </c>
      <c r="L128" s="181">
        <v>40</v>
      </c>
      <c r="M128" s="181">
        <v>35</v>
      </c>
      <c r="N128" s="181">
        <v>41</v>
      </c>
      <c r="O128" s="181">
        <v>58</v>
      </c>
      <c r="P128" s="245">
        <v>33</v>
      </c>
      <c r="Q128" s="80"/>
    </row>
    <row r="129" spans="1:17" ht="15" x14ac:dyDescent="0.25">
      <c r="A129" s="209" t="s">
        <v>52</v>
      </c>
      <c r="B129" s="210"/>
      <c r="C129" s="181">
        <v>17</v>
      </c>
      <c r="D129" s="181">
        <v>22</v>
      </c>
      <c r="E129" s="181">
        <v>16</v>
      </c>
      <c r="F129" s="181">
        <v>32</v>
      </c>
      <c r="G129" s="181">
        <v>30</v>
      </c>
      <c r="H129" s="181">
        <v>37</v>
      </c>
      <c r="I129" s="181">
        <v>37</v>
      </c>
      <c r="J129" s="181">
        <v>44</v>
      </c>
      <c r="K129" s="181">
        <v>31</v>
      </c>
      <c r="L129" s="181">
        <v>35</v>
      </c>
      <c r="M129" s="181">
        <v>66</v>
      </c>
      <c r="N129" s="181">
        <v>42</v>
      </c>
      <c r="O129" s="181">
        <v>57</v>
      </c>
      <c r="P129" s="245">
        <v>50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B37C9247-0146-49D4-AFAD-893742F701D0}"/>
    <hyperlink ref="A3" location="Notes!A1" display="Go to specific notes" xr:uid="{5B2055CA-1DB8-4584-828A-B420CEB3E015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4A87-9B30-4B82-9A3D-9AD08B0511E2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20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20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350</v>
      </c>
      <c r="C15" s="181">
        <v>350</v>
      </c>
      <c r="D15" s="181">
        <v>350</v>
      </c>
      <c r="E15" s="181">
        <v>350</v>
      </c>
      <c r="F15" s="181">
        <v>350</v>
      </c>
      <c r="G15" s="181">
        <v>350</v>
      </c>
      <c r="H15" s="181">
        <v>350</v>
      </c>
      <c r="I15" s="181">
        <v>365</v>
      </c>
      <c r="J15" s="181">
        <v>365</v>
      </c>
      <c r="K15" s="181">
        <v>375</v>
      </c>
      <c r="L15" s="181">
        <v>375</v>
      </c>
      <c r="M15" s="181">
        <v>375</v>
      </c>
      <c r="N15" s="181">
        <v>395</v>
      </c>
      <c r="O15" s="181">
        <v>425</v>
      </c>
      <c r="P15" s="133">
        <v>7.5949367088607556E-2</v>
      </c>
      <c r="Q15" s="111">
        <v>0.21428571428571419</v>
      </c>
    </row>
    <row r="16" spans="1:17" ht="15" x14ac:dyDescent="0.25">
      <c r="A16" s="107" t="s">
        <v>25</v>
      </c>
      <c r="B16" s="181">
        <v>375</v>
      </c>
      <c r="C16" s="181">
        <v>375</v>
      </c>
      <c r="D16" s="181">
        <v>375</v>
      </c>
      <c r="E16" s="181">
        <v>375</v>
      </c>
      <c r="F16" s="181">
        <v>375</v>
      </c>
      <c r="G16" s="181">
        <v>380</v>
      </c>
      <c r="H16" s="181">
        <v>375</v>
      </c>
      <c r="I16" s="181">
        <v>395</v>
      </c>
      <c r="J16" s="181">
        <v>395</v>
      </c>
      <c r="K16" s="181">
        <v>395</v>
      </c>
      <c r="L16" s="181">
        <v>400</v>
      </c>
      <c r="M16" s="181">
        <v>400</v>
      </c>
      <c r="N16" s="181">
        <v>450</v>
      </c>
      <c r="O16" s="181">
        <v>475</v>
      </c>
      <c r="P16" s="133">
        <v>5.555555555555558E-2</v>
      </c>
      <c r="Q16" s="111">
        <v>0.26666666666666661</v>
      </c>
    </row>
    <row r="17" spans="1:44" ht="15" x14ac:dyDescent="0.25">
      <c r="A17" s="107" t="s">
        <v>26</v>
      </c>
      <c r="B17" s="181">
        <v>382.47</v>
      </c>
      <c r="C17" s="181">
        <v>384.89</v>
      </c>
      <c r="D17" s="181">
        <v>379</v>
      </c>
      <c r="E17" s="181">
        <v>375.26</v>
      </c>
      <c r="F17" s="181">
        <v>379.54</v>
      </c>
      <c r="G17" s="181">
        <v>384.36</v>
      </c>
      <c r="H17" s="181">
        <v>381</v>
      </c>
      <c r="I17" s="181">
        <v>391.49</v>
      </c>
      <c r="J17" s="181">
        <v>397.07</v>
      </c>
      <c r="K17" s="181">
        <v>406.35</v>
      </c>
      <c r="L17" s="181">
        <v>412.46</v>
      </c>
      <c r="M17" s="181">
        <v>411.31</v>
      </c>
      <c r="N17" s="181">
        <v>448.41</v>
      </c>
      <c r="O17" s="181">
        <v>490.19</v>
      </c>
      <c r="P17" s="133">
        <v>9.3173658036172169E-2</v>
      </c>
      <c r="Q17" s="111">
        <v>0.2816430046801055</v>
      </c>
      <c r="AR17" s="1" t="s">
        <v>150</v>
      </c>
    </row>
    <row r="18" spans="1:44" ht="15" x14ac:dyDescent="0.25">
      <c r="A18" s="107" t="s">
        <v>27</v>
      </c>
      <c r="B18" s="181">
        <v>395</v>
      </c>
      <c r="C18" s="181">
        <v>395</v>
      </c>
      <c r="D18" s="181">
        <v>395</v>
      </c>
      <c r="E18" s="181">
        <v>395</v>
      </c>
      <c r="F18" s="181">
        <v>400</v>
      </c>
      <c r="G18" s="181">
        <v>400</v>
      </c>
      <c r="H18" s="181">
        <v>400</v>
      </c>
      <c r="I18" s="181">
        <v>420</v>
      </c>
      <c r="J18" s="181">
        <v>425</v>
      </c>
      <c r="K18" s="181">
        <v>450</v>
      </c>
      <c r="L18" s="181">
        <v>450</v>
      </c>
      <c r="M18" s="181">
        <v>450</v>
      </c>
      <c r="N18" s="181">
        <v>475</v>
      </c>
      <c r="O18" s="181">
        <v>525</v>
      </c>
      <c r="P18" s="133">
        <v>0.10526315789473695</v>
      </c>
      <c r="Q18" s="111">
        <v>0.32911392405063289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425</v>
      </c>
      <c r="C37" s="181">
        <v>435</v>
      </c>
      <c r="D37" s="181">
        <v>425</v>
      </c>
      <c r="E37" s="181">
        <v>435</v>
      </c>
      <c r="F37" s="181">
        <v>447.5</v>
      </c>
      <c r="G37" s="181">
        <v>450</v>
      </c>
      <c r="H37" s="181">
        <v>450</v>
      </c>
      <c r="I37" s="181">
        <v>450</v>
      </c>
      <c r="J37" s="181">
        <v>450</v>
      </c>
      <c r="K37" s="181">
        <v>450</v>
      </c>
      <c r="L37" s="181">
        <v>475</v>
      </c>
      <c r="M37" s="181">
        <v>475</v>
      </c>
      <c r="N37" s="181">
        <v>525</v>
      </c>
      <c r="O37" s="181">
        <v>570</v>
      </c>
      <c r="P37" s="133">
        <v>8.5714285714285632E-2</v>
      </c>
      <c r="Q37" s="111">
        <v>0.34117647058823519</v>
      </c>
    </row>
    <row r="38" spans="1:22" ht="15" x14ac:dyDescent="0.25">
      <c r="A38" s="107" t="s">
        <v>25</v>
      </c>
      <c r="B38" s="181">
        <v>460</v>
      </c>
      <c r="C38" s="181">
        <v>475</v>
      </c>
      <c r="D38" s="181">
        <v>475</v>
      </c>
      <c r="E38" s="181">
        <v>475</v>
      </c>
      <c r="F38" s="181">
        <v>475</v>
      </c>
      <c r="G38" s="181">
        <v>475</v>
      </c>
      <c r="H38" s="181">
        <v>475</v>
      </c>
      <c r="I38" s="181">
        <v>495</v>
      </c>
      <c r="J38" s="181">
        <v>500</v>
      </c>
      <c r="K38" s="181">
        <v>525</v>
      </c>
      <c r="L38" s="181">
        <v>525</v>
      </c>
      <c r="M38" s="181">
        <v>532.5</v>
      </c>
      <c r="N38" s="181">
        <v>595</v>
      </c>
      <c r="O38" s="181">
        <v>650</v>
      </c>
      <c r="P38" s="133">
        <v>9.243697478991586E-2</v>
      </c>
      <c r="Q38" s="111">
        <v>0.41304347826086962</v>
      </c>
    </row>
    <row r="39" spans="1:22" ht="15" x14ac:dyDescent="0.25">
      <c r="A39" s="107" t="s">
        <v>26</v>
      </c>
      <c r="B39" s="181">
        <v>480.55</v>
      </c>
      <c r="C39" s="181">
        <v>492.1</v>
      </c>
      <c r="D39" s="181">
        <v>485.26</v>
      </c>
      <c r="E39" s="181">
        <v>490.7</v>
      </c>
      <c r="F39" s="181">
        <v>494.06</v>
      </c>
      <c r="G39" s="181">
        <v>497.05</v>
      </c>
      <c r="H39" s="181">
        <v>500.05</v>
      </c>
      <c r="I39" s="181">
        <v>520.08000000000004</v>
      </c>
      <c r="J39" s="181">
        <v>526.08000000000004</v>
      </c>
      <c r="K39" s="181">
        <v>533.27</v>
      </c>
      <c r="L39" s="181">
        <v>539.79</v>
      </c>
      <c r="M39" s="181">
        <v>556.11</v>
      </c>
      <c r="N39" s="181">
        <v>613.46</v>
      </c>
      <c r="O39" s="181">
        <v>672.31</v>
      </c>
      <c r="P39" s="133">
        <v>9.5931275062758559E-2</v>
      </c>
      <c r="Q39" s="111">
        <v>0.39904276350015588</v>
      </c>
    </row>
    <row r="40" spans="1:22" ht="15" x14ac:dyDescent="0.25">
      <c r="A40" s="107" t="s">
        <v>27</v>
      </c>
      <c r="B40" s="181">
        <v>525</v>
      </c>
      <c r="C40" s="181">
        <v>550</v>
      </c>
      <c r="D40" s="181">
        <v>550</v>
      </c>
      <c r="E40" s="181">
        <v>545</v>
      </c>
      <c r="F40" s="181">
        <v>550</v>
      </c>
      <c r="G40" s="181">
        <v>550</v>
      </c>
      <c r="H40" s="181">
        <v>550</v>
      </c>
      <c r="I40" s="181">
        <v>575</v>
      </c>
      <c r="J40" s="181">
        <v>575</v>
      </c>
      <c r="K40" s="181">
        <v>595</v>
      </c>
      <c r="L40" s="181">
        <v>595</v>
      </c>
      <c r="M40" s="181">
        <v>617.5</v>
      </c>
      <c r="N40" s="181">
        <v>675</v>
      </c>
      <c r="O40" s="181">
        <v>750</v>
      </c>
      <c r="P40" s="133">
        <v>0.11111111111111116</v>
      </c>
      <c r="Q40" s="111">
        <v>0.4285714285714286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550</v>
      </c>
      <c r="C59" s="181">
        <v>550</v>
      </c>
      <c r="D59" s="181">
        <v>550</v>
      </c>
      <c r="E59" s="181">
        <v>525</v>
      </c>
      <c r="F59" s="181">
        <v>550</v>
      </c>
      <c r="G59" s="181">
        <v>550</v>
      </c>
      <c r="H59" s="181">
        <v>550</v>
      </c>
      <c r="I59" s="181">
        <v>550</v>
      </c>
      <c r="J59" s="181">
        <v>595</v>
      </c>
      <c r="K59" s="181">
        <v>595</v>
      </c>
      <c r="L59" s="181">
        <v>595</v>
      </c>
      <c r="M59" s="181">
        <v>600</v>
      </c>
      <c r="N59" s="181">
        <v>650</v>
      </c>
      <c r="O59" s="181">
        <v>695</v>
      </c>
      <c r="P59" s="133">
        <v>6.9230769230769207E-2</v>
      </c>
      <c r="Q59" s="111">
        <v>0.26363636363636367</v>
      </c>
    </row>
    <row r="60" spans="1:22" ht="15" x14ac:dyDescent="0.25">
      <c r="A60" s="107" t="s">
        <v>25</v>
      </c>
      <c r="B60" s="181">
        <v>595</v>
      </c>
      <c r="C60" s="181">
        <v>595</v>
      </c>
      <c r="D60" s="181">
        <v>595</v>
      </c>
      <c r="E60" s="181">
        <v>595</v>
      </c>
      <c r="F60" s="181">
        <v>600</v>
      </c>
      <c r="G60" s="181">
        <v>600</v>
      </c>
      <c r="H60" s="181">
        <v>625</v>
      </c>
      <c r="I60" s="181">
        <v>650</v>
      </c>
      <c r="J60" s="181">
        <v>650</v>
      </c>
      <c r="K60" s="181">
        <v>675</v>
      </c>
      <c r="L60" s="181">
        <v>695</v>
      </c>
      <c r="M60" s="181">
        <v>695</v>
      </c>
      <c r="N60" s="181">
        <v>750</v>
      </c>
      <c r="O60" s="181">
        <v>825</v>
      </c>
      <c r="P60" s="133">
        <v>0.10000000000000009</v>
      </c>
      <c r="Q60" s="111">
        <v>0.38655462184873945</v>
      </c>
    </row>
    <row r="61" spans="1:22" ht="15" x14ac:dyDescent="0.25">
      <c r="A61" s="107" t="s">
        <v>26</v>
      </c>
      <c r="B61" s="181">
        <v>626.88</v>
      </c>
      <c r="C61" s="181">
        <v>618.54</v>
      </c>
      <c r="D61" s="181">
        <v>625.94000000000005</v>
      </c>
      <c r="E61" s="181">
        <v>615.73</v>
      </c>
      <c r="F61" s="181">
        <v>617.05999999999995</v>
      </c>
      <c r="G61" s="181">
        <v>634.01</v>
      </c>
      <c r="H61" s="181">
        <v>636.58000000000004</v>
      </c>
      <c r="I61" s="181">
        <v>661.52</v>
      </c>
      <c r="J61" s="181">
        <v>690.66</v>
      </c>
      <c r="K61" s="181">
        <v>699.38</v>
      </c>
      <c r="L61" s="181">
        <v>709.92</v>
      </c>
      <c r="M61" s="181">
        <v>732.07</v>
      </c>
      <c r="N61" s="181">
        <v>812.62</v>
      </c>
      <c r="O61" s="181">
        <v>880.09</v>
      </c>
      <c r="P61" s="133">
        <v>8.3027737441854876E-2</v>
      </c>
      <c r="Q61" s="111">
        <v>0.40392100561510991</v>
      </c>
    </row>
    <row r="62" spans="1:22" ht="15" x14ac:dyDescent="0.25">
      <c r="A62" s="107" t="s">
        <v>27</v>
      </c>
      <c r="B62" s="181">
        <v>675</v>
      </c>
      <c r="C62" s="181">
        <v>675</v>
      </c>
      <c r="D62" s="181">
        <v>695</v>
      </c>
      <c r="E62" s="181">
        <v>695</v>
      </c>
      <c r="F62" s="181">
        <v>670</v>
      </c>
      <c r="G62" s="181">
        <v>695</v>
      </c>
      <c r="H62" s="181">
        <v>695</v>
      </c>
      <c r="I62" s="181">
        <v>725</v>
      </c>
      <c r="J62" s="181">
        <v>775</v>
      </c>
      <c r="K62" s="181">
        <v>750</v>
      </c>
      <c r="L62" s="181">
        <v>795</v>
      </c>
      <c r="M62" s="181">
        <v>800</v>
      </c>
      <c r="N62" s="181">
        <v>895</v>
      </c>
      <c r="O62" s="181">
        <v>964.5</v>
      </c>
      <c r="P62" s="133">
        <v>7.7653631284916091E-2</v>
      </c>
      <c r="Q62" s="111">
        <v>0.42888888888888888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750</v>
      </c>
      <c r="C81" s="181">
        <v>750</v>
      </c>
      <c r="D81" s="181">
        <v>795</v>
      </c>
      <c r="E81" s="181">
        <v>750</v>
      </c>
      <c r="F81" s="181">
        <v>800</v>
      </c>
      <c r="G81" s="181">
        <v>825</v>
      </c>
      <c r="H81" s="181">
        <v>812.5</v>
      </c>
      <c r="I81" s="181">
        <v>895</v>
      </c>
      <c r="J81" s="181">
        <v>900</v>
      </c>
      <c r="K81" s="181">
        <v>900</v>
      </c>
      <c r="L81" s="181">
        <v>895</v>
      </c>
      <c r="M81" s="181">
        <v>895</v>
      </c>
      <c r="N81" s="181">
        <v>999</v>
      </c>
      <c r="O81" s="181">
        <v>1081.5</v>
      </c>
      <c r="P81" s="133">
        <v>8.2582582582582553E-2</v>
      </c>
      <c r="Q81" s="111">
        <v>0.44199999999999995</v>
      </c>
    </row>
    <row r="82" spans="1:22" ht="15" x14ac:dyDescent="0.25">
      <c r="A82" s="107" t="s">
        <v>25</v>
      </c>
      <c r="B82" s="181">
        <v>849.5</v>
      </c>
      <c r="C82" s="181">
        <v>850</v>
      </c>
      <c r="D82" s="181">
        <v>885</v>
      </c>
      <c r="E82" s="181">
        <v>847.5</v>
      </c>
      <c r="F82" s="181">
        <v>925</v>
      </c>
      <c r="G82" s="181">
        <v>970</v>
      </c>
      <c r="H82" s="181">
        <v>900</v>
      </c>
      <c r="I82" s="181">
        <v>1100</v>
      </c>
      <c r="J82" s="181">
        <v>1100</v>
      </c>
      <c r="K82" s="181">
        <v>1100</v>
      </c>
      <c r="L82" s="181">
        <v>1062.5</v>
      </c>
      <c r="M82" s="181">
        <v>1150</v>
      </c>
      <c r="N82" s="181">
        <v>1295</v>
      </c>
      <c r="O82" s="181">
        <v>1377.5</v>
      </c>
      <c r="P82" s="133">
        <v>6.370656370656369E-2</v>
      </c>
      <c r="Q82" s="111">
        <v>0.62154208357857565</v>
      </c>
    </row>
    <row r="83" spans="1:22" ht="15" x14ac:dyDescent="0.25">
      <c r="A83" s="107" t="s">
        <v>26</v>
      </c>
      <c r="B83" s="181">
        <v>924.21</v>
      </c>
      <c r="C83" s="181">
        <v>925.78</v>
      </c>
      <c r="D83" s="181">
        <v>956.99</v>
      </c>
      <c r="E83" s="181">
        <v>893.4</v>
      </c>
      <c r="F83" s="181">
        <v>976.84</v>
      </c>
      <c r="G83" s="181">
        <v>1042.67</v>
      </c>
      <c r="H83" s="181">
        <v>1022.17</v>
      </c>
      <c r="I83" s="181">
        <v>1096.76</v>
      </c>
      <c r="J83" s="181">
        <v>1137.75</v>
      </c>
      <c r="K83" s="181">
        <v>1167.0899999999999</v>
      </c>
      <c r="L83" s="181">
        <v>1099.48</v>
      </c>
      <c r="M83" s="181">
        <v>1181.1400000000001</v>
      </c>
      <c r="N83" s="181">
        <v>1390.32</v>
      </c>
      <c r="O83" s="181">
        <v>1419.09</v>
      </c>
      <c r="P83" s="133">
        <v>2.0693077852580677E-2</v>
      </c>
      <c r="Q83" s="111">
        <v>0.53546271951179913</v>
      </c>
    </row>
    <row r="84" spans="1:22" ht="15" x14ac:dyDescent="0.25">
      <c r="A84" s="107" t="s">
        <v>27</v>
      </c>
      <c r="B84" s="181">
        <v>900</v>
      </c>
      <c r="C84" s="181">
        <v>995</v>
      </c>
      <c r="D84" s="181">
        <v>995</v>
      </c>
      <c r="E84" s="181">
        <v>995</v>
      </c>
      <c r="F84" s="181">
        <v>1100</v>
      </c>
      <c r="G84" s="181">
        <v>1200</v>
      </c>
      <c r="H84" s="181">
        <v>1192.5</v>
      </c>
      <c r="I84" s="181">
        <v>1300</v>
      </c>
      <c r="J84" s="181">
        <v>1300</v>
      </c>
      <c r="K84" s="181">
        <v>1400</v>
      </c>
      <c r="L84" s="181">
        <v>1300</v>
      </c>
      <c r="M84" s="181">
        <v>1400</v>
      </c>
      <c r="N84" s="181">
        <v>1550</v>
      </c>
      <c r="O84" s="181">
        <v>1550</v>
      </c>
      <c r="P84" s="133">
        <v>0</v>
      </c>
      <c r="Q84" s="111">
        <v>0.72222222222222232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299</v>
      </c>
      <c r="C103" s="181">
        <v>252.5</v>
      </c>
      <c r="D103" s="181">
        <v>260</v>
      </c>
      <c r="E103" s="181">
        <v>260</v>
      </c>
      <c r="F103" s="181">
        <v>271.66000000000003</v>
      </c>
      <c r="G103" s="181">
        <v>275</v>
      </c>
      <c r="H103" s="181">
        <v>275</v>
      </c>
      <c r="I103" s="181">
        <v>275</v>
      </c>
      <c r="J103" s="181">
        <v>282.5</v>
      </c>
      <c r="K103" s="181">
        <v>290</v>
      </c>
      <c r="L103" s="181">
        <v>290</v>
      </c>
      <c r="M103" s="181">
        <v>281.3</v>
      </c>
      <c r="N103" s="181">
        <v>300</v>
      </c>
      <c r="O103" s="181">
        <v>350</v>
      </c>
      <c r="P103" s="133">
        <v>0.16666666666666674</v>
      </c>
      <c r="Q103" s="111">
        <v>0.17056856187290981</v>
      </c>
      <c r="AG103" s="62" t="s">
        <v>48</v>
      </c>
      <c r="AH103" s="11">
        <v>302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300</v>
      </c>
      <c r="C104" s="181">
        <v>285</v>
      </c>
      <c r="D104" s="181">
        <v>300</v>
      </c>
      <c r="E104" s="181">
        <v>300</v>
      </c>
      <c r="F104" s="181">
        <v>300</v>
      </c>
      <c r="G104" s="181">
        <v>325</v>
      </c>
      <c r="H104" s="181">
        <v>309.68</v>
      </c>
      <c r="I104" s="181">
        <v>325</v>
      </c>
      <c r="J104" s="181">
        <v>322.5</v>
      </c>
      <c r="K104" s="181">
        <v>325</v>
      </c>
      <c r="L104" s="181">
        <v>334.52</v>
      </c>
      <c r="M104" s="181">
        <v>375</v>
      </c>
      <c r="N104" s="181">
        <v>377.98</v>
      </c>
      <c r="O104" s="181">
        <v>418.15</v>
      </c>
      <c r="P104" s="133">
        <v>0.10627546431028079</v>
      </c>
      <c r="Q104" s="111">
        <v>0.39383333333333326</v>
      </c>
      <c r="AG104" s="62" t="s">
        <v>49</v>
      </c>
      <c r="AH104" s="11">
        <v>425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309.07</v>
      </c>
      <c r="C105" s="181">
        <v>290.62</v>
      </c>
      <c r="D105" s="181">
        <v>304</v>
      </c>
      <c r="E105" s="181">
        <v>292.51</v>
      </c>
      <c r="F105" s="181">
        <v>302.57</v>
      </c>
      <c r="G105" s="181">
        <v>325.39</v>
      </c>
      <c r="H105" s="181">
        <v>315.10000000000002</v>
      </c>
      <c r="I105" s="181">
        <v>371.17</v>
      </c>
      <c r="J105" s="181">
        <v>337.04</v>
      </c>
      <c r="K105" s="181">
        <v>334.1</v>
      </c>
      <c r="L105" s="181">
        <v>361.86</v>
      </c>
      <c r="M105" s="181">
        <v>401.3</v>
      </c>
      <c r="N105" s="181">
        <v>412.82</v>
      </c>
      <c r="O105" s="181">
        <v>461.51</v>
      </c>
      <c r="P105" s="133">
        <v>0.11794486701225715</v>
      </c>
      <c r="Q105" s="111">
        <v>0.49322160028472517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320.67</v>
      </c>
      <c r="C106" s="181">
        <v>303</v>
      </c>
      <c r="D106" s="181">
        <v>320</v>
      </c>
      <c r="E106" s="181">
        <v>317.5</v>
      </c>
      <c r="F106" s="181">
        <v>325</v>
      </c>
      <c r="G106" s="181">
        <v>359.52</v>
      </c>
      <c r="H106" s="181">
        <v>350</v>
      </c>
      <c r="I106" s="181">
        <v>405</v>
      </c>
      <c r="J106" s="181">
        <v>375</v>
      </c>
      <c r="K106" s="181">
        <v>375</v>
      </c>
      <c r="L106" s="181">
        <v>375</v>
      </c>
      <c r="M106" s="181">
        <v>450</v>
      </c>
      <c r="N106" s="181">
        <v>543.15</v>
      </c>
      <c r="O106" s="181">
        <v>510</v>
      </c>
      <c r="P106" s="133">
        <v>-6.1032863849765251E-2</v>
      </c>
      <c r="Q106" s="111">
        <v>0.59042005800355501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302</v>
      </c>
      <c r="D125" s="181">
        <v>272</v>
      </c>
      <c r="E125" s="181">
        <v>246</v>
      </c>
      <c r="F125" s="181">
        <v>245</v>
      </c>
      <c r="G125" s="181">
        <v>188</v>
      </c>
      <c r="H125" s="181">
        <v>192</v>
      </c>
      <c r="I125" s="181">
        <v>223</v>
      </c>
      <c r="J125" s="181">
        <v>295</v>
      </c>
      <c r="K125" s="181">
        <v>384</v>
      </c>
      <c r="L125" s="181">
        <v>394</v>
      </c>
      <c r="M125" s="181">
        <v>289</v>
      </c>
      <c r="N125" s="181">
        <v>229</v>
      </c>
      <c r="O125" s="181">
        <v>303</v>
      </c>
      <c r="P125" s="181">
        <v>406</v>
      </c>
      <c r="Q125" s="80"/>
    </row>
    <row r="126" spans="1:17" ht="15" x14ac:dyDescent="0.25">
      <c r="A126" s="209" t="s">
        <v>49</v>
      </c>
      <c r="B126" s="210"/>
      <c r="C126" s="181">
        <v>665</v>
      </c>
      <c r="D126" s="181">
        <v>657</v>
      </c>
      <c r="E126" s="181">
        <v>597</v>
      </c>
      <c r="F126" s="181">
        <v>565</v>
      </c>
      <c r="G126" s="181">
        <v>468</v>
      </c>
      <c r="H126" s="181">
        <v>503</v>
      </c>
      <c r="I126" s="181">
        <v>489</v>
      </c>
      <c r="J126" s="181">
        <v>458</v>
      </c>
      <c r="K126" s="181">
        <v>599</v>
      </c>
      <c r="L126" s="181">
        <v>652</v>
      </c>
      <c r="M126" s="181">
        <v>626</v>
      </c>
      <c r="N126" s="181">
        <v>580</v>
      </c>
      <c r="O126" s="181">
        <v>744</v>
      </c>
      <c r="P126" s="181">
        <v>998</v>
      </c>
      <c r="Q126" s="80"/>
    </row>
    <row r="127" spans="1:17" ht="15" x14ac:dyDescent="0.25">
      <c r="A127" s="209" t="s">
        <v>50</v>
      </c>
      <c r="B127" s="210"/>
      <c r="C127" s="181">
        <v>279</v>
      </c>
      <c r="D127" s="181">
        <v>374</v>
      </c>
      <c r="E127" s="181">
        <v>299</v>
      </c>
      <c r="F127" s="181">
        <v>251</v>
      </c>
      <c r="G127" s="181">
        <v>202</v>
      </c>
      <c r="H127" s="181">
        <v>181</v>
      </c>
      <c r="I127" s="181">
        <v>199</v>
      </c>
      <c r="J127" s="181">
        <v>247</v>
      </c>
      <c r="K127" s="181">
        <v>287</v>
      </c>
      <c r="L127" s="181">
        <v>296</v>
      </c>
      <c r="M127" s="181">
        <v>255</v>
      </c>
      <c r="N127" s="181">
        <v>238</v>
      </c>
      <c r="O127" s="181">
        <v>282</v>
      </c>
      <c r="P127" s="245">
        <v>364</v>
      </c>
      <c r="Q127" s="80"/>
    </row>
    <row r="128" spans="1:17" ht="15" x14ac:dyDescent="0.25">
      <c r="A128" s="209" t="s">
        <v>51</v>
      </c>
      <c r="B128" s="210"/>
      <c r="C128" s="181">
        <v>144</v>
      </c>
      <c r="D128" s="181">
        <v>121</v>
      </c>
      <c r="E128" s="181">
        <v>158</v>
      </c>
      <c r="F128" s="181">
        <v>92</v>
      </c>
      <c r="G128" s="181">
        <v>70</v>
      </c>
      <c r="H128" s="181">
        <v>60</v>
      </c>
      <c r="I128" s="181">
        <v>60</v>
      </c>
      <c r="J128" s="181">
        <v>91</v>
      </c>
      <c r="K128" s="181">
        <v>83</v>
      </c>
      <c r="L128" s="181">
        <v>85</v>
      </c>
      <c r="M128" s="181">
        <v>88</v>
      </c>
      <c r="N128" s="181">
        <v>51</v>
      </c>
      <c r="O128" s="181">
        <v>59</v>
      </c>
      <c r="P128" s="245">
        <v>90</v>
      </c>
      <c r="Q128" s="80"/>
    </row>
    <row r="129" spans="1:17" ht="15" x14ac:dyDescent="0.25">
      <c r="A129" s="209" t="s">
        <v>52</v>
      </c>
      <c r="B129" s="210"/>
      <c r="C129" s="181">
        <v>47</v>
      </c>
      <c r="D129" s="181">
        <v>68</v>
      </c>
      <c r="E129" s="181">
        <v>66</v>
      </c>
      <c r="F129" s="181">
        <v>68</v>
      </c>
      <c r="G129" s="181">
        <v>74</v>
      </c>
      <c r="H129" s="181">
        <v>67</v>
      </c>
      <c r="I129" s="181">
        <v>66</v>
      </c>
      <c r="J129" s="181">
        <v>107</v>
      </c>
      <c r="K129" s="181">
        <v>76</v>
      </c>
      <c r="L129" s="181">
        <v>82</v>
      </c>
      <c r="M129" s="181">
        <v>57</v>
      </c>
      <c r="N129" s="181">
        <v>31</v>
      </c>
      <c r="O129" s="181">
        <v>33</v>
      </c>
      <c r="P129" s="245">
        <v>63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EC418EA7-F231-46CB-8855-15621F3D745B}"/>
    <hyperlink ref="A3" location="Notes!A1" display="Go to specific notes" xr:uid="{CEE7431E-0E3B-4177-A530-E70376AAF0C3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7B4F-C781-43A9-AA73-FE36E209F755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21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21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370</v>
      </c>
      <c r="C15" s="181">
        <v>350</v>
      </c>
      <c r="D15" s="181">
        <v>357.5</v>
      </c>
      <c r="E15" s="181">
        <v>375</v>
      </c>
      <c r="F15" s="181">
        <v>360</v>
      </c>
      <c r="G15" s="181">
        <v>360</v>
      </c>
      <c r="H15" s="181">
        <v>360</v>
      </c>
      <c r="I15" s="181">
        <v>365</v>
      </c>
      <c r="J15" s="181">
        <v>375</v>
      </c>
      <c r="K15" s="181">
        <v>375</v>
      </c>
      <c r="L15" s="181">
        <v>375</v>
      </c>
      <c r="M15" s="181">
        <v>375</v>
      </c>
      <c r="N15" s="181">
        <v>395</v>
      </c>
      <c r="O15" s="181">
        <v>450</v>
      </c>
      <c r="P15" s="133">
        <v>0.139240506329114</v>
      </c>
      <c r="Q15" s="111">
        <v>0.21621621621621623</v>
      </c>
    </row>
    <row r="16" spans="1:17" ht="15" x14ac:dyDescent="0.25">
      <c r="A16" s="107" t="s">
        <v>25</v>
      </c>
      <c r="B16" s="181">
        <v>395</v>
      </c>
      <c r="C16" s="181">
        <v>395</v>
      </c>
      <c r="D16" s="181">
        <v>395</v>
      </c>
      <c r="E16" s="181">
        <v>395</v>
      </c>
      <c r="F16" s="181">
        <v>395</v>
      </c>
      <c r="G16" s="181">
        <v>395</v>
      </c>
      <c r="H16" s="181">
        <v>395</v>
      </c>
      <c r="I16" s="181">
        <v>400</v>
      </c>
      <c r="J16" s="181">
        <v>395</v>
      </c>
      <c r="K16" s="181">
        <v>395</v>
      </c>
      <c r="L16" s="181">
        <v>395</v>
      </c>
      <c r="M16" s="181">
        <v>415</v>
      </c>
      <c r="N16" s="181">
        <v>450</v>
      </c>
      <c r="O16" s="181">
        <v>500</v>
      </c>
      <c r="P16" s="133">
        <v>0.11111111111111116</v>
      </c>
      <c r="Q16" s="111">
        <v>0.26582278481012667</v>
      </c>
    </row>
    <row r="17" spans="1:44" ht="15" x14ac:dyDescent="0.25">
      <c r="A17" s="107" t="s">
        <v>26</v>
      </c>
      <c r="B17" s="181">
        <v>396.84</v>
      </c>
      <c r="C17" s="181">
        <v>390.11</v>
      </c>
      <c r="D17" s="181">
        <v>399.03</v>
      </c>
      <c r="E17" s="181">
        <v>392.2</v>
      </c>
      <c r="F17" s="181">
        <v>390</v>
      </c>
      <c r="G17" s="181">
        <v>390.14</v>
      </c>
      <c r="H17" s="181">
        <v>400.42</v>
      </c>
      <c r="I17" s="181">
        <v>398.63</v>
      </c>
      <c r="J17" s="181">
        <v>404.79</v>
      </c>
      <c r="K17" s="181">
        <v>403.34</v>
      </c>
      <c r="L17" s="181">
        <v>404.49</v>
      </c>
      <c r="M17" s="181">
        <v>419.69</v>
      </c>
      <c r="N17" s="181">
        <v>444.98</v>
      </c>
      <c r="O17" s="181">
        <v>507.73</v>
      </c>
      <c r="P17" s="133">
        <v>0.14101757382354263</v>
      </c>
      <c r="Q17" s="111">
        <v>0.27943251688337889</v>
      </c>
      <c r="AR17" s="1" t="s">
        <v>150</v>
      </c>
    </row>
    <row r="18" spans="1:44" ht="15" x14ac:dyDescent="0.25">
      <c r="A18" s="107" t="s">
        <v>27</v>
      </c>
      <c r="B18" s="181">
        <v>425</v>
      </c>
      <c r="C18" s="181">
        <v>425</v>
      </c>
      <c r="D18" s="181">
        <v>425</v>
      </c>
      <c r="E18" s="181">
        <v>425</v>
      </c>
      <c r="F18" s="181">
        <v>425</v>
      </c>
      <c r="G18" s="181">
        <v>417.5</v>
      </c>
      <c r="H18" s="181">
        <v>425</v>
      </c>
      <c r="I18" s="181">
        <v>425</v>
      </c>
      <c r="J18" s="181">
        <v>425</v>
      </c>
      <c r="K18" s="181">
        <v>450</v>
      </c>
      <c r="L18" s="181">
        <v>425</v>
      </c>
      <c r="M18" s="181">
        <v>450</v>
      </c>
      <c r="N18" s="181">
        <v>475</v>
      </c>
      <c r="O18" s="181">
        <v>550</v>
      </c>
      <c r="P18" s="133">
        <v>0.15789473684210531</v>
      </c>
      <c r="Q18" s="111">
        <v>0.29411764705882359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450</v>
      </c>
      <c r="C37" s="181">
        <v>450</v>
      </c>
      <c r="D37" s="181">
        <v>450</v>
      </c>
      <c r="E37" s="181">
        <v>425</v>
      </c>
      <c r="F37" s="181">
        <v>450</v>
      </c>
      <c r="G37" s="181">
        <v>425</v>
      </c>
      <c r="H37" s="181">
        <v>450</v>
      </c>
      <c r="I37" s="181">
        <v>450</v>
      </c>
      <c r="J37" s="181">
        <v>450</v>
      </c>
      <c r="K37" s="181">
        <v>450</v>
      </c>
      <c r="L37" s="181">
        <v>450</v>
      </c>
      <c r="M37" s="181">
        <v>475</v>
      </c>
      <c r="N37" s="181">
        <v>512.5</v>
      </c>
      <c r="O37" s="181">
        <v>595</v>
      </c>
      <c r="P37" s="133">
        <v>0.16097560975609748</v>
      </c>
      <c r="Q37" s="111">
        <v>0.32222222222222219</v>
      </c>
    </row>
    <row r="38" spans="1:22" ht="15" x14ac:dyDescent="0.25">
      <c r="A38" s="107" t="s">
        <v>25</v>
      </c>
      <c r="B38" s="181">
        <v>495</v>
      </c>
      <c r="C38" s="181">
        <v>495</v>
      </c>
      <c r="D38" s="181">
        <v>495</v>
      </c>
      <c r="E38" s="181">
        <v>475</v>
      </c>
      <c r="F38" s="181">
        <v>475</v>
      </c>
      <c r="G38" s="181">
        <v>460</v>
      </c>
      <c r="H38" s="181">
        <v>475</v>
      </c>
      <c r="I38" s="181">
        <v>487.5</v>
      </c>
      <c r="J38" s="181">
        <v>495</v>
      </c>
      <c r="K38" s="181">
        <v>495</v>
      </c>
      <c r="L38" s="181">
        <v>495</v>
      </c>
      <c r="M38" s="181">
        <v>525</v>
      </c>
      <c r="N38" s="181">
        <v>575</v>
      </c>
      <c r="O38" s="181">
        <v>675</v>
      </c>
      <c r="P38" s="133">
        <v>0.17391304347826098</v>
      </c>
      <c r="Q38" s="111">
        <v>0.36363636363636354</v>
      </c>
    </row>
    <row r="39" spans="1:22" ht="15" x14ac:dyDescent="0.25">
      <c r="A39" s="107" t="s">
        <v>26</v>
      </c>
      <c r="B39" s="181">
        <v>492.17</v>
      </c>
      <c r="C39" s="181">
        <v>493.6</v>
      </c>
      <c r="D39" s="181">
        <v>493.9</v>
      </c>
      <c r="E39" s="181">
        <v>486.03</v>
      </c>
      <c r="F39" s="181">
        <v>479</v>
      </c>
      <c r="G39" s="181">
        <v>476.44</v>
      </c>
      <c r="H39" s="181">
        <v>498.22</v>
      </c>
      <c r="I39" s="181">
        <v>495.63</v>
      </c>
      <c r="J39" s="181">
        <v>503.31</v>
      </c>
      <c r="K39" s="181">
        <v>508.68</v>
      </c>
      <c r="L39" s="181">
        <v>501.82</v>
      </c>
      <c r="M39" s="181">
        <v>537.21</v>
      </c>
      <c r="N39" s="181">
        <v>581.98</v>
      </c>
      <c r="O39" s="181">
        <v>682</v>
      </c>
      <c r="P39" s="133">
        <v>0.17186157599917529</v>
      </c>
      <c r="Q39" s="111">
        <v>0.3857000629863665</v>
      </c>
    </row>
    <row r="40" spans="1:22" ht="15" x14ac:dyDescent="0.25">
      <c r="A40" s="107" t="s">
        <v>27</v>
      </c>
      <c r="B40" s="181">
        <v>550</v>
      </c>
      <c r="C40" s="181">
        <v>550</v>
      </c>
      <c r="D40" s="181">
        <v>550</v>
      </c>
      <c r="E40" s="181">
        <v>550</v>
      </c>
      <c r="F40" s="181">
        <v>525</v>
      </c>
      <c r="G40" s="181">
        <v>525</v>
      </c>
      <c r="H40" s="181">
        <v>550</v>
      </c>
      <c r="I40" s="181">
        <v>550</v>
      </c>
      <c r="J40" s="181">
        <v>550</v>
      </c>
      <c r="K40" s="181">
        <v>550</v>
      </c>
      <c r="L40" s="181">
        <v>550</v>
      </c>
      <c r="M40" s="181">
        <v>595</v>
      </c>
      <c r="N40" s="181">
        <v>625</v>
      </c>
      <c r="O40" s="181">
        <v>750</v>
      </c>
      <c r="P40" s="133">
        <v>0.19999999999999996</v>
      </c>
      <c r="Q40" s="111">
        <v>0.36363636363636354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475</v>
      </c>
      <c r="C59" s="181">
        <v>495</v>
      </c>
      <c r="D59" s="181">
        <v>498</v>
      </c>
      <c r="E59" s="181">
        <v>495</v>
      </c>
      <c r="F59" s="181">
        <v>480</v>
      </c>
      <c r="G59" s="181">
        <v>495</v>
      </c>
      <c r="H59" s="181">
        <v>475</v>
      </c>
      <c r="I59" s="181">
        <v>525</v>
      </c>
      <c r="J59" s="181">
        <v>500</v>
      </c>
      <c r="K59" s="181">
        <v>550</v>
      </c>
      <c r="L59" s="181">
        <v>550</v>
      </c>
      <c r="M59" s="181">
        <v>550</v>
      </c>
      <c r="N59" s="181">
        <v>595</v>
      </c>
      <c r="O59" s="181">
        <v>650</v>
      </c>
      <c r="P59" s="133">
        <v>9.243697478991586E-2</v>
      </c>
      <c r="Q59" s="111">
        <v>0.36842105263157898</v>
      </c>
    </row>
    <row r="60" spans="1:22" ht="15" x14ac:dyDescent="0.25">
      <c r="A60" s="107" t="s">
        <v>25</v>
      </c>
      <c r="B60" s="181">
        <v>575</v>
      </c>
      <c r="C60" s="181">
        <v>575</v>
      </c>
      <c r="D60" s="181">
        <v>575</v>
      </c>
      <c r="E60" s="181">
        <v>550</v>
      </c>
      <c r="F60" s="181">
        <v>550</v>
      </c>
      <c r="G60" s="181">
        <v>550</v>
      </c>
      <c r="H60" s="181">
        <v>562.5</v>
      </c>
      <c r="I60" s="181">
        <v>595</v>
      </c>
      <c r="J60" s="181">
        <v>575</v>
      </c>
      <c r="K60" s="181">
        <v>595</v>
      </c>
      <c r="L60" s="181">
        <v>600</v>
      </c>
      <c r="M60" s="181">
        <v>650</v>
      </c>
      <c r="N60" s="181">
        <v>695</v>
      </c>
      <c r="O60" s="181">
        <v>750</v>
      </c>
      <c r="P60" s="133">
        <v>7.9136690647481966E-2</v>
      </c>
      <c r="Q60" s="111">
        <v>0.30434782608695654</v>
      </c>
    </row>
    <row r="61" spans="1:22" ht="15" x14ac:dyDescent="0.25">
      <c r="A61" s="107" t="s">
        <v>26</v>
      </c>
      <c r="B61" s="181">
        <v>591.05999999999995</v>
      </c>
      <c r="C61" s="181">
        <v>592.34</v>
      </c>
      <c r="D61" s="181">
        <v>606.89</v>
      </c>
      <c r="E61" s="181">
        <v>573.74</v>
      </c>
      <c r="F61" s="181">
        <v>590.70000000000005</v>
      </c>
      <c r="G61" s="181">
        <v>571.15</v>
      </c>
      <c r="H61" s="181">
        <v>575.4</v>
      </c>
      <c r="I61" s="181">
        <v>603.98</v>
      </c>
      <c r="J61" s="181">
        <v>634.45000000000005</v>
      </c>
      <c r="K61" s="181">
        <v>639</v>
      </c>
      <c r="L61" s="181">
        <v>674.32</v>
      </c>
      <c r="M61" s="181">
        <v>671.69</v>
      </c>
      <c r="N61" s="181">
        <v>728.14</v>
      </c>
      <c r="O61" s="181">
        <v>826</v>
      </c>
      <c r="P61" s="133">
        <v>0.1343972313016728</v>
      </c>
      <c r="Q61" s="111">
        <v>0.39748925658985557</v>
      </c>
    </row>
    <row r="62" spans="1:22" ht="15" x14ac:dyDescent="0.25">
      <c r="A62" s="107" t="s">
        <v>27</v>
      </c>
      <c r="B62" s="181">
        <v>650</v>
      </c>
      <c r="C62" s="181">
        <v>650</v>
      </c>
      <c r="D62" s="181">
        <v>680</v>
      </c>
      <c r="E62" s="181">
        <v>635</v>
      </c>
      <c r="F62" s="181">
        <v>650</v>
      </c>
      <c r="G62" s="181">
        <v>625</v>
      </c>
      <c r="H62" s="181">
        <v>650</v>
      </c>
      <c r="I62" s="181">
        <v>650</v>
      </c>
      <c r="J62" s="181">
        <v>695</v>
      </c>
      <c r="K62" s="181">
        <v>695</v>
      </c>
      <c r="L62" s="181">
        <v>795</v>
      </c>
      <c r="M62" s="181">
        <v>795</v>
      </c>
      <c r="N62" s="181">
        <v>850</v>
      </c>
      <c r="O62" s="181">
        <v>925</v>
      </c>
      <c r="P62" s="133">
        <v>8.8235294117646967E-2</v>
      </c>
      <c r="Q62" s="111">
        <v>0.42307692307692313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695</v>
      </c>
      <c r="C81" s="181">
        <v>700</v>
      </c>
      <c r="D81" s="181">
        <v>700</v>
      </c>
      <c r="E81" s="181">
        <v>695</v>
      </c>
      <c r="F81" s="181">
        <v>750</v>
      </c>
      <c r="G81" s="181">
        <v>795</v>
      </c>
      <c r="H81" s="181">
        <v>771.5</v>
      </c>
      <c r="I81" s="181">
        <v>795</v>
      </c>
      <c r="J81" s="181">
        <v>695</v>
      </c>
      <c r="K81" s="181">
        <v>950</v>
      </c>
      <c r="L81" s="181">
        <v>820</v>
      </c>
      <c r="M81" s="181">
        <v>900</v>
      </c>
      <c r="N81" s="181">
        <v>950</v>
      </c>
      <c r="O81" s="181">
        <v>950</v>
      </c>
      <c r="P81" s="133">
        <v>0</v>
      </c>
      <c r="Q81" s="111">
        <v>0.36690647482014382</v>
      </c>
    </row>
    <row r="82" spans="1:22" ht="15" x14ac:dyDescent="0.25">
      <c r="A82" s="107" t="s">
        <v>25</v>
      </c>
      <c r="B82" s="181">
        <v>795</v>
      </c>
      <c r="C82" s="181">
        <v>850</v>
      </c>
      <c r="D82" s="181">
        <v>795</v>
      </c>
      <c r="E82" s="181">
        <v>772.5</v>
      </c>
      <c r="F82" s="181">
        <v>795</v>
      </c>
      <c r="G82" s="181">
        <v>800</v>
      </c>
      <c r="H82" s="181">
        <v>872.5</v>
      </c>
      <c r="I82" s="181">
        <v>850</v>
      </c>
      <c r="J82" s="181">
        <v>1100</v>
      </c>
      <c r="K82" s="181">
        <v>1147.5</v>
      </c>
      <c r="L82" s="181">
        <v>972.5</v>
      </c>
      <c r="M82" s="181">
        <v>1072.5</v>
      </c>
      <c r="N82" s="181">
        <v>950</v>
      </c>
      <c r="O82" s="181">
        <v>950</v>
      </c>
      <c r="P82" s="133">
        <v>0</v>
      </c>
      <c r="Q82" s="111">
        <v>0.19496855345911945</v>
      </c>
    </row>
    <row r="83" spans="1:22" ht="15" x14ac:dyDescent="0.25">
      <c r="A83" s="107" t="s">
        <v>26</v>
      </c>
      <c r="B83" s="181">
        <v>821.05</v>
      </c>
      <c r="C83" s="181">
        <v>821.4</v>
      </c>
      <c r="D83" s="181">
        <v>834.38</v>
      </c>
      <c r="E83" s="181">
        <v>774.17</v>
      </c>
      <c r="F83" s="181">
        <v>795.87</v>
      </c>
      <c r="G83" s="181">
        <v>861.7</v>
      </c>
      <c r="H83" s="181">
        <v>906.5</v>
      </c>
      <c r="I83" s="181">
        <v>886</v>
      </c>
      <c r="J83" s="181">
        <v>1089.29</v>
      </c>
      <c r="K83" s="181">
        <v>1265.83</v>
      </c>
      <c r="L83" s="181">
        <v>964.58</v>
      </c>
      <c r="M83" s="181">
        <v>1091.5</v>
      </c>
      <c r="N83" s="181">
        <v>1023.93</v>
      </c>
      <c r="O83" s="181">
        <v>1088.08</v>
      </c>
      <c r="P83" s="133">
        <v>6.2650767142285124E-2</v>
      </c>
      <c r="Q83" s="111">
        <v>0.32522988855733503</v>
      </c>
    </row>
    <row r="84" spans="1:22" ht="15" x14ac:dyDescent="0.25">
      <c r="A84" s="107" t="s">
        <v>27</v>
      </c>
      <c r="B84" s="181">
        <v>850</v>
      </c>
      <c r="C84" s="181">
        <v>900</v>
      </c>
      <c r="D84" s="181">
        <v>912.5</v>
      </c>
      <c r="E84" s="181">
        <v>850</v>
      </c>
      <c r="F84" s="181">
        <v>850</v>
      </c>
      <c r="G84" s="181">
        <v>875</v>
      </c>
      <c r="H84" s="181">
        <v>997.5</v>
      </c>
      <c r="I84" s="181">
        <v>995</v>
      </c>
      <c r="J84" s="181">
        <v>1385</v>
      </c>
      <c r="K84" s="181">
        <v>1650</v>
      </c>
      <c r="L84" s="181">
        <v>1125</v>
      </c>
      <c r="M84" s="181">
        <v>1200</v>
      </c>
      <c r="N84" s="181">
        <v>1050</v>
      </c>
      <c r="O84" s="181">
        <v>1000</v>
      </c>
      <c r="P84" s="133">
        <v>-4.7619047619047672E-2</v>
      </c>
      <c r="Q84" s="111">
        <v>0.17647058823529416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240</v>
      </c>
      <c r="C103" s="181">
        <v>277</v>
      </c>
      <c r="D103" s="181">
        <v>268</v>
      </c>
      <c r="E103" s="181">
        <v>275</v>
      </c>
      <c r="F103" s="181">
        <v>260</v>
      </c>
      <c r="G103" s="181">
        <v>272.61</v>
      </c>
      <c r="H103" s="181">
        <v>260.70999999999998</v>
      </c>
      <c r="I103" s="181">
        <v>275</v>
      </c>
      <c r="J103" s="181">
        <v>275</v>
      </c>
      <c r="K103" s="181">
        <v>300</v>
      </c>
      <c r="L103" s="181">
        <v>302</v>
      </c>
      <c r="M103" s="181">
        <v>300</v>
      </c>
      <c r="N103" s="181">
        <v>305</v>
      </c>
      <c r="O103" s="181">
        <v>335</v>
      </c>
      <c r="P103" s="133">
        <v>9.8360655737705027E-2</v>
      </c>
      <c r="Q103" s="111">
        <v>0.39583333333333326</v>
      </c>
      <c r="AG103" s="62" t="s">
        <v>48</v>
      </c>
      <c r="AH103" s="11">
        <v>74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294</v>
      </c>
      <c r="C104" s="181">
        <v>294</v>
      </c>
      <c r="D104" s="181">
        <v>292.5</v>
      </c>
      <c r="E104" s="181">
        <v>285</v>
      </c>
      <c r="F104" s="181">
        <v>281.66000000000003</v>
      </c>
      <c r="G104" s="181">
        <v>305</v>
      </c>
      <c r="H104" s="181">
        <v>305</v>
      </c>
      <c r="I104" s="181">
        <v>325</v>
      </c>
      <c r="J104" s="181">
        <v>300</v>
      </c>
      <c r="K104" s="181">
        <v>350</v>
      </c>
      <c r="L104" s="181">
        <v>350</v>
      </c>
      <c r="M104" s="181">
        <v>360</v>
      </c>
      <c r="N104" s="181">
        <v>359</v>
      </c>
      <c r="O104" s="181">
        <v>450</v>
      </c>
      <c r="P104" s="133">
        <v>0.25348189415041777</v>
      </c>
      <c r="Q104" s="111">
        <v>0.53061224489795911</v>
      </c>
      <c r="AG104" s="62" t="s">
        <v>49</v>
      </c>
      <c r="AH104" s="11">
        <v>450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288.89</v>
      </c>
      <c r="C105" s="181">
        <v>300.14999999999998</v>
      </c>
      <c r="D105" s="181">
        <v>291.19</v>
      </c>
      <c r="E105" s="181">
        <v>286.20999999999998</v>
      </c>
      <c r="F105" s="181">
        <v>283.39999999999998</v>
      </c>
      <c r="G105" s="181">
        <v>315.55</v>
      </c>
      <c r="H105" s="181">
        <v>322.08999999999997</v>
      </c>
      <c r="I105" s="181">
        <v>331.01</v>
      </c>
      <c r="J105" s="181">
        <v>311.75</v>
      </c>
      <c r="K105" s="181">
        <v>332.59</v>
      </c>
      <c r="L105" s="181">
        <v>346.61</v>
      </c>
      <c r="M105" s="181">
        <v>357</v>
      </c>
      <c r="N105" s="181">
        <v>382.62</v>
      </c>
      <c r="O105" s="181">
        <v>436.63</v>
      </c>
      <c r="P105" s="133">
        <v>0.14115832941299455</v>
      </c>
      <c r="Q105" s="111">
        <v>0.51140572536259477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344</v>
      </c>
      <c r="C106" s="181">
        <v>315</v>
      </c>
      <c r="D106" s="181">
        <v>325</v>
      </c>
      <c r="E106" s="181">
        <v>303.33</v>
      </c>
      <c r="F106" s="181">
        <v>305</v>
      </c>
      <c r="G106" s="181">
        <v>359.52</v>
      </c>
      <c r="H106" s="181">
        <v>359.52</v>
      </c>
      <c r="I106" s="181">
        <v>375</v>
      </c>
      <c r="J106" s="181">
        <v>350</v>
      </c>
      <c r="K106" s="181">
        <v>375</v>
      </c>
      <c r="L106" s="181">
        <v>400</v>
      </c>
      <c r="M106" s="181">
        <v>403</v>
      </c>
      <c r="N106" s="181">
        <v>445</v>
      </c>
      <c r="O106" s="181">
        <v>500</v>
      </c>
      <c r="P106" s="133">
        <v>0.12359550561797761</v>
      </c>
      <c r="Q106" s="111">
        <v>0.45348837209302317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74</v>
      </c>
      <c r="D125" s="181">
        <v>90</v>
      </c>
      <c r="E125" s="181">
        <v>72</v>
      </c>
      <c r="F125" s="181">
        <v>50</v>
      </c>
      <c r="G125" s="181">
        <v>56</v>
      </c>
      <c r="H125" s="181">
        <v>108</v>
      </c>
      <c r="I125" s="181">
        <v>118</v>
      </c>
      <c r="J125" s="181">
        <v>95</v>
      </c>
      <c r="K125" s="181">
        <v>95</v>
      </c>
      <c r="L125" s="181">
        <v>97</v>
      </c>
      <c r="M125" s="181">
        <v>85</v>
      </c>
      <c r="N125" s="181">
        <v>97</v>
      </c>
      <c r="O125" s="181">
        <v>99</v>
      </c>
      <c r="P125" s="181">
        <v>93</v>
      </c>
      <c r="Q125" s="80"/>
    </row>
    <row r="126" spans="1:17" ht="15" x14ac:dyDescent="0.25">
      <c r="A126" s="209" t="s">
        <v>49</v>
      </c>
      <c r="B126" s="210"/>
      <c r="C126" s="181">
        <v>160</v>
      </c>
      <c r="D126" s="181">
        <v>161</v>
      </c>
      <c r="E126" s="181">
        <v>165</v>
      </c>
      <c r="F126" s="181">
        <v>175</v>
      </c>
      <c r="G126" s="181">
        <v>145</v>
      </c>
      <c r="H126" s="181">
        <v>243</v>
      </c>
      <c r="I126" s="181">
        <v>197</v>
      </c>
      <c r="J126" s="181">
        <v>210</v>
      </c>
      <c r="K126" s="181">
        <v>210</v>
      </c>
      <c r="L126" s="181">
        <v>222</v>
      </c>
      <c r="M126" s="181">
        <v>161</v>
      </c>
      <c r="N126" s="181">
        <v>163</v>
      </c>
      <c r="O126" s="181">
        <v>164</v>
      </c>
      <c r="P126" s="181">
        <v>197</v>
      </c>
      <c r="Q126" s="80"/>
    </row>
    <row r="127" spans="1:17" ht="15" x14ac:dyDescent="0.25">
      <c r="A127" s="209" t="s">
        <v>50</v>
      </c>
      <c r="B127" s="210"/>
      <c r="C127" s="181">
        <v>67</v>
      </c>
      <c r="D127" s="181">
        <v>92</v>
      </c>
      <c r="E127" s="181">
        <v>73</v>
      </c>
      <c r="F127" s="181">
        <v>79</v>
      </c>
      <c r="G127" s="181">
        <v>87</v>
      </c>
      <c r="H127" s="181">
        <v>103</v>
      </c>
      <c r="I127" s="181">
        <v>68</v>
      </c>
      <c r="J127" s="181">
        <v>60</v>
      </c>
      <c r="K127" s="181">
        <v>55</v>
      </c>
      <c r="L127" s="181">
        <v>60</v>
      </c>
      <c r="M127" s="181">
        <v>59</v>
      </c>
      <c r="N127" s="181">
        <v>54</v>
      </c>
      <c r="O127" s="181">
        <v>59</v>
      </c>
      <c r="P127" s="245">
        <v>61</v>
      </c>
      <c r="Q127" s="80"/>
    </row>
    <row r="128" spans="1:17" ht="15" x14ac:dyDescent="0.25">
      <c r="A128" s="209" t="s">
        <v>51</v>
      </c>
      <c r="B128" s="210"/>
      <c r="C128" s="181">
        <v>19</v>
      </c>
      <c r="D128" s="181">
        <v>25</v>
      </c>
      <c r="E128" s="181">
        <v>16</v>
      </c>
      <c r="F128" s="181">
        <v>12</v>
      </c>
      <c r="G128" s="181">
        <v>15</v>
      </c>
      <c r="H128" s="181">
        <v>13</v>
      </c>
      <c r="I128" s="181">
        <v>12</v>
      </c>
      <c r="J128" s="181">
        <v>15</v>
      </c>
      <c r="K128" s="181">
        <v>7</v>
      </c>
      <c r="L128" s="181">
        <v>6</v>
      </c>
      <c r="M128" s="181">
        <v>12</v>
      </c>
      <c r="N128" s="181">
        <v>10</v>
      </c>
      <c r="O128" s="181">
        <v>14</v>
      </c>
      <c r="P128" s="245">
        <v>13</v>
      </c>
      <c r="Q128" s="80"/>
    </row>
    <row r="129" spans="1:17" ht="15" x14ac:dyDescent="0.25">
      <c r="A129" s="209" t="s">
        <v>52</v>
      </c>
      <c r="B129" s="210"/>
      <c r="C129" s="181">
        <v>15</v>
      </c>
      <c r="D129" s="181">
        <v>20</v>
      </c>
      <c r="E129" s="181">
        <v>18</v>
      </c>
      <c r="F129" s="181">
        <v>30</v>
      </c>
      <c r="G129" s="181">
        <v>49</v>
      </c>
      <c r="H129" s="181">
        <v>69</v>
      </c>
      <c r="I129" s="181">
        <v>45</v>
      </c>
      <c r="J129" s="181">
        <v>51</v>
      </c>
      <c r="K129" s="181">
        <v>36</v>
      </c>
      <c r="L129" s="181">
        <v>45</v>
      </c>
      <c r="M129" s="181">
        <v>35</v>
      </c>
      <c r="N129" s="181">
        <v>37</v>
      </c>
      <c r="O129" s="181">
        <v>39</v>
      </c>
      <c r="P129" s="245">
        <v>31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FD0A2DE5-1450-4AE2-AA53-7981296F848F}"/>
    <hyperlink ref="A3" location="Notes!A1" display="Go to specific notes" xr:uid="{1FCD4FBB-E747-40C8-9D77-B7E6CED1D8EF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543F-CE04-49E3-8873-692FF7028EDA}">
  <dimension ref="A1:AR150"/>
  <sheetViews>
    <sheetView zoomScaleNormal="100" workbookViewId="0"/>
  </sheetViews>
  <sheetFormatPr defaultColWidth="9.109375" defaultRowHeight="13.2" x14ac:dyDescent="0.25"/>
  <cols>
    <col min="1" max="1" width="17.44140625" style="1" customWidth="1"/>
    <col min="2" max="15" width="8.109375" style="1" customWidth="1"/>
    <col min="16" max="17" width="9.109375" style="1" customWidth="1"/>
    <col min="18" max="18" width="1.44140625" style="1" customWidth="1"/>
    <col min="19" max="30" width="5.44140625" style="1" customWidth="1"/>
    <col min="31" max="31" width="6.44140625" style="1" customWidth="1"/>
    <col min="32" max="32" width="3.109375" style="1" customWidth="1"/>
    <col min="33" max="33" width="16.5546875" style="1" hidden="1" customWidth="1"/>
    <col min="34" max="41" width="0" style="1" hidden="1" customWidth="1"/>
    <col min="42" max="16384" width="9.109375" style="1"/>
  </cols>
  <sheetData>
    <row r="1" spans="1:17" ht="19.2" x14ac:dyDescent="0.35">
      <c r="A1" s="95" t="s">
        <v>227</v>
      </c>
    </row>
    <row r="2" spans="1:17" ht="15" x14ac:dyDescent="0.25">
      <c r="A2" s="106" t="s">
        <v>195</v>
      </c>
    </row>
    <row r="3" spans="1:17" ht="15" x14ac:dyDescent="0.25">
      <c r="A3" s="106" t="s">
        <v>196</v>
      </c>
    </row>
    <row r="4" spans="1:17" ht="15" x14ac:dyDescent="0.25">
      <c r="A4" s="132" t="s">
        <v>335</v>
      </c>
    </row>
    <row r="5" spans="1:17" ht="9" customHeight="1" thickBot="1" x14ac:dyDescent="0.4">
      <c r="A5" s="95"/>
    </row>
    <row r="6" spans="1:17" ht="16.2" thickBot="1" x14ac:dyDescent="0.35">
      <c r="A6" s="256" t="s">
        <v>22</v>
      </c>
      <c r="B6" s="257"/>
      <c r="C6" s="258"/>
      <c r="D6" s="202"/>
    </row>
    <row r="7" spans="1:17" ht="9.6" customHeight="1" x14ac:dyDescent="0.25">
      <c r="A7" s="76"/>
      <c r="B7" s="76"/>
      <c r="C7" s="76"/>
    </row>
    <row r="8" spans="1:17" ht="25.5" customHeight="1" x14ac:dyDescent="0.4">
      <c r="A8" s="79" t="s">
        <v>152</v>
      </c>
      <c r="B8" s="76"/>
      <c r="C8" s="76"/>
      <c r="F8" s="73" t="s">
        <v>22</v>
      </c>
      <c r="M8" s="75"/>
      <c r="N8" s="75"/>
      <c r="O8" s="75"/>
    </row>
    <row r="9" spans="1:17" ht="19.2" customHeight="1" x14ac:dyDescent="0.4">
      <c r="A9" s="161" t="s">
        <v>209</v>
      </c>
      <c r="B9" s="76"/>
      <c r="C9" s="76"/>
      <c r="F9" s="73"/>
      <c r="M9" s="75"/>
      <c r="N9" s="75"/>
      <c r="O9" s="75"/>
    </row>
    <row r="10" spans="1:17" ht="7.8" customHeight="1" x14ac:dyDescent="0.25">
      <c r="A10" s="68"/>
      <c r="B10" s="76"/>
      <c r="C10" s="76"/>
    </row>
    <row r="11" spans="1:17" ht="265.95" customHeight="1" x14ac:dyDescent="0.25">
      <c r="A11" s="8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8"/>
    </row>
    <row r="12" spans="1:17" ht="8.4" customHeight="1" x14ac:dyDescent="0.25">
      <c r="A12" s="76"/>
      <c r="B12" s="76"/>
      <c r="C12" s="76"/>
    </row>
    <row r="13" spans="1:17" ht="15.6" x14ac:dyDescent="0.3">
      <c r="A13" s="206" t="s">
        <v>138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5"/>
    </row>
    <row r="14" spans="1:17" ht="30" x14ac:dyDescent="0.25">
      <c r="A14" s="107"/>
      <c r="B14" s="203">
        <v>2010</v>
      </c>
      <c r="C14" s="203">
        <v>2011</v>
      </c>
      <c r="D14" s="203">
        <v>2012</v>
      </c>
      <c r="E14" s="203">
        <v>2013</v>
      </c>
      <c r="F14" s="203">
        <v>2014</v>
      </c>
      <c r="G14" s="203">
        <v>2015</v>
      </c>
      <c r="H14" s="203">
        <v>2016</v>
      </c>
      <c r="I14" s="203">
        <v>2017</v>
      </c>
      <c r="J14" s="203">
        <v>2018</v>
      </c>
      <c r="K14" s="203">
        <v>2019</v>
      </c>
      <c r="L14" s="203">
        <v>2020</v>
      </c>
      <c r="M14" s="203">
        <v>2021</v>
      </c>
      <c r="N14" s="203">
        <v>2022</v>
      </c>
      <c r="O14" s="203">
        <v>2023</v>
      </c>
      <c r="P14" s="204" t="s">
        <v>292</v>
      </c>
      <c r="Q14" s="205" t="s">
        <v>293</v>
      </c>
    </row>
    <row r="15" spans="1:17" ht="15" x14ac:dyDescent="0.25">
      <c r="A15" s="107" t="s">
        <v>24</v>
      </c>
      <c r="B15" s="181">
        <v>400</v>
      </c>
      <c r="C15" s="181">
        <v>425</v>
      </c>
      <c r="D15" s="181">
        <v>425</v>
      </c>
      <c r="E15" s="181">
        <v>400</v>
      </c>
      <c r="F15" s="181">
        <v>425</v>
      </c>
      <c r="G15" s="181">
        <v>425</v>
      </c>
      <c r="H15" s="181">
        <v>450</v>
      </c>
      <c r="I15" s="181">
        <v>450</v>
      </c>
      <c r="J15" s="181">
        <v>475</v>
      </c>
      <c r="K15" s="181">
        <v>475</v>
      </c>
      <c r="L15" s="181">
        <v>475</v>
      </c>
      <c r="M15" s="181">
        <v>480</v>
      </c>
      <c r="N15" s="181">
        <v>488</v>
      </c>
      <c r="O15" s="181">
        <v>495</v>
      </c>
      <c r="P15" s="133">
        <v>1.4344262295082011E-2</v>
      </c>
      <c r="Q15" s="111">
        <v>0.23750000000000004</v>
      </c>
    </row>
    <row r="16" spans="1:17" ht="15" x14ac:dyDescent="0.25">
      <c r="A16" s="107" t="s">
        <v>25</v>
      </c>
      <c r="B16" s="181">
        <v>425</v>
      </c>
      <c r="C16" s="181">
        <v>435</v>
      </c>
      <c r="D16" s="181">
        <v>435</v>
      </c>
      <c r="E16" s="181">
        <v>435</v>
      </c>
      <c r="F16" s="181">
        <v>450</v>
      </c>
      <c r="G16" s="181">
        <v>450</v>
      </c>
      <c r="H16" s="181">
        <v>475</v>
      </c>
      <c r="I16" s="181">
        <v>480</v>
      </c>
      <c r="J16" s="181">
        <v>495</v>
      </c>
      <c r="K16" s="181">
        <v>500</v>
      </c>
      <c r="L16" s="181">
        <v>500</v>
      </c>
      <c r="M16" s="181">
        <v>525</v>
      </c>
      <c r="N16" s="181">
        <v>550</v>
      </c>
      <c r="O16" s="181">
        <v>550</v>
      </c>
      <c r="P16" s="133">
        <v>0</v>
      </c>
      <c r="Q16" s="111">
        <v>0.29411764705882359</v>
      </c>
    </row>
    <row r="17" spans="1:44" ht="15" x14ac:dyDescent="0.25">
      <c r="A17" s="107" t="s">
        <v>26</v>
      </c>
      <c r="B17" s="181">
        <v>428.18</v>
      </c>
      <c r="C17" s="181">
        <v>435.58</v>
      </c>
      <c r="D17" s="181">
        <v>435.6</v>
      </c>
      <c r="E17" s="181">
        <v>433.11</v>
      </c>
      <c r="F17" s="181">
        <v>448.15</v>
      </c>
      <c r="G17" s="181">
        <v>445.29</v>
      </c>
      <c r="H17" s="181">
        <v>469.89</v>
      </c>
      <c r="I17" s="181">
        <v>477.15</v>
      </c>
      <c r="J17" s="181">
        <v>489.92</v>
      </c>
      <c r="K17" s="181">
        <v>503.63</v>
      </c>
      <c r="L17" s="181">
        <v>512.51</v>
      </c>
      <c r="M17" s="181">
        <v>520.54999999999995</v>
      </c>
      <c r="N17" s="181">
        <v>538.52</v>
      </c>
      <c r="O17" s="181">
        <v>559.22</v>
      </c>
      <c r="P17" s="133">
        <v>3.843868380004456E-2</v>
      </c>
      <c r="Q17" s="111">
        <v>0.30603951609136359</v>
      </c>
      <c r="AR17" s="1" t="s">
        <v>150</v>
      </c>
    </row>
    <row r="18" spans="1:44" ht="15" x14ac:dyDescent="0.25">
      <c r="A18" s="107" t="s">
        <v>27</v>
      </c>
      <c r="B18" s="181">
        <v>450</v>
      </c>
      <c r="C18" s="181">
        <v>450</v>
      </c>
      <c r="D18" s="181">
        <v>450</v>
      </c>
      <c r="E18" s="181">
        <v>450</v>
      </c>
      <c r="F18" s="181">
        <v>475</v>
      </c>
      <c r="G18" s="181">
        <v>475</v>
      </c>
      <c r="H18" s="181">
        <v>495</v>
      </c>
      <c r="I18" s="181">
        <v>500</v>
      </c>
      <c r="J18" s="181">
        <v>525</v>
      </c>
      <c r="K18" s="181">
        <v>525</v>
      </c>
      <c r="L18" s="181">
        <v>525</v>
      </c>
      <c r="M18" s="181">
        <v>550</v>
      </c>
      <c r="N18" s="181">
        <v>575</v>
      </c>
      <c r="O18" s="181">
        <v>625</v>
      </c>
      <c r="P18" s="133">
        <v>8.6956521739130377E-2</v>
      </c>
      <c r="Q18" s="111">
        <v>0.38888888888888884</v>
      </c>
      <c r="T18" s="16"/>
      <c r="U18" s="16"/>
      <c r="V18" s="16"/>
    </row>
    <row r="19" spans="1:44" x14ac:dyDescent="0.25">
      <c r="A19" s="5"/>
      <c r="Q19" s="19"/>
    </row>
    <row r="20" spans="1:44" x14ac:dyDescent="0.25">
      <c r="A20" s="5"/>
      <c r="Q20" s="19"/>
    </row>
    <row r="21" spans="1:44" x14ac:dyDescent="0.25">
      <c r="A21" s="5"/>
      <c r="Q21" s="19"/>
    </row>
    <row r="22" spans="1:44" x14ac:dyDescent="0.25">
      <c r="A22" s="5"/>
      <c r="Q22" s="19"/>
    </row>
    <row r="23" spans="1:44" x14ac:dyDescent="0.25">
      <c r="A23" s="5"/>
      <c r="Q23" s="19"/>
    </row>
    <row r="24" spans="1:44" x14ac:dyDescent="0.25">
      <c r="A24" s="5"/>
      <c r="Q24" s="19"/>
    </row>
    <row r="25" spans="1:44" x14ac:dyDescent="0.25">
      <c r="A25" s="5"/>
      <c r="Q25" s="19"/>
    </row>
    <row r="26" spans="1:44" x14ac:dyDescent="0.25">
      <c r="A26" s="5"/>
      <c r="Q26" s="19"/>
    </row>
    <row r="27" spans="1:44" x14ac:dyDescent="0.25">
      <c r="A27" s="5"/>
      <c r="Q27" s="19"/>
    </row>
    <row r="28" spans="1:44" x14ac:dyDescent="0.25">
      <c r="A28" s="5"/>
      <c r="Q28" s="19"/>
    </row>
    <row r="29" spans="1:44" x14ac:dyDescent="0.25">
      <c r="A29" s="5"/>
      <c r="Q29" s="19"/>
    </row>
    <row r="30" spans="1:44" x14ac:dyDescent="0.25">
      <c r="A30" s="5"/>
      <c r="Q30" s="19"/>
    </row>
    <row r="31" spans="1:44" x14ac:dyDescent="0.25">
      <c r="A31" s="5"/>
      <c r="Q31" s="19"/>
    </row>
    <row r="32" spans="1:44" x14ac:dyDescent="0.25">
      <c r="A32" s="5"/>
      <c r="Q32" s="19"/>
    </row>
    <row r="33" spans="1:22" x14ac:dyDescent="0.25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22"/>
    </row>
    <row r="35" spans="1:22" ht="15.6" x14ac:dyDescent="0.3">
      <c r="A35" s="206" t="s">
        <v>139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5"/>
    </row>
    <row r="36" spans="1:22" ht="30" x14ac:dyDescent="0.25">
      <c r="A36" s="107"/>
      <c r="B36" s="203">
        <v>2010</v>
      </c>
      <c r="C36" s="203">
        <v>2011</v>
      </c>
      <c r="D36" s="203">
        <v>2012</v>
      </c>
      <c r="E36" s="203">
        <v>2013</v>
      </c>
      <c r="F36" s="203">
        <v>2014</v>
      </c>
      <c r="G36" s="203">
        <v>2015</v>
      </c>
      <c r="H36" s="203">
        <v>2016</v>
      </c>
      <c r="I36" s="203">
        <v>2017</v>
      </c>
      <c r="J36" s="203">
        <v>2018</v>
      </c>
      <c r="K36" s="203">
        <v>2019</v>
      </c>
      <c r="L36" s="203">
        <v>2020</v>
      </c>
      <c r="M36" s="203">
        <v>2021</v>
      </c>
      <c r="N36" s="203">
        <v>2022</v>
      </c>
      <c r="O36" s="203">
        <v>2023</v>
      </c>
      <c r="P36" s="204" t="s">
        <v>292</v>
      </c>
      <c r="Q36" s="205" t="s">
        <v>293</v>
      </c>
    </row>
    <row r="37" spans="1:22" ht="15" x14ac:dyDescent="0.25">
      <c r="A37" s="107" t="s">
        <v>24</v>
      </c>
      <c r="B37" s="181">
        <v>500</v>
      </c>
      <c r="C37" s="181">
        <v>495</v>
      </c>
      <c r="D37" s="181">
        <v>495</v>
      </c>
      <c r="E37" s="181">
        <v>500</v>
      </c>
      <c r="F37" s="181">
        <v>500</v>
      </c>
      <c r="G37" s="181">
        <v>525</v>
      </c>
      <c r="H37" s="181">
        <v>550</v>
      </c>
      <c r="I37" s="181">
        <v>560</v>
      </c>
      <c r="J37" s="181">
        <v>575</v>
      </c>
      <c r="K37" s="181">
        <v>595</v>
      </c>
      <c r="L37" s="181">
        <v>600</v>
      </c>
      <c r="M37" s="181">
        <v>598</v>
      </c>
      <c r="N37" s="181">
        <v>615</v>
      </c>
      <c r="O37" s="181">
        <v>620</v>
      </c>
      <c r="P37" s="133">
        <v>8.1300813008129413E-3</v>
      </c>
      <c r="Q37" s="111">
        <v>0.24</v>
      </c>
    </row>
    <row r="38" spans="1:22" ht="15" x14ac:dyDescent="0.25">
      <c r="A38" s="107" t="s">
        <v>25</v>
      </c>
      <c r="B38" s="181">
        <v>525</v>
      </c>
      <c r="C38" s="181">
        <v>525</v>
      </c>
      <c r="D38" s="181">
        <v>525</v>
      </c>
      <c r="E38" s="181">
        <v>529</v>
      </c>
      <c r="F38" s="181">
        <v>542.5</v>
      </c>
      <c r="G38" s="181">
        <v>550</v>
      </c>
      <c r="H38" s="181">
        <v>575</v>
      </c>
      <c r="I38" s="181">
        <v>595</v>
      </c>
      <c r="J38" s="181">
        <v>600</v>
      </c>
      <c r="K38" s="181">
        <v>625</v>
      </c>
      <c r="L38" s="181">
        <v>625</v>
      </c>
      <c r="M38" s="181">
        <v>650</v>
      </c>
      <c r="N38" s="181">
        <v>650</v>
      </c>
      <c r="O38" s="181">
        <v>675</v>
      </c>
      <c r="P38" s="133">
        <v>3.8461538461538547E-2</v>
      </c>
      <c r="Q38" s="111">
        <v>0.28571428571428581</v>
      </c>
    </row>
    <row r="39" spans="1:22" ht="15" x14ac:dyDescent="0.25">
      <c r="A39" s="107" t="s">
        <v>26</v>
      </c>
      <c r="B39" s="181">
        <v>527.37</v>
      </c>
      <c r="C39" s="181">
        <v>525.86</v>
      </c>
      <c r="D39" s="181">
        <v>527.74</v>
      </c>
      <c r="E39" s="181">
        <v>536.71</v>
      </c>
      <c r="F39" s="181">
        <v>542.6</v>
      </c>
      <c r="G39" s="181">
        <v>559.54</v>
      </c>
      <c r="H39" s="181">
        <v>577.79999999999995</v>
      </c>
      <c r="I39" s="181">
        <v>598.79</v>
      </c>
      <c r="J39" s="181">
        <v>608.82000000000005</v>
      </c>
      <c r="K39" s="181">
        <v>629.66999999999996</v>
      </c>
      <c r="L39" s="181">
        <v>636.44000000000005</v>
      </c>
      <c r="M39" s="181">
        <v>642.20000000000005</v>
      </c>
      <c r="N39" s="181">
        <v>672.64</v>
      </c>
      <c r="O39" s="181">
        <v>688.41</v>
      </c>
      <c r="P39" s="133">
        <v>2.3444933396765011E-2</v>
      </c>
      <c r="Q39" s="111">
        <v>0.30536435519654126</v>
      </c>
    </row>
    <row r="40" spans="1:22" ht="15" x14ac:dyDescent="0.25">
      <c r="A40" s="107" t="s">
        <v>27</v>
      </c>
      <c r="B40" s="181">
        <v>550</v>
      </c>
      <c r="C40" s="181">
        <v>550</v>
      </c>
      <c r="D40" s="181">
        <v>550</v>
      </c>
      <c r="E40" s="181">
        <v>558</v>
      </c>
      <c r="F40" s="181">
        <v>575</v>
      </c>
      <c r="G40" s="181">
        <v>595</v>
      </c>
      <c r="H40" s="181">
        <v>600</v>
      </c>
      <c r="I40" s="181">
        <v>642.5</v>
      </c>
      <c r="J40" s="181">
        <v>650</v>
      </c>
      <c r="K40" s="181">
        <v>675</v>
      </c>
      <c r="L40" s="181">
        <v>675</v>
      </c>
      <c r="M40" s="181">
        <v>677.5</v>
      </c>
      <c r="N40" s="181">
        <v>725</v>
      </c>
      <c r="O40" s="181">
        <v>750</v>
      </c>
      <c r="P40" s="133">
        <v>3.4482758620689724E-2</v>
      </c>
      <c r="Q40" s="111">
        <v>0.36363636363636354</v>
      </c>
      <c r="T40" s="16"/>
      <c r="U40" s="16"/>
      <c r="V40" s="16"/>
    </row>
    <row r="41" spans="1:22" x14ac:dyDescent="0.25">
      <c r="A41" s="5"/>
      <c r="Q41" s="19"/>
    </row>
    <row r="42" spans="1:22" x14ac:dyDescent="0.25">
      <c r="A42" s="5"/>
      <c r="Q42" s="19"/>
    </row>
    <row r="43" spans="1:22" x14ac:dyDescent="0.25">
      <c r="A43" s="5"/>
      <c r="Q43" s="19"/>
    </row>
    <row r="44" spans="1:22" x14ac:dyDescent="0.25">
      <c r="A44" s="5"/>
      <c r="Q44" s="19"/>
    </row>
    <row r="45" spans="1:22" x14ac:dyDescent="0.25">
      <c r="A45" s="5"/>
      <c r="Q45" s="19"/>
    </row>
    <row r="46" spans="1:22" x14ac:dyDescent="0.25">
      <c r="A46" s="5"/>
      <c r="Q46" s="19"/>
    </row>
    <row r="47" spans="1:22" x14ac:dyDescent="0.25">
      <c r="A47" s="5"/>
      <c r="Q47" s="19"/>
    </row>
    <row r="48" spans="1:22" x14ac:dyDescent="0.25">
      <c r="A48" s="5"/>
      <c r="Q48" s="19"/>
    </row>
    <row r="49" spans="1:22" x14ac:dyDescent="0.25">
      <c r="A49" s="5"/>
      <c r="Q49" s="19"/>
    </row>
    <row r="50" spans="1:22" x14ac:dyDescent="0.25">
      <c r="A50" s="5"/>
      <c r="Q50" s="19"/>
    </row>
    <row r="51" spans="1:22" x14ac:dyDescent="0.25">
      <c r="A51" s="5"/>
      <c r="Q51" s="19"/>
    </row>
    <row r="52" spans="1:22" x14ac:dyDescent="0.25">
      <c r="A52" s="5"/>
      <c r="Q52" s="19"/>
    </row>
    <row r="53" spans="1:22" x14ac:dyDescent="0.25">
      <c r="A53" s="5"/>
      <c r="Q53" s="19"/>
    </row>
    <row r="54" spans="1:22" x14ac:dyDescent="0.25">
      <c r="A54" s="5"/>
      <c r="Q54" s="19"/>
    </row>
    <row r="55" spans="1:22" x14ac:dyDescent="0.25">
      <c r="A55" s="6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2"/>
    </row>
    <row r="57" spans="1:22" ht="15.6" x14ac:dyDescent="0.3">
      <c r="A57" s="206" t="s">
        <v>140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5"/>
    </row>
    <row r="58" spans="1:22" ht="30" x14ac:dyDescent="0.25">
      <c r="A58" s="107"/>
      <c r="B58" s="203">
        <v>2010</v>
      </c>
      <c r="C58" s="203">
        <v>2011</v>
      </c>
      <c r="D58" s="203">
        <v>2012</v>
      </c>
      <c r="E58" s="203">
        <v>2013</v>
      </c>
      <c r="F58" s="203">
        <v>2014</v>
      </c>
      <c r="G58" s="203">
        <v>2015</v>
      </c>
      <c r="H58" s="203">
        <v>2016</v>
      </c>
      <c r="I58" s="203">
        <v>2017</v>
      </c>
      <c r="J58" s="203">
        <v>2018</v>
      </c>
      <c r="K58" s="203">
        <v>2019</v>
      </c>
      <c r="L58" s="203">
        <v>2020</v>
      </c>
      <c r="M58" s="203">
        <v>2021</v>
      </c>
      <c r="N58" s="203">
        <v>2022</v>
      </c>
      <c r="O58" s="203">
        <v>2023</v>
      </c>
      <c r="P58" s="204" t="s">
        <v>292</v>
      </c>
      <c r="Q58" s="205" t="s">
        <v>293</v>
      </c>
    </row>
    <row r="59" spans="1:22" ht="15" x14ac:dyDescent="0.25">
      <c r="A59" s="107" t="s">
        <v>24</v>
      </c>
      <c r="B59" s="181">
        <v>550</v>
      </c>
      <c r="C59" s="181">
        <v>575</v>
      </c>
      <c r="D59" s="181">
        <v>560</v>
      </c>
      <c r="E59" s="181">
        <v>558</v>
      </c>
      <c r="F59" s="181">
        <v>575</v>
      </c>
      <c r="G59" s="181">
        <v>600</v>
      </c>
      <c r="H59" s="181">
        <v>600</v>
      </c>
      <c r="I59" s="181">
        <v>625</v>
      </c>
      <c r="J59" s="181">
        <v>650</v>
      </c>
      <c r="K59" s="181">
        <v>675</v>
      </c>
      <c r="L59" s="181">
        <v>675</v>
      </c>
      <c r="M59" s="181">
        <v>674</v>
      </c>
      <c r="N59" s="181">
        <v>750</v>
      </c>
      <c r="O59" s="181">
        <v>750</v>
      </c>
      <c r="P59" s="133">
        <v>0</v>
      </c>
      <c r="Q59" s="111">
        <v>0.36363636363636354</v>
      </c>
    </row>
    <row r="60" spans="1:22" ht="15" x14ac:dyDescent="0.25">
      <c r="A60" s="107" t="s">
        <v>25</v>
      </c>
      <c r="B60" s="181">
        <v>600</v>
      </c>
      <c r="C60" s="181">
        <v>600</v>
      </c>
      <c r="D60" s="181">
        <v>599</v>
      </c>
      <c r="E60" s="181">
        <v>608</v>
      </c>
      <c r="F60" s="181">
        <v>625</v>
      </c>
      <c r="G60" s="181">
        <v>650</v>
      </c>
      <c r="H60" s="181">
        <v>675</v>
      </c>
      <c r="I60" s="181">
        <v>695</v>
      </c>
      <c r="J60" s="181">
        <v>697.5</v>
      </c>
      <c r="K60" s="181">
        <v>750</v>
      </c>
      <c r="L60" s="181">
        <v>750</v>
      </c>
      <c r="M60" s="181">
        <v>750</v>
      </c>
      <c r="N60" s="181">
        <v>845</v>
      </c>
      <c r="O60" s="181">
        <v>847.5</v>
      </c>
      <c r="P60" s="133">
        <v>2.9585798816567088E-3</v>
      </c>
      <c r="Q60" s="111">
        <v>0.41250000000000009</v>
      </c>
    </row>
    <row r="61" spans="1:22" ht="15" x14ac:dyDescent="0.25">
      <c r="A61" s="107" t="s">
        <v>26</v>
      </c>
      <c r="B61" s="181">
        <v>615.97</v>
      </c>
      <c r="C61" s="181">
        <v>619.26</v>
      </c>
      <c r="D61" s="181">
        <v>624.25</v>
      </c>
      <c r="E61" s="181">
        <v>623.23</v>
      </c>
      <c r="F61" s="181">
        <v>636.77</v>
      </c>
      <c r="G61" s="181">
        <v>673.9</v>
      </c>
      <c r="H61" s="181">
        <v>690.52</v>
      </c>
      <c r="I61" s="181">
        <v>708.53</v>
      </c>
      <c r="J61" s="181">
        <v>735.69</v>
      </c>
      <c r="K61" s="181">
        <v>769.39</v>
      </c>
      <c r="L61" s="181">
        <v>764.07</v>
      </c>
      <c r="M61" s="181">
        <v>781.46</v>
      </c>
      <c r="N61" s="181">
        <v>875.71</v>
      </c>
      <c r="O61" s="181">
        <v>899.27</v>
      </c>
      <c r="P61" s="133">
        <v>2.6903883705792886E-2</v>
      </c>
      <c r="Q61" s="111">
        <v>0.4599249963472245</v>
      </c>
    </row>
    <row r="62" spans="1:22" ht="15" x14ac:dyDescent="0.25">
      <c r="A62" s="107" t="s">
        <v>27</v>
      </c>
      <c r="B62" s="181">
        <v>650</v>
      </c>
      <c r="C62" s="181">
        <v>650</v>
      </c>
      <c r="D62" s="181">
        <v>650</v>
      </c>
      <c r="E62" s="181">
        <v>675</v>
      </c>
      <c r="F62" s="181">
        <v>675</v>
      </c>
      <c r="G62" s="181">
        <v>725</v>
      </c>
      <c r="H62" s="181">
        <v>775</v>
      </c>
      <c r="I62" s="181">
        <v>775</v>
      </c>
      <c r="J62" s="181">
        <v>800</v>
      </c>
      <c r="K62" s="181">
        <v>850</v>
      </c>
      <c r="L62" s="181">
        <v>835</v>
      </c>
      <c r="M62" s="181">
        <v>850</v>
      </c>
      <c r="N62" s="181">
        <v>975</v>
      </c>
      <c r="O62" s="181">
        <v>995</v>
      </c>
      <c r="P62" s="133">
        <v>2.051282051282044E-2</v>
      </c>
      <c r="Q62" s="111">
        <v>0.53076923076923066</v>
      </c>
      <c r="T62" s="16"/>
      <c r="U62" s="16"/>
      <c r="V62" s="16"/>
    </row>
    <row r="63" spans="1:22" x14ac:dyDescent="0.25">
      <c r="A63" s="5"/>
      <c r="Q63" s="19"/>
    </row>
    <row r="64" spans="1:22" x14ac:dyDescent="0.25">
      <c r="A64" s="5"/>
      <c r="Q64" s="19"/>
    </row>
    <row r="65" spans="1:17" x14ac:dyDescent="0.25">
      <c r="A65" s="5"/>
      <c r="Q65" s="19"/>
    </row>
    <row r="66" spans="1:17" x14ac:dyDescent="0.25">
      <c r="A66" s="5"/>
      <c r="Q66" s="19"/>
    </row>
    <row r="67" spans="1:17" x14ac:dyDescent="0.25">
      <c r="A67" s="5"/>
      <c r="Q67" s="19"/>
    </row>
    <row r="68" spans="1:17" x14ac:dyDescent="0.25">
      <c r="A68" s="5"/>
      <c r="Q68" s="19"/>
    </row>
    <row r="69" spans="1:17" x14ac:dyDescent="0.25">
      <c r="A69" s="5"/>
      <c r="Q69" s="19"/>
    </row>
    <row r="70" spans="1:17" x14ac:dyDescent="0.25">
      <c r="A70" s="5"/>
      <c r="Q70" s="19"/>
    </row>
    <row r="71" spans="1:17" x14ac:dyDescent="0.25">
      <c r="A71" s="5"/>
      <c r="Q71" s="19"/>
    </row>
    <row r="72" spans="1:17" x14ac:dyDescent="0.25">
      <c r="A72" s="5"/>
      <c r="Q72" s="19"/>
    </row>
    <row r="73" spans="1:17" x14ac:dyDescent="0.25">
      <c r="A73" s="5"/>
      <c r="Q73" s="19"/>
    </row>
    <row r="74" spans="1:17" x14ac:dyDescent="0.25">
      <c r="A74" s="5"/>
      <c r="Q74" s="19"/>
    </row>
    <row r="75" spans="1:17" x14ac:dyDescent="0.25">
      <c r="A75" s="5"/>
      <c r="Q75" s="19"/>
    </row>
    <row r="76" spans="1:17" x14ac:dyDescent="0.25">
      <c r="A76" s="5"/>
      <c r="Q76" s="19"/>
    </row>
    <row r="77" spans="1:17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2"/>
    </row>
    <row r="79" spans="1:17" ht="15.6" x14ac:dyDescent="0.3">
      <c r="A79" s="206" t="s">
        <v>141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5"/>
    </row>
    <row r="80" spans="1:17" ht="30" x14ac:dyDescent="0.25">
      <c r="A80" s="107"/>
      <c r="B80" s="203">
        <v>2010</v>
      </c>
      <c r="C80" s="203">
        <v>2011</v>
      </c>
      <c r="D80" s="203">
        <v>2012</v>
      </c>
      <c r="E80" s="203">
        <v>2013</v>
      </c>
      <c r="F80" s="203">
        <v>2014</v>
      </c>
      <c r="G80" s="203">
        <v>2015</v>
      </c>
      <c r="H80" s="203">
        <v>2016</v>
      </c>
      <c r="I80" s="203">
        <v>2017</v>
      </c>
      <c r="J80" s="203">
        <v>2018</v>
      </c>
      <c r="K80" s="203">
        <v>2019</v>
      </c>
      <c r="L80" s="203">
        <v>2020</v>
      </c>
      <c r="M80" s="203">
        <v>2021</v>
      </c>
      <c r="N80" s="203">
        <v>2022</v>
      </c>
      <c r="O80" s="203">
        <v>2023</v>
      </c>
      <c r="P80" s="204" t="s">
        <v>292</v>
      </c>
      <c r="Q80" s="205" t="s">
        <v>293</v>
      </c>
    </row>
    <row r="81" spans="1:22" ht="15" x14ac:dyDescent="0.25">
      <c r="A81" s="107" t="s">
        <v>24</v>
      </c>
      <c r="B81" s="181">
        <v>750</v>
      </c>
      <c r="C81" s="181">
        <v>745</v>
      </c>
      <c r="D81" s="181">
        <v>750</v>
      </c>
      <c r="E81" s="181">
        <v>795</v>
      </c>
      <c r="F81" s="181">
        <v>795</v>
      </c>
      <c r="G81" s="181">
        <v>810</v>
      </c>
      <c r="H81" s="181">
        <v>825</v>
      </c>
      <c r="I81" s="181">
        <v>862.5</v>
      </c>
      <c r="J81" s="181">
        <v>875</v>
      </c>
      <c r="K81" s="181">
        <v>950</v>
      </c>
      <c r="L81" s="181">
        <v>950</v>
      </c>
      <c r="M81" s="181">
        <v>1000</v>
      </c>
      <c r="N81" s="181">
        <v>1100</v>
      </c>
      <c r="O81" s="181">
        <v>1075</v>
      </c>
      <c r="P81" s="133">
        <v>-2.2727272727272707E-2</v>
      </c>
      <c r="Q81" s="111">
        <v>0.43333333333333335</v>
      </c>
    </row>
    <row r="82" spans="1:22" ht="15" x14ac:dyDescent="0.25">
      <c r="A82" s="107" t="s">
        <v>25</v>
      </c>
      <c r="B82" s="181">
        <v>825</v>
      </c>
      <c r="C82" s="181">
        <v>800</v>
      </c>
      <c r="D82" s="181">
        <v>850</v>
      </c>
      <c r="E82" s="181">
        <v>850</v>
      </c>
      <c r="F82" s="181">
        <v>862.5</v>
      </c>
      <c r="G82" s="181">
        <v>935</v>
      </c>
      <c r="H82" s="181">
        <v>895</v>
      </c>
      <c r="I82" s="181">
        <v>950</v>
      </c>
      <c r="J82" s="181">
        <v>1000</v>
      </c>
      <c r="K82" s="181">
        <v>1100</v>
      </c>
      <c r="L82" s="181">
        <v>1097.5</v>
      </c>
      <c r="M82" s="181">
        <v>1200</v>
      </c>
      <c r="N82" s="181">
        <v>1250</v>
      </c>
      <c r="O82" s="181">
        <v>1300</v>
      </c>
      <c r="P82" s="133">
        <v>4.0000000000000036E-2</v>
      </c>
      <c r="Q82" s="111">
        <v>0.57575757575757569</v>
      </c>
    </row>
    <row r="83" spans="1:22" ht="15" x14ac:dyDescent="0.25">
      <c r="A83" s="107" t="s">
        <v>26</v>
      </c>
      <c r="B83" s="181">
        <v>834.19</v>
      </c>
      <c r="C83" s="181">
        <v>796.42</v>
      </c>
      <c r="D83" s="181">
        <v>856.56</v>
      </c>
      <c r="E83" s="181">
        <v>870.95</v>
      </c>
      <c r="F83" s="181">
        <v>889.07</v>
      </c>
      <c r="G83" s="181">
        <v>936.17</v>
      </c>
      <c r="H83" s="181">
        <v>920.33</v>
      </c>
      <c r="I83" s="181">
        <v>975.1</v>
      </c>
      <c r="J83" s="181">
        <v>1007.36</v>
      </c>
      <c r="K83" s="181">
        <v>1055.47</v>
      </c>
      <c r="L83" s="181">
        <v>1105</v>
      </c>
      <c r="M83" s="181">
        <v>1161.67</v>
      </c>
      <c r="N83" s="181">
        <v>1258.19</v>
      </c>
      <c r="O83" s="181">
        <v>1293.58</v>
      </c>
      <c r="P83" s="133">
        <v>2.8127707262019186E-2</v>
      </c>
      <c r="Q83" s="111">
        <v>0.5507018784689337</v>
      </c>
    </row>
    <row r="84" spans="1:22" ht="15" x14ac:dyDescent="0.25">
      <c r="A84" s="107" t="s">
        <v>27</v>
      </c>
      <c r="B84" s="181">
        <v>875</v>
      </c>
      <c r="C84" s="181">
        <v>875</v>
      </c>
      <c r="D84" s="181">
        <v>895</v>
      </c>
      <c r="E84" s="181">
        <v>940</v>
      </c>
      <c r="F84" s="181">
        <v>950</v>
      </c>
      <c r="G84" s="181">
        <v>1000</v>
      </c>
      <c r="H84" s="181">
        <v>1000</v>
      </c>
      <c r="I84" s="181">
        <v>1100</v>
      </c>
      <c r="J84" s="181">
        <v>1195</v>
      </c>
      <c r="K84" s="181">
        <v>1195</v>
      </c>
      <c r="L84" s="181">
        <v>1247.5</v>
      </c>
      <c r="M84" s="181">
        <v>1300</v>
      </c>
      <c r="N84" s="181">
        <v>1400</v>
      </c>
      <c r="O84" s="181">
        <v>1500</v>
      </c>
      <c r="P84" s="133">
        <v>7.1428571428571397E-2</v>
      </c>
      <c r="Q84" s="111">
        <v>0.71428571428571419</v>
      </c>
      <c r="T84" s="16"/>
      <c r="U84" s="16"/>
      <c r="V84" s="16"/>
    </row>
    <row r="85" spans="1:22" x14ac:dyDescent="0.25">
      <c r="A85" s="5"/>
      <c r="Q85" s="19"/>
    </row>
    <row r="86" spans="1:22" x14ac:dyDescent="0.25">
      <c r="A86" s="5"/>
      <c r="Q86" s="19"/>
    </row>
    <row r="87" spans="1:22" x14ac:dyDescent="0.25">
      <c r="A87" s="5"/>
      <c r="Q87" s="19"/>
    </row>
    <row r="88" spans="1:22" x14ac:dyDescent="0.25">
      <c r="A88" s="5"/>
      <c r="Q88" s="19"/>
    </row>
    <row r="89" spans="1:22" x14ac:dyDescent="0.25">
      <c r="A89" s="5"/>
      <c r="Q89" s="19"/>
    </row>
    <row r="90" spans="1:22" x14ac:dyDescent="0.25">
      <c r="A90" s="5"/>
      <c r="Q90" s="19"/>
    </row>
    <row r="91" spans="1:22" x14ac:dyDescent="0.25">
      <c r="A91" s="5"/>
      <c r="Q91" s="19"/>
    </row>
    <row r="92" spans="1:22" x14ac:dyDescent="0.25">
      <c r="A92" s="5"/>
      <c r="Q92" s="19"/>
    </row>
    <row r="93" spans="1:22" x14ac:dyDescent="0.25">
      <c r="A93" s="5"/>
      <c r="Q93" s="19"/>
    </row>
    <row r="94" spans="1:22" x14ac:dyDescent="0.25">
      <c r="A94" s="5"/>
      <c r="Q94" s="19"/>
    </row>
    <row r="95" spans="1:22" x14ac:dyDescent="0.25">
      <c r="A95" s="5"/>
      <c r="Q95" s="19"/>
    </row>
    <row r="96" spans="1:22" x14ac:dyDescent="0.25">
      <c r="A96" s="5"/>
      <c r="Q96" s="19"/>
    </row>
    <row r="97" spans="1:41" x14ac:dyDescent="0.25">
      <c r="A97" s="5"/>
      <c r="Q97" s="19"/>
    </row>
    <row r="98" spans="1:41" x14ac:dyDescent="0.25">
      <c r="A98" s="5"/>
      <c r="Q98" s="19"/>
    </row>
    <row r="99" spans="1:41" x14ac:dyDescent="0.25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2"/>
    </row>
    <row r="101" spans="1:41" ht="15.6" x14ac:dyDescent="0.3">
      <c r="A101" s="206" t="s">
        <v>142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8"/>
      <c r="AG101" s="13" t="s">
        <v>53</v>
      </c>
      <c r="AH101" s="4"/>
      <c r="AI101" s="4"/>
      <c r="AJ101" s="4"/>
      <c r="AK101" s="4"/>
      <c r="AL101" s="4"/>
      <c r="AM101" s="4"/>
      <c r="AN101" s="4"/>
      <c r="AO101" s="15"/>
    </row>
    <row r="102" spans="1:41" ht="30" x14ac:dyDescent="0.25">
      <c r="A102" s="107"/>
      <c r="B102" s="203">
        <v>2010</v>
      </c>
      <c r="C102" s="203">
        <v>2011</v>
      </c>
      <c r="D102" s="203">
        <v>2012</v>
      </c>
      <c r="E102" s="203">
        <v>2013</v>
      </c>
      <c r="F102" s="203">
        <v>2014</v>
      </c>
      <c r="G102" s="203">
        <v>2015</v>
      </c>
      <c r="H102" s="203">
        <v>2016</v>
      </c>
      <c r="I102" s="203">
        <v>2017</v>
      </c>
      <c r="J102" s="203">
        <v>2018</v>
      </c>
      <c r="K102" s="203">
        <v>2019</v>
      </c>
      <c r="L102" s="203">
        <v>2020</v>
      </c>
      <c r="M102" s="203">
        <v>2021</v>
      </c>
      <c r="N102" s="203">
        <v>2022</v>
      </c>
      <c r="O102" s="203">
        <v>2023</v>
      </c>
      <c r="P102" s="204" t="s">
        <v>292</v>
      </c>
      <c r="Q102" s="205" t="s">
        <v>293</v>
      </c>
      <c r="AG102" s="62"/>
      <c r="AH102" s="11">
        <v>2010</v>
      </c>
      <c r="AI102" s="11">
        <v>2011</v>
      </c>
      <c r="AJ102" s="11">
        <v>2012</v>
      </c>
      <c r="AK102" s="11">
        <v>2013</v>
      </c>
      <c r="AL102" s="11">
        <v>2014</v>
      </c>
      <c r="AM102" s="11">
        <v>2015</v>
      </c>
      <c r="AN102" s="11">
        <v>2016</v>
      </c>
      <c r="AO102" s="63">
        <v>2017</v>
      </c>
    </row>
    <row r="103" spans="1:41" ht="15" x14ac:dyDescent="0.25">
      <c r="A103" s="107" t="s">
        <v>24</v>
      </c>
      <c r="B103" s="181">
        <v>240</v>
      </c>
      <c r="C103" s="181">
        <v>235</v>
      </c>
      <c r="D103" s="181">
        <v>250</v>
      </c>
      <c r="E103" s="181">
        <v>250.47</v>
      </c>
      <c r="F103" s="181">
        <v>260</v>
      </c>
      <c r="G103" s="181">
        <v>250.89</v>
      </c>
      <c r="H103" s="181">
        <v>275</v>
      </c>
      <c r="I103" s="181">
        <v>275</v>
      </c>
      <c r="J103" s="181">
        <v>316.07</v>
      </c>
      <c r="K103" s="181">
        <v>290</v>
      </c>
      <c r="L103" s="181">
        <v>300</v>
      </c>
      <c r="M103" s="181">
        <v>292.5</v>
      </c>
      <c r="N103" s="181">
        <v>330</v>
      </c>
      <c r="O103" s="181">
        <v>395</v>
      </c>
      <c r="P103" s="133">
        <v>0.19696969696969702</v>
      </c>
      <c r="Q103" s="111">
        <v>0.64583333333333326</v>
      </c>
      <c r="AG103" s="62" t="s">
        <v>48</v>
      </c>
      <c r="AH103" s="11">
        <v>107</v>
      </c>
      <c r="AI103" s="11" t="e">
        <v>#REF!</v>
      </c>
      <c r="AJ103" s="11" t="e">
        <v>#REF!</v>
      </c>
      <c r="AK103" s="11" t="e">
        <v>#REF!</v>
      </c>
      <c r="AL103" s="11" t="e">
        <v>#REF!</v>
      </c>
      <c r="AM103" s="11" t="e">
        <v>#REF!</v>
      </c>
      <c r="AN103" s="11" t="e">
        <v>#REF!</v>
      </c>
      <c r="AO103" s="63" t="e">
        <v>#REF!</v>
      </c>
    </row>
    <row r="104" spans="1:41" ht="15" x14ac:dyDescent="0.25">
      <c r="A104" s="107" t="s">
        <v>25</v>
      </c>
      <c r="B104" s="181">
        <v>285</v>
      </c>
      <c r="C104" s="181">
        <v>281.67</v>
      </c>
      <c r="D104" s="181">
        <v>275</v>
      </c>
      <c r="E104" s="181">
        <v>275</v>
      </c>
      <c r="F104" s="181">
        <v>285</v>
      </c>
      <c r="G104" s="181">
        <v>300</v>
      </c>
      <c r="H104" s="181">
        <v>325</v>
      </c>
      <c r="I104" s="181">
        <v>325</v>
      </c>
      <c r="J104" s="181">
        <v>359.52</v>
      </c>
      <c r="K104" s="181">
        <v>325</v>
      </c>
      <c r="L104" s="181">
        <v>333.33</v>
      </c>
      <c r="M104" s="181">
        <v>333.5</v>
      </c>
      <c r="N104" s="181">
        <v>359.76</v>
      </c>
      <c r="O104" s="181">
        <v>465</v>
      </c>
      <c r="P104" s="133">
        <v>0.29252835223482321</v>
      </c>
      <c r="Q104" s="111">
        <v>0.63157894736842102</v>
      </c>
      <c r="AG104" s="62" t="s">
        <v>49</v>
      </c>
      <c r="AH104" s="11">
        <v>500</v>
      </c>
      <c r="AI104" s="11" t="e">
        <v>#REF!</v>
      </c>
      <c r="AJ104" s="11" t="e">
        <v>#REF!</v>
      </c>
      <c r="AK104" s="11" t="e">
        <v>#REF!</v>
      </c>
      <c r="AL104" s="11" t="e">
        <v>#REF!</v>
      </c>
      <c r="AM104" s="11" t="e">
        <v>#REF!</v>
      </c>
      <c r="AN104" s="11" t="e">
        <v>#REF!</v>
      </c>
      <c r="AO104" s="63" t="e">
        <v>#REF!</v>
      </c>
    </row>
    <row r="105" spans="1:41" ht="15" x14ac:dyDescent="0.25">
      <c r="A105" s="107" t="s">
        <v>26</v>
      </c>
      <c r="B105" s="181">
        <v>278.75</v>
      </c>
      <c r="C105" s="181">
        <v>274.61</v>
      </c>
      <c r="D105" s="181">
        <v>274.07</v>
      </c>
      <c r="E105" s="181">
        <v>287.04000000000002</v>
      </c>
      <c r="F105" s="181">
        <v>293.83</v>
      </c>
      <c r="G105" s="181">
        <v>298.56</v>
      </c>
      <c r="H105" s="181">
        <v>318.32</v>
      </c>
      <c r="I105" s="181">
        <v>331.66</v>
      </c>
      <c r="J105" s="181">
        <v>347.91</v>
      </c>
      <c r="K105" s="181">
        <v>336.79</v>
      </c>
      <c r="L105" s="181">
        <v>340.3</v>
      </c>
      <c r="M105" s="181">
        <v>334.37</v>
      </c>
      <c r="N105" s="181">
        <v>386.61</v>
      </c>
      <c r="O105" s="181">
        <v>479.86</v>
      </c>
      <c r="P105" s="133">
        <v>0.24119914125345954</v>
      </c>
      <c r="Q105" s="111">
        <v>0.72147085201793737</v>
      </c>
      <c r="AG105" s="62" t="s">
        <v>50</v>
      </c>
      <c r="AH105" s="11" t="e">
        <v>#REF!</v>
      </c>
      <c r="AI105" s="11" t="e">
        <v>#REF!</v>
      </c>
      <c r="AJ105" s="11" t="e">
        <v>#REF!</v>
      </c>
      <c r="AK105" s="11" t="e">
        <v>#REF!</v>
      </c>
      <c r="AL105" s="11" t="e">
        <v>#REF!</v>
      </c>
      <c r="AM105" s="11" t="e">
        <v>#REF!</v>
      </c>
      <c r="AN105" s="11" t="e">
        <v>#REF!</v>
      </c>
      <c r="AO105" s="63" t="e">
        <v>#REF!</v>
      </c>
    </row>
    <row r="106" spans="1:41" ht="15" x14ac:dyDescent="0.25">
      <c r="A106" s="107" t="s">
        <v>27</v>
      </c>
      <c r="B106" s="181">
        <v>315</v>
      </c>
      <c r="C106" s="181">
        <v>304.17</v>
      </c>
      <c r="D106" s="181">
        <v>295</v>
      </c>
      <c r="E106" s="181">
        <v>325</v>
      </c>
      <c r="F106" s="181">
        <v>325</v>
      </c>
      <c r="G106" s="181">
        <v>355</v>
      </c>
      <c r="H106" s="181">
        <v>359.52</v>
      </c>
      <c r="I106" s="181">
        <v>359.52</v>
      </c>
      <c r="J106" s="181">
        <v>377.98</v>
      </c>
      <c r="K106" s="181">
        <v>375</v>
      </c>
      <c r="L106" s="181">
        <v>375</v>
      </c>
      <c r="M106" s="181">
        <v>375</v>
      </c>
      <c r="N106" s="181">
        <v>400</v>
      </c>
      <c r="O106" s="181">
        <v>525</v>
      </c>
      <c r="P106" s="133">
        <v>0.3125</v>
      </c>
      <c r="Q106" s="111">
        <v>0.66666666666666674</v>
      </c>
      <c r="T106" s="16"/>
      <c r="U106" s="16"/>
      <c r="V106" s="16"/>
      <c r="AG106" s="62" t="s">
        <v>51</v>
      </c>
      <c r="AH106" s="11" t="e">
        <v>#REF!</v>
      </c>
      <c r="AI106" s="11" t="e">
        <v>#REF!</v>
      </c>
      <c r="AJ106" s="11" t="e">
        <v>#REF!</v>
      </c>
      <c r="AK106" s="11" t="e">
        <v>#REF!</v>
      </c>
      <c r="AL106" s="11" t="e">
        <v>#REF!</v>
      </c>
      <c r="AM106" s="11" t="e">
        <v>#REF!</v>
      </c>
      <c r="AN106" s="11" t="e">
        <v>#REF!</v>
      </c>
      <c r="AO106" s="63" t="e">
        <v>#REF!</v>
      </c>
    </row>
    <row r="107" spans="1:41" x14ac:dyDescent="0.25">
      <c r="A107" s="5"/>
      <c r="Q107" s="19"/>
      <c r="AG107" s="64" t="s">
        <v>52</v>
      </c>
      <c r="AH107" s="65" t="e">
        <v>#REF!</v>
      </c>
      <c r="AI107" s="65" t="e">
        <v>#REF!</v>
      </c>
      <c r="AJ107" s="65" t="e">
        <v>#REF!</v>
      </c>
      <c r="AK107" s="65" t="e">
        <v>#REF!</v>
      </c>
      <c r="AL107" s="65" t="e">
        <v>#REF!</v>
      </c>
      <c r="AM107" s="65" t="e">
        <v>#REF!</v>
      </c>
      <c r="AN107" s="65" t="e">
        <v>#REF!</v>
      </c>
      <c r="AO107" s="66" t="e">
        <v>#REF!</v>
      </c>
    </row>
    <row r="108" spans="1:41" x14ac:dyDescent="0.25">
      <c r="A108" s="5"/>
      <c r="Q108" s="19"/>
    </row>
    <row r="109" spans="1:41" x14ac:dyDescent="0.25">
      <c r="A109" s="5"/>
      <c r="Q109" s="19"/>
    </row>
    <row r="110" spans="1:41" x14ac:dyDescent="0.25">
      <c r="A110" s="5"/>
      <c r="Q110" s="19"/>
    </row>
    <row r="111" spans="1:41" x14ac:dyDescent="0.25">
      <c r="A111" s="5"/>
      <c r="Q111" s="19"/>
    </row>
    <row r="112" spans="1:41" x14ac:dyDescent="0.25">
      <c r="A112" s="5"/>
      <c r="Q112" s="19"/>
    </row>
    <row r="113" spans="1:17" x14ac:dyDescent="0.25">
      <c r="A113" s="5"/>
      <c r="Q113" s="19"/>
    </row>
    <row r="114" spans="1:17" x14ac:dyDescent="0.25">
      <c r="A114" s="5"/>
      <c r="Q114" s="19"/>
    </row>
    <row r="115" spans="1:17" x14ac:dyDescent="0.25">
      <c r="A115" s="5"/>
      <c r="Q115" s="19"/>
    </row>
    <row r="116" spans="1:17" x14ac:dyDescent="0.25">
      <c r="A116" s="5"/>
      <c r="Q116" s="19"/>
    </row>
    <row r="117" spans="1:17" x14ac:dyDescent="0.25">
      <c r="A117" s="5"/>
      <c r="Q117" s="19"/>
    </row>
    <row r="118" spans="1:17" x14ac:dyDescent="0.25">
      <c r="A118" s="5"/>
      <c r="Q118" s="19"/>
    </row>
    <row r="119" spans="1:17" x14ac:dyDescent="0.25">
      <c r="A119" s="5"/>
      <c r="Q119" s="19"/>
    </row>
    <row r="120" spans="1:17" x14ac:dyDescent="0.25">
      <c r="A120" s="5"/>
      <c r="Q120" s="19"/>
    </row>
    <row r="121" spans="1:17" x14ac:dyDescent="0.25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2"/>
    </row>
    <row r="123" spans="1:17" ht="15.6" x14ac:dyDescent="0.3">
      <c r="A123" s="206" t="s">
        <v>53</v>
      </c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15"/>
    </row>
    <row r="124" spans="1:17" ht="15.6" x14ac:dyDescent="0.3">
      <c r="A124" s="117"/>
      <c r="B124" s="203"/>
      <c r="C124" s="203">
        <v>2010</v>
      </c>
      <c r="D124" s="203">
        <v>2011</v>
      </c>
      <c r="E124" s="203">
        <v>2012</v>
      </c>
      <c r="F124" s="203">
        <v>2013</v>
      </c>
      <c r="G124" s="203">
        <v>2014</v>
      </c>
      <c r="H124" s="203">
        <v>2015</v>
      </c>
      <c r="I124" s="203">
        <v>2016</v>
      </c>
      <c r="J124" s="203">
        <v>2017</v>
      </c>
      <c r="K124" s="203">
        <v>2018</v>
      </c>
      <c r="L124" s="203">
        <v>2019</v>
      </c>
      <c r="M124" s="203">
        <v>2020</v>
      </c>
      <c r="N124" s="203">
        <v>2021</v>
      </c>
      <c r="O124" s="203">
        <v>2022</v>
      </c>
      <c r="P124" s="203">
        <v>2023</v>
      </c>
      <c r="Q124" s="19"/>
    </row>
    <row r="125" spans="1:17" ht="15" x14ac:dyDescent="0.25">
      <c r="A125" s="209" t="s">
        <v>48</v>
      </c>
      <c r="B125" s="210"/>
      <c r="C125" s="181">
        <v>107</v>
      </c>
      <c r="D125" s="181">
        <v>104</v>
      </c>
      <c r="E125" s="181">
        <v>67</v>
      </c>
      <c r="F125" s="181">
        <v>104</v>
      </c>
      <c r="G125" s="181">
        <v>96</v>
      </c>
      <c r="H125" s="181">
        <v>103</v>
      </c>
      <c r="I125" s="181">
        <v>93</v>
      </c>
      <c r="J125" s="181">
        <v>103</v>
      </c>
      <c r="K125" s="181">
        <v>92</v>
      </c>
      <c r="L125" s="181">
        <v>107</v>
      </c>
      <c r="M125" s="181">
        <v>88</v>
      </c>
      <c r="N125" s="181">
        <v>101</v>
      </c>
      <c r="O125" s="181">
        <v>137</v>
      </c>
      <c r="P125" s="181">
        <v>191</v>
      </c>
      <c r="Q125" s="80"/>
    </row>
    <row r="126" spans="1:17" ht="15" x14ac:dyDescent="0.25">
      <c r="A126" s="209" t="s">
        <v>49</v>
      </c>
      <c r="B126" s="210"/>
      <c r="C126" s="181">
        <v>417</v>
      </c>
      <c r="D126" s="181">
        <v>362</v>
      </c>
      <c r="E126" s="181">
        <v>265</v>
      </c>
      <c r="F126" s="181">
        <v>358</v>
      </c>
      <c r="G126" s="181">
        <v>338</v>
      </c>
      <c r="H126" s="181">
        <v>380</v>
      </c>
      <c r="I126" s="181">
        <v>385</v>
      </c>
      <c r="J126" s="181">
        <v>396</v>
      </c>
      <c r="K126" s="181">
        <v>396</v>
      </c>
      <c r="L126" s="181">
        <v>371</v>
      </c>
      <c r="M126" s="181">
        <v>327</v>
      </c>
      <c r="N126" s="181">
        <v>340</v>
      </c>
      <c r="O126" s="181">
        <v>593</v>
      </c>
      <c r="P126" s="181">
        <v>761</v>
      </c>
      <c r="Q126" s="80"/>
    </row>
    <row r="127" spans="1:17" ht="15" x14ac:dyDescent="0.25">
      <c r="A127" s="209" t="s">
        <v>50</v>
      </c>
      <c r="B127" s="210"/>
      <c r="C127" s="181">
        <v>211</v>
      </c>
      <c r="D127" s="181">
        <v>219</v>
      </c>
      <c r="E127" s="181">
        <v>173</v>
      </c>
      <c r="F127" s="181">
        <v>183</v>
      </c>
      <c r="G127" s="181">
        <v>143</v>
      </c>
      <c r="H127" s="181">
        <v>173</v>
      </c>
      <c r="I127" s="181">
        <v>131</v>
      </c>
      <c r="J127" s="181">
        <v>133</v>
      </c>
      <c r="K127" s="181">
        <v>138</v>
      </c>
      <c r="L127" s="181">
        <v>132</v>
      </c>
      <c r="M127" s="181">
        <v>135</v>
      </c>
      <c r="N127" s="181">
        <v>145</v>
      </c>
      <c r="O127" s="181">
        <v>246</v>
      </c>
      <c r="P127" s="245">
        <v>302</v>
      </c>
      <c r="Q127" s="80"/>
    </row>
    <row r="128" spans="1:17" ht="15" x14ac:dyDescent="0.25">
      <c r="A128" s="209" t="s">
        <v>51</v>
      </c>
      <c r="B128" s="210"/>
      <c r="C128" s="181">
        <v>80</v>
      </c>
      <c r="D128" s="181">
        <v>74</v>
      </c>
      <c r="E128" s="181">
        <v>62</v>
      </c>
      <c r="F128" s="181">
        <v>63</v>
      </c>
      <c r="G128" s="181">
        <v>54</v>
      </c>
      <c r="H128" s="181">
        <v>60</v>
      </c>
      <c r="I128" s="181">
        <v>46</v>
      </c>
      <c r="J128" s="181">
        <v>48</v>
      </c>
      <c r="K128" s="181">
        <v>45</v>
      </c>
      <c r="L128" s="181">
        <v>43</v>
      </c>
      <c r="M128" s="181">
        <v>44</v>
      </c>
      <c r="N128" s="181">
        <v>42</v>
      </c>
      <c r="O128" s="181">
        <v>58</v>
      </c>
      <c r="P128" s="245">
        <v>100</v>
      </c>
      <c r="Q128" s="80"/>
    </row>
    <row r="129" spans="1:17" ht="15" x14ac:dyDescent="0.25">
      <c r="A129" s="209" t="s">
        <v>52</v>
      </c>
      <c r="B129" s="210"/>
      <c r="C129" s="181">
        <v>41</v>
      </c>
      <c r="D129" s="181">
        <v>64</v>
      </c>
      <c r="E129" s="181">
        <v>39</v>
      </c>
      <c r="F129" s="181">
        <v>65</v>
      </c>
      <c r="G129" s="181">
        <v>65</v>
      </c>
      <c r="H129" s="181">
        <v>70</v>
      </c>
      <c r="I129" s="181">
        <v>70</v>
      </c>
      <c r="J129" s="181">
        <v>75</v>
      </c>
      <c r="K129" s="181">
        <v>81</v>
      </c>
      <c r="L129" s="181">
        <v>87</v>
      </c>
      <c r="M129" s="181">
        <v>46</v>
      </c>
      <c r="N129" s="181">
        <v>40</v>
      </c>
      <c r="O129" s="181">
        <v>46</v>
      </c>
      <c r="P129" s="245">
        <v>98</v>
      </c>
      <c r="Q129" s="80"/>
    </row>
    <row r="130" spans="1:17" x14ac:dyDescent="0.25">
      <c r="A130" s="259"/>
      <c r="B130" s="260"/>
      <c r="C130" s="260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70"/>
    </row>
    <row r="131" spans="1:17" x14ac:dyDescent="0.25">
      <c r="A131" s="5"/>
      <c r="Q131" s="19"/>
    </row>
    <row r="132" spans="1:17" x14ac:dyDescent="0.25">
      <c r="A132" s="5"/>
      <c r="Q132" s="19"/>
    </row>
    <row r="133" spans="1:17" x14ac:dyDescent="0.25">
      <c r="A133" s="5"/>
      <c r="Q133" s="19"/>
    </row>
    <row r="134" spans="1:17" x14ac:dyDescent="0.25">
      <c r="A134" s="5"/>
      <c r="Q134" s="19"/>
    </row>
    <row r="135" spans="1:17" x14ac:dyDescent="0.25">
      <c r="A135" s="5"/>
      <c r="Q135" s="19"/>
    </row>
    <row r="136" spans="1:17" x14ac:dyDescent="0.25">
      <c r="A136" s="5"/>
      <c r="Q136" s="19"/>
    </row>
    <row r="137" spans="1:17" x14ac:dyDescent="0.25">
      <c r="A137" s="5"/>
      <c r="Q137" s="19"/>
    </row>
    <row r="138" spans="1:17" x14ac:dyDescent="0.25">
      <c r="A138" s="5"/>
      <c r="Q138" s="19"/>
    </row>
    <row r="139" spans="1:17" x14ac:dyDescent="0.25">
      <c r="A139" s="5"/>
      <c r="Q139" s="19"/>
    </row>
    <row r="140" spans="1:17" x14ac:dyDescent="0.25">
      <c r="A140" s="5"/>
      <c r="Q140" s="19"/>
    </row>
    <row r="141" spans="1:17" x14ac:dyDescent="0.25">
      <c r="A141" s="5"/>
      <c r="Q141" s="19"/>
    </row>
    <row r="142" spans="1:17" x14ac:dyDescent="0.25">
      <c r="A142" s="5"/>
      <c r="Q142" s="19"/>
    </row>
    <row r="143" spans="1:17" x14ac:dyDescent="0.25">
      <c r="A143" s="5"/>
      <c r="Q143" s="19"/>
    </row>
    <row r="144" spans="1:17" x14ac:dyDescent="0.25">
      <c r="A144" s="6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2"/>
    </row>
    <row r="146" spans="1:16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</row>
    <row r="147" spans="1:16" s="81" customFormat="1" x14ac:dyDescent="0.25">
      <c r="A147" s="57" t="s">
        <v>0</v>
      </c>
      <c r="B147" s="246">
        <v>553.95611500000007</v>
      </c>
      <c r="C147" s="246">
        <v>569.97855400000003</v>
      </c>
      <c r="D147" s="246">
        <v>572.70327699999996</v>
      </c>
      <c r="E147" s="246">
        <v>593.71386099999995</v>
      </c>
      <c r="F147" s="246">
        <v>618.84069199999999</v>
      </c>
      <c r="G147" s="246">
        <v>635.75446399999998</v>
      </c>
      <c r="H147" s="246">
        <v>631.5711839999999</v>
      </c>
      <c r="I147" s="246">
        <v>648.9125469999999</v>
      </c>
      <c r="J147" s="246">
        <v>659.21573199999989</v>
      </c>
      <c r="K147" s="246">
        <v>681.15384099999994</v>
      </c>
      <c r="L147" s="246">
        <v>688.84485900000016</v>
      </c>
      <c r="M147" s="246">
        <v>693.17400600000008</v>
      </c>
      <c r="N147" s="246">
        <v>736.38911299999995</v>
      </c>
      <c r="O147" s="246">
        <v>841.34163999999987</v>
      </c>
      <c r="P147" s="57"/>
    </row>
    <row r="148" spans="1:16" x14ac:dyDescent="0.25"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</row>
    <row r="149" spans="1:16" x14ac:dyDescent="0.25"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</row>
    <row r="150" spans="1:16" x14ac:dyDescent="0.25"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1"/>
    </row>
  </sheetData>
  <mergeCells count="2">
    <mergeCell ref="A6:C6"/>
    <mergeCell ref="A130:C130"/>
  </mergeCells>
  <hyperlinks>
    <hyperlink ref="A2" location="Contents!A1" display="Back to contents" xr:uid="{78292CA5-0CB7-4F83-A64D-670BA968DEBC}"/>
    <hyperlink ref="A3" location="Notes!A1" display="Go to specific notes" xr:uid="{1E09DF26-E630-4FC3-AED6-7FDDA3063BD3}"/>
  </hyperlinks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27"/>
  <sheetViews>
    <sheetView zoomScaleNormal="100" workbookViewId="0"/>
  </sheetViews>
  <sheetFormatPr defaultColWidth="8.88671875" defaultRowHeight="13.2" x14ac:dyDescent="0.25"/>
  <cols>
    <col min="1" max="1" width="31.44140625" style="1" customWidth="1"/>
    <col min="2" max="2" width="11.44140625" style="1" customWidth="1"/>
    <col min="3" max="16384" width="8.88671875" style="1"/>
  </cols>
  <sheetData>
    <row r="1" spans="1:2" ht="19.2" x14ac:dyDescent="0.35">
      <c r="A1" s="95" t="s">
        <v>259</v>
      </c>
    </row>
    <row r="2" spans="1:2" ht="15" x14ac:dyDescent="0.25">
      <c r="A2" s="106" t="s">
        <v>195</v>
      </c>
    </row>
    <row r="3" spans="1:2" ht="15" x14ac:dyDescent="0.25">
      <c r="A3" s="106" t="s">
        <v>196</v>
      </c>
    </row>
    <row r="4" spans="1:2" ht="15" x14ac:dyDescent="0.25">
      <c r="A4" s="132" t="s">
        <v>197</v>
      </c>
    </row>
    <row r="5" spans="1:2" ht="16.2" thickBot="1" x14ac:dyDescent="0.3">
      <c r="A5" s="129" t="s">
        <v>28</v>
      </c>
      <c r="B5" s="130" t="s">
        <v>59</v>
      </c>
    </row>
    <row r="6" spans="1:2" ht="15" x14ac:dyDescent="0.25">
      <c r="A6" s="107" t="s">
        <v>15</v>
      </c>
      <c r="B6" s="136">
        <v>885.47</v>
      </c>
    </row>
    <row r="7" spans="1:2" ht="15" x14ac:dyDescent="0.25">
      <c r="A7" s="107" t="s">
        <v>13</v>
      </c>
      <c r="B7" s="136">
        <v>792.15</v>
      </c>
    </row>
    <row r="8" spans="1:2" ht="15.6" x14ac:dyDescent="0.3">
      <c r="A8" s="117" t="s">
        <v>0</v>
      </c>
      <c r="B8" s="137">
        <v>647.9565530000001</v>
      </c>
    </row>
    <row r="9" spans="1:2" ht="15" x14ac:dyDescent="0.25">
      <c r="A9" s="107" t="s">
        <v>10</v>
      </c>
      <c r="B9" s="136">
        <v>644.85</v>
      </c>
    </row>
    <row r="10" spans="1:2" ht="15" x14ac:dyDescent="0.25">
      <c r="A10" s="107" t="s">
        <v>22</v>
      </c>
      <c r="B10" s="136">
        <v>559.22</v>
      </c>
    </row>
    <row r="11" spans="1:2" ht="15" x14ac:dyDescent="0.25">
      <c r="A11" s="107" t="s">
        <v>12</v>
      </c>
      <c r="B11" s="136">
        <v>533.33000000000004</v>
      </c>
    </row>
    <row r="12" spans="1:2" ht="15" x14ac:dyDescent="0.25">
      <c r="A12" s="107" t="s">
        <v>14</v>
      </c>
      <c r="B12" s="136">
        <v>533.17999999999995</v>
      </c>
    </row>
    <row r="13" spans="1:2" ht="15" x14ac:dyDescent="0.25">
      <c r="A13" s="107" t="s">
        <v>3</v>
      </c>
      <c r="B13" s="136">
        <v>531.54999999999995</v>
      </c>
    </row>
    <row r="14" spans="1:2" ht="15" x14ac:dyDescent="0.25">
      <c r="A14" s="107" t="s">
        <v>11</v>
      </c>
      <c r="B14" s="136">
        <v>523.38</v>
      </c>
    </row>
    <row r="15" spans="1:2" ht="15" x14ac:dyDescent="0.25">
      <c r="A15" s="107" t="s">
        <v>1</v>
      </c>
      <c r="B15" s="136">
        <v>518.4</v>
      </c>
    </row>
    <row r="16" spans="1:2" ht="15" x14ac:dyDescent="0.25">
      <c r="A16" s="107" t="s">
        <v>21</v>
      </c>
      <c r="B16" s="136">
        <v>507.73</v>
      </c>
    </row>
    <row r="17" spans="1:2" ht="15" x14ac:dyDescent="0.25">
      <c r="A17" s="107" t="s">
        <v>20</v>
      </c>
      <c r="B17" s="136">
        <v>490.19</v>
      </c>
    </row>
    <row r="18" spans="1:2" ht="15" x14ac:dyDescent="0.25">
      <c r="A18" s="107" t="s">
        <v>16</v>
      </c>
      <c r="B18" s="136">
        <v>477.14</v>
      </c>
    </row>
    <row r="19" spans="1:2" ht="15" x14ac:dyDescent="0.25">
      <c r="A19" s="107" t="s">
        <v>9</v>
      </c>
      <c r="B19" s="136">
        <v>473.43</v>
      </c>
    </row>
    <row r="20" spans="1:2" ht="15" x14ac:dyDescent="0.25">
      <c r="A20" s="107" t="s">
        <v>17</v>
      </c>
      <c r="B20" s="136">
        <v>472.14</v>
      </c>
    </row>
    <row r="21" spans="1:2" ht="15" x14ac:dyDescent="0.25">
      <c r="A21" s="107" t="s">
        <v>18</v>
      </c>
      <c r="B21" s="136">
        <v>463.49</v>
      </c>
    </row>
    <row r="22" spans="1:2" ht="15" x14ac:dyDescent="0.25">
      <c r="A22" s="107" t="s">
        <v>19</v>
      </c>
      <c r="B22" s="136">
        <v>428.79</v>
      </c>
    </row>
    <row r="23" spans="1:2" ht="15" x14ac:dyDescent="0.25">
      <c r="A23" s="107" t="s">
        <v>5</v>
      </c>
      <c r="B23" s="136">
        <v>426.21</v>
      </c>
    </row>
    <row r="24" spans="1:2" ht="15" x14ac:dyDescent="0.25">
      <c r="A24" s="123" t="s">
        <v>7</v>
      </c>
      <c r="B24" s="138">
        <v>424.26</v>
      </c>
    </row>
    <row r="25" spans="1:2" ht="12.75" customHeight="1" x14ac:dyDescent="0.25">
      <c r="B25" s="9"/>
    </row>
    <row r="26" spans="1:2" ht="15" x14ac:dyDescent="0.25">
      <c r="A26" s="135" t="s">
        <v>260</v>
      </c>
    </row>
    <row r="27" spans="1:2" x14ac:dyDescent="0.25">
      <c r="A27" s="1" t="s">
        <v>271</v>
      </c>
    </row>
  </sheetData>
  <sortState xmlns:xlrd2="http://schemas.microsoft.com/office/spreadsheetml/2017/richdata2" ref="A6:B24">
    <sortCondition descending="1" ref="B6:B24"/>
  </sortState>
  <hyperlinks>
    <hyperlink ref="A2" location="Contents!A1" display="Back to contents" xr:uid="{69001CEA-0FCA-4AE3-A306-6E8182FE70B7}"/>
    <hyperlink ref="A3" location="Notes!A1" display="Go to specific notes" xr:uid="{F4ACE62A-733F-4F86-A76C-266FA2F2DAD0}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P27"/>
  <sheetViews>
    <sheetView zoomScaleNormal="100" workbookViewId="0"/>
  </sheetViews>
  <sheetFormatPr defaultColWidth="8.88671875" defaultRowHeight="13.2" x14ac:dyDescent="0.25"/>
  <cols>
    <col min="1" max="1" width="28.5546875" style="1" customWidth="1"/>
    <col min="2" max="4" width="9.77734375" style="1" customWidth="1"/>
    <col min="5" max="6" width="11.5546875" style="1" customWidth="1"/>
    <col min="7" max="7" width="14.109375" style="1" customWidth="1"/>
    <col min="8" max="8" width="13.33203125" style="1" customWidth="1"/>
    <col min="9" max="9" width="8.88671875" style="1" customWidth="1"/>
    <col min="10" max="16384" width="8.88671875" style="1"/>
  </cols>
  <sheetData>
    <row r="1" spans="1:16" ht="19.2" x14ac:dyDescent="0.35">
      <c r="A1" s="95" t="s">
        <v>262</v>
      </c>
    </row>
    <row r="2" spans="1:16" ht="15" x14ac:dyDescent="0.25">
      <c r="A2" s="106" t="s">
        <v>195</v>
      </c>
    </row>
    <row r="3" spans="1:16" ht="15" x14ac:dyDescent="0.25">
      <c r="A3" s="106" t="s">
        <v>196</v>
      </c>
    </row>
    <row r="4" spans="1:16" ht="15" x14ac:dyDescent="0.25">
      <c r="A4" s="132" t="s">
        <v>197</v>
      </c>
    </row>
    <row r="5" spans="1:16" ht="63" thickBot="1" x14ac:dyDescent="0.3">
      <c r="A5" s="129"/>
      <c r="B5" s="130">
        <v>2010</v>
      </c>
      <c r="C5" s="130">
        <v>2022</v>
      </c>
      <c r="D5" s="130">
        <v>2023</v>
      </c>
      <c r="E5" s="131" t="s">
        <v>251</v>
      </c>
      <c r="F5" s="131" t="s">
        <v>252</v>
      </c>
      <c r="G5" s="131" t="s">
        <v>253</v>
      </c>
      <c r="H5" s="131" t="s">
        <v>268</v>
      </c>
      <c r="I5" s="239"/>
      <c r="J5" s="239"/>
      <c r="K5" s="239"/>
      <c r="L5" s="239"/>
      <c r="M5" s="239"/>
      <c r="N5" s="239"/>
      <c r="O5" s="239"/>
      <c r="P5" s="239"/>
    </row>
    <row r="6" spans="1:16" ht="15" x14ac:dyDescent="0.25">
      <c r="A6" s="107" t="s">
        <v>13</v>
      </c>
      <c r="B6" s="108">
        <v>563.64</v>
      </c>
      <c r="C6" s="109">
        <v>858.15</v>
      </c>
      <c r="D6" s="110">
        <v>1049.6099999999999</v>
      </c>
      <c r="E6" s="111">
        <v>0.86219927613370229</v>
      </c>
      <c r="F6" s="111">
        <v>0.2231078482782729</v>
      </c>
      <c r="G6" s="134">
        <v>0.45700000000000002</v>
      </c>
      <c r="H6" s="134">
        <v>0.09</v>
      </c>
    </row>
    <row r="7" spans="1:16" ht="15" x14ac:dyDescent="0.25">
      <c r="A7" s="107" t="s">
        <v>15</v>
      </c>
      <c r="B7" s="114">
        <v>664.51</v>
      </c>
      <c r="C7" s="115">
        <v>1006.45</v>
      </c>
      <c r="D7" s="116">
        <v>1191.6400000000001</v>
      </c>
      <c r="E7" s="111">
        <v>0.79326119998194167</v>
      </c>
      <c r="F7" s="111">
        <v>0.18400317949227496</v>
      </c>
      <c r="G7" s="112">
        <v>0.45700000000000002</v>
      </c>
      <c r="H7" s="112">
        <v>0.09</v>
      </c>
    </row>
    <row r="8" spans="1:16" s="32" customFormat="1" ht="15" x14ac:dyDescent="0.25">
      <c r="A8" s="107" t="s">
        <v>10</v>
      </c>
      <c r="B8" s="114">
        <v>581.12</v>
      </c>
      <c r="C8" s="115">
        <v>780.06</v>
      </c>
      <c r="D8" s="116">
        <v>897.45</v>
      </c>
      <c r="E8" s="111">
        <v>0.54434540198237902</v>
      </c>
      <c r="F8" s="111">
        <v>0.15048842396738715</v>
      </c>
      <c r="G8" s="112">
        <v>0.45700000000000002</v>
      </c>
      <c r="H8" s="112">
        <v>0.09</v>
      </c>
    </row>
    <row r="9" spans="1:16" ht="15" x14ac:dyDescent="0.25">
      <c r="A9" s="107" t="s">
        <v>12</v>
      </c>
      <c r="B9" s="114">
        <v>492.41</v>
      </c>
      <c r="C9" s="115">
        <v>697.21</v>
      </c>
      <c r="D9" s="116">
        <v>747.92</v>
      </c>
      <c r="E9" s="111">
        <v>0.51889685424747656</v>
      </c>
      <c r="F9" s="111">
        <v>7.2732749099984062E-2</v>
      </c>
      <c r="G9" s="112">
        <v>0.45700000000000002</v>
      </c>
      <c r="H9" s="112">
        <v>0.09</v>
      </c>
    </row>
    <row r="10" spans="1:16" ht="15.6" x14ac:dyDescent="0.3">
      <c r="A10" s="117" t="s">
        <v>0</v>
      </c>
      <c r="B10" s="118">
        <v>553.95611500000007</v>
      </c>
      <c r="C10" s="119">
        <v>736.38911299999995</v>
      </c>
      <c r="D10" s="120">
        <v>841.34163999999987</v>
      </c>
      <c r="E10" s="121">
        <v>0.51878753066928374</v>
      </c>
      <c r="F10" s="121">
        <v>0.14252319208309627</v>
      </c>
      <c r="G10" s="122">
        <v>0.45700000000000002</v>
      </c>
      <c r="H10" s="122">
        <v>0.09</v>
      </c>
    </row>
    <row r="11" spans="1:16" ht="15" x14ac:dyDescent="0.25">
      <c r="A11" s="107" t="s">
        <v>11</v>
      </c>
      <c r="B11" s="114">
        <v>463.99</v>
      </c>
      <c r="C11" s="115">
        <v>649.08000000000004</v>
      </c>
      <c r="D11" s="116">
        <v>699.82</v>
      </c>
      <c r="E11" s="111">
        <v>0.50826526433759356</v>
      </c>
      <c r="F11" s="111">
        <v>7.8172182165526571E-2</v>
      </c>
      <c r="G11" s="112">
        <v>0.45700000000000002</v>
      </c>
      <c r="H11" s="112">
        <v>0.09</v>
      </c>
    </row>
    <row r="12" spans="1:16" ht="15" x14ac:dyDescent="0.25">
      <c r="A12" s="107" t="s">
        <v>9</v>
      </c>
      <c r="B12" s="114">
        <v>497.46</v>
      </c>
      <c r="C12" s="115">
        <v>648.35</v>
      </c>
      <c r="D12" s="116">
        <v>745.48</v>
      </c>
      <c r="E12" s="111">
        <v>0.49857274956780451</v>
      </c>
      <c r="F12" s="111">
        <v>0.149811058841675</v>
      </c>
      <c r="G12" s="112">
        <v>0.45700000000000002</v>
      </c>
      <c r="H12" s="112">
        <v>0.09</v>
      </c>
    </row>
    <row r="13" spans="1:16" s="32" customFormat="1" ht="15" x14ac:dyDescent="0.25">
      <c r="A13" s="107" t="s">
        <v>3</v>
      </c>
      <c r="B13" s="114">
        <v>503.03</v>
      </c>
      <c r="C13" s="115">
        <v>611.83000000000004</v>
      </c>
      <c r="D13" s="116">
        <v>723.42</v>
      </c>
      <c r="E13" s="111">
        <v>0.4381249627258812</v>
      </c>
      <c r="F13" s="111">
        <v>0.18238726443619946</v>
      </c>
      <c r="G13" s="112">
        <v>0.45700000000000002</v>
      </c>
      <c r="H13" s="112">
        <v>0.09</v>
      </c>
    </row>
    <row r="14" spans="1:16" ht="15" x14ac:dyDescent="0.25">
      <c r="A14" s="107" t="s">
        <v>20</v>
      </c>
      <c r="B14" s="114">
        <v>480.55</v>
      </c>
      <c r="C14" s="115">
        <v>613.46</v>
      </c>
      <c r="D14" s="116">
        <v>672.31</v>
      </c>
      <c r="E14" s="111">
        <v>0.39904276350015588</v>
      </c>
      <c r="F14" s="111">
        <v>9.5931275062758559E-2</v>
      </c>
      <c r="G14" s="112">
        <v>0.45700000000000002</v>
      </c>
      <c r="H14" s="112">
        <v>0.09</v>
      </c>
    </row>
    <row r="15" spans="1:16" ht="15" x14ac:dyDescent="0.25">
      <c r="A15" s="107" t="s">
        <v>21</v>
      </c>
      <c r="B15" s="114">
        <v>492.17</v>
      </c>
      <c r="C15" s="115">
        <v>581.98</v>
      </c>
      <c r="D15" s="116">
        <v>682</v>
      </c>
      <c r="E15" s="111">
        <v>0.3857000629863665</v>
      </c>
      <c r="F15" s="111">
        <v>0.17186157599917529</v>
      </c>
      <c r="G15" s="112">
        <v>0.45700000000000002</v>
      </c>
      <c r="H15" s="112">
        <v>0.09</v>
      </c>
    </row>
    <row r="16" spans="1:16" ht="15" x14ac:dyDescent="0.25">
      <c r="A16" s="107" t="s">
        <v>16</v>
      </c>
      <c r="B16" s="114">
        <v>454.65</v>
      </c>
      <c r="C16" s="115">
        <v>559.67999999999995</v>
      </c>
      <c r="D16" s="116">
        <v>621.34</v>
      </c>
      <c r="E16" s="111">
        <v>0.36663367425492144</v>
      </c>
      <c r="F16" s="111">
        <v>0.11017009719839921</v>
      </c>
      <c r="G16" s="112">
        <v>0.45700000000000002</v>
      </c>
      <c r="H16" s="112">
        <v>0.09</v>
      </c>
    </row>
    <row r="17" spans="1:8" ht="15" x14ac:dyDescent="0.25">
      <c r="A17" s="107" t="s">
        <v>18</v>
      </c>
      <c r="B17" s="114">
        <v>472.96</v>
      </c>
      <c r="C17" s="115">
        <v>546.59</v>
      </c>
      <c r="D17" s="116">
        <v>637.79999999999995</v>
      </c>
      <c r="E17" s="111">
        <v>0.34852841677943158</v>
      </c>
      <c r="F17" s="111">
        <v>0.16687096361075016</v>
      </c>
      <c r="G17" s="112">
        <v>0.45700000000000002</v>
      </c>
      <c r="H17" s="112">
        <v>0.09</v>
      </c>
    </row>
    <row r="18" spans="1:8" ht="15" x14ac:dyDescent="0.25">
      <c r="A18" s="107" t="s">
        <v>19</v>
      </c>
      <c r="B18" s="114">
        <v>441.58</v>
      </c>
      <c r="C18" s="115">
        <v>525.22</v>
      </c>
      <c r="D18" s="116">
        <v>585.5</v>
      </c>
      <c r="E18" s="111">
        <v>0.32592055799628605</v>
      </c>
      <c r="F18" s="111">
        <v>0.114770953124405</v>
      </c>
      <c r="G18" s="112">
        <v>0.45700000000000002</v>
      </c>
      <c r="H18" s="112">
        <v>0.09</v>
      </c>
    </row>
    <row r="19" spans="1:8" ht="15" x14ac:dyDescent="0.25">
      <c r="A19" s="107" t="s">
        <v>14</v>
      </c>
      <c r="B19" s="114">
        <v>503.41</v>
      </c>
      <c r="C19" s="115">
        <v>642.55999999999995</v>
      </c>
      <c r="D19" s="116">
        <v>661.91</v>
      </c>
      <c r="E19" s="111">
        <v>0.31485270455493519</v>
      </c>
      <c r="F19" s="111">
        <v>3.0113919322709126E-2</v>
      </c>
      <c r="G19" s="112">
        <v>0.45700000000000002</v>
      </c>
      <c r="H19" s="112">
        <v>0.09</v>
      </c>
    </row>
    <row r="20" spans="1:8" ht="15" x14ac:dyDescent="0.25">
      <c r="A20" s="107" t="s">
        <v>22</v>
      </c>
      <c r="B20" s="114">
        <v>527.37</v>
      </c>
      <c r="C20" s="115">
        <v>672.64</v>
      </c>
      <c r="D20" s="116">
        <v>688.41</v>
      </c>
      <c r="E20" s="111">
        <v>0.30536435519654126</v>
      </c>
      <c r="F20" s="111">
        <v>2.3444933396765011E-2</v>
      </c>
      <c r="G20" s="112">
        <v>0.45700000000000002</v>
      </c>
      <c r="H20" s="112">
        <v>0.09</v>
      </c>
    </row>
    <row r="21" spans="1:8" ht="15" x14ac:dyDescent="0.25">
      <c r="A21" s="107" t="s">
        <v>17</v>
      </c>
      <c r="B21" s="114">
        <v>506.44</v>
      </c>
      <c r="C21" s="115">
        <v>626.02</v>
      </c>
      <c r="D21" s="116">
        <v>643.57000000000005</v>
      </c>
      <c r="E21" s="111">
        <v>0.27077245083326762</v>
      </c>
      <c r="F21" s="111">
        <v>2.8034248107089432E-2</v>
      </c>
      <c r="G21" s="112">
        <v>0.45700000000000002</v>
      </c>
      <c r="H21" s="112">
        <v>0.09</v>
      </c>
    </row>
    <row r="22" spans="1:8" ht="15" x14ac:dyDescent="0.25">
      <c r="A22" s="107" t="s">
        <v>5</v>
      </c>
      <c r="B22" s="114">
        <v>464.47</v>
      </c>
      <c r="C22" s="115">
        <v>492.74</v>
      </c>
      <c r="D22" s="116">
        <v>545.66</v>
      </c>
      <c r="E22" s="111">
        <v>0.17480138652657851</v>
      </c>
      <c r="F22" s="111">
        <v>0.10739943986686673</v>
      </c>
      <c r="G22" s="112">
        <v>0.45700000000000002</v>
      </c>
      <c r="H22" s="112">
        <v>0.09</v>
      </c>
    </row>
    <row r="23" spans="1:8" ht="15" x14ac:dyDescent="0.25">
      <c r="A23" s="107" t="s">
        <v>1</v>
      </c>
      <c r="B23" s="114">
        <v>642.58000000000004</v>
      </c>
      <c r="C23" s="115">
        <v>662.54</v>
      </c>
      <c r="D23" s="116">
        <v>719.57</v>
      </c>
      <c r="E23" s="111">
        <v>0.11981387531513588</v>
      </c>
      <c r="F23" s="111">
        <v>8.6077821716424863E-2</v>
      </c>
      <c r="G23" s="112">
        <v>0.45700000000000002</v>
      </c>
      <c r="H23" s="112">
        <v>0.09</v>
      </c>
    </row>
    <row r="24" spans="1:8" ht="15" x14ac:dyDescent="0.25">
      <c r="A24" s="123" t="s">
        <v>7</v>
      </c>
      <c r="B24" s="124">
        <v>435.12</v>
      </c>
      <c r="C24" s="125">
        <v>479.64</v>
      </c>
      <c r="D24" s="126">
        <v>486.64</v>
      </c>
      <c r="E24" s="127">
        <v>0.11840411840411846</v>
      </c>
      <c r="F24" s="127">
        <v>1.4594279042615232E-2</v>
      </c>
      <c r="G24" s="128">
        <v>0.45700000000000002</v>
      </c>
      <c r="H24" s="128">
        <v>0.09</v>
      </c>
    </row>
    <row r="25" spans="1:8" x14ac:dyDescent="0.25">
      <c r="A25" s="249"/>
      <c r="B25" s="249"/>
      <c r="C25" s="249"/>
      <c r="D25" s="249"/>
      <c r="E25" s="249"/>
      <c r="F25" s="249"/>
    </row>
    <row r="26" spans="1:8" ht="15" x14ac:dyDescent="0.25">
      <c r="A26" s="135" t="s">
        <v>263</v>
      </c>
      <c r="B26" s="24"/>
      <c r="C26" s="24"/>
      <c r="D26" s="24"/>
      <c r="E26" s="24"/>
      <c r="F26" s="24"/>
    </row>
    <row r="27" spans="1:8" ht="13.8" x14ac:dyDescent="0.25">
      <c r="A27" s="242" t="s">
        <v>269</v>
      </c>
    </row>
  </sheetData>
  <sortState xmlns:xlrd2="http://schemas.microsoft.com/office/spreadsheetml/2017/richdata2" ref="A6:G24">
    <sortCondition descending="1" ref="E6:E24"/>
  </sortState>
  <mergeCells count="1">
    <mergeCell ref="A25:F25"/>
  </mergeCells>
  <hyperlinks>
    <hyperlink ref="A2" location="Contents!A1" display="Back to contents" xr:uid="{ECA1BF67-E1D7-4D79-8F7F-74F64933A162}"/>
    <hyperlink ref="A3" location="Notes!A1" display="Go to specific notes" xr:uid="{0A3F547B-2C47-4D61-A3A6-8DC0B72EA085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27"/>
  <sheetViews>
    <sheetView workbookViewId="0"/>
  </sheetViews>
  <sheetFormatPr defaultColWidth="8.88671875" defaultRowHeight="13.2" x14ac:dyDescent="0.25"/>
  <cols>
    <col min="1" max="1" width="31.88671875" style="1" customWidth="1"/>
    <col min="2" max="2" width="12.109375" style="1" customWidth="1"/>
    <col min="3" max="16384" width="8.88671875" style="1"/>
  </cols>
  <sheetData>
    <row r="1" spans="1:2" ht="19.2" x14ac:dyDescent="0.35">
      <c r="A1" s="95" t="s">
        <v>264</v>
      </c>
    </row>
    <row r="2" spans="1:2" ht="15" x14ac:dyDescent="0.25">
      <c r="A2" s="106" t="s">
        <v>195</v>
      </c>
    </row>
    <row r="3" spans="1:2" ht="15" x14ac:dyDescent="0.25">
      <c r="A3" s="106" t="s">
        <v>196</v>
      </c>
    </row>
    <row r="4" spans="1:2" ht="15" x14ac:dyDescent="0.25">
      <c r="A4" s="132" t="s">
        <v>197</v>
      </c>
    </row>
    <row r="5" spans="1:2" ht="16.2" thickBot="1" x14ac:dyDescent="0.3">
      <c r="A5" s="129" t="s">
        <v>29</v>
      </c>
      <c r="B5" s="130" t="s">
        <v>59</v>
      </c>
    </row>
    <row r="6" spans="1:2" ht="15" x14ac:dyDescent="0.25">
      <c r="A6" s="107" t="s">
        <v>15</v>
      </c>
      <c r="B6" s="136">
        <v>1191.6400000000001</v>
      </c>
    </row>
    <row r="7" spans="1:2" ht="15" x14ac:dyDescent="0.25">
      <c r="A7" s="107" t="s">
        <v>13</v>
      </c>
      <c r="B7" s="136">
        <v>1049.6099999999999</v>
      </c>
    </row>
    <row r="8" spans="1:2" ht="15" x14ac:dyDescent="0.25">
      <c r="A8" s="107" t="s">
        <v>10</v>
      </c>
      <c r="B8" s="136">
        <v>897.45</v>
      </c>
    </row>
    <row r="9" spans="1:2" ht="15.6" x14ac:dyDescent="0.3">
      <c r="A9" s="117" t="s">
        <v>0</v>
      </c>
      <c r="B9" s="137">
        <v>841.34163999999987</v>
      </c>
    </row>
    <row r="10" spans="1:2" ht="15" x14ac:dyDescent="0.25">
      <c r="A10" s="107" t="s">
        <v>12</v>
      </c>
      <c r="B10" s="136">
        <v>747.92</v>
      </c>
    </row>
    <row r="11" spans="1:2" ht="15" x14ac:dyDescent="0.25">
      <c r="A11" s="107" t="s">
        <v>9</v>
      </c>
      <c r="B11" s="136">
        <v>745.48</v>
      </c>
    </row>
    <row r="12" spans="1:2" ht="15" x14ac:dyDescent="0.25">
      <c r="A12" s="107" t="s">
        <v>3</v>
      </c>
      <c r="B12" s="136">
        <v>723.42</v>
      </c>
    </row>
    <row r="13" spans="1:2" ht="15" x14ac:dyDescent="0.25">
      <c r="A13" s="107" t="s">
        <v>1</v>
      </c>
      <c r="B13" s="136">
        <v>719.57</v>
      </c>
    </row>
    <row r="14" spans="1:2" ht="15" x14ac:dyDescent="0.25">
      <c r="A14" s="107" t="s">
        <v>11</v>
      </c>
      <c r="B14" s="136">
        <v>699.82</v>
      </c>
    </row>
    <row r="15" spans="1:2" ht="15" x14ac:dyDescent="0.25">
      <c r="A15" s="107" t="s">
        <v>22</v>
      </c>
      <c r="B15" s="136">
        <v>688.41</v>
      </c>
    </row>
    <row r="16" spans="1:2" ht="15" x14ac:dyDescent="0.25">
      <c r="A16" s="107" t="s">
        <v>21</v>
      </c>
      <c r="B16" s="136">
        <v>682</v>
      </c>
    </row>
    <row r="17" spans="1:2" ht="15" x14ac:dyDescent="0.25">
      <c r="A17" s="107" t="s">
        <v>20</v>
      </c>
      <c r="B17" s="136">
        <v>672.31</v>
      </c>
    </row>
    <row r="18" spans="1:2" ht="15" x14ac:dyDescent="0.25">
      <c r="A18" s="107" t="s">
        <v>14</v>
      </c>
      <c r="B18" s="136">
        <v>661.91</v>
      </c>
    </row>
    <row r="19" spans="1:2" ht="15" x14ac:dyDescent="0.25">
      <c r="A19" s="107" t="s">
        <v>17</v>
      </c>
      <c r="B19" s="136">
        <v>643.57000000000005</v>
      </c>
    </row>
    <row r="20" spans="1:2" ht="15" x14ac:dyDescent="0.25">
      <c r="A20" s="107" t="s">
        <v>18</v>
      </c>
      <c r="B20" s="136">
        <v>637.79999999999995</v>
      </c>
    </row>
    <row r="21" spans="1:2" ht="15" x14ac:dyDescent="0.25">
      <c r="A21" s="107" t="s">
        <v>16</v>
      </c>
      <c r="B21" s="136">
        <v>621.34</v>
      </c>
    </row>
    <row r="22" spans="1:2" ht="15" x14ac:dyDescent="0.25">
      <c r="A22" s="107" t="s">
        <v>19</v>
      </c>
      <c r="B22" s="136">
        <v>585.5</v>
      </c>
    </row>
    <row r="23" spans="1:2" ht="15" x14ac:dyDescent="0.25">
      <c r="A23" s="107" t="s">
        <v>5</v>
      </c>
      <c r="B23" s="136">
        <v>545.66</v>
      </c>
    </row>
    <row r="24" spans="1:2" ht="15" x14ac:dyDescent="0.25">
      <c r="A24" s="123" t="s">
        <v>7</v>
      </c>
      <c r="B24" s="138">
        <v>486.64</v>
      </c>
    </row>
    <row r="26" spans="1:2" ht="15" x14ac:dyDescent="0.25">
      <c r="A26" s="135" t="s">
        <v>265</v>
      </c>
    </row>
    <row r="27" spans="1:2" ht="13.8" x14ac:dyDescent="0.25">
      <c r="A27" s="242" t="s">
        <v>272</v>
      </c>
    </row>
  </sheetData>
  <sortState xmlns:xlrd2="http://schemas.microsoft.com/office/spreadsheetml/2017/richdata2" ref="A6:B24">
    <sortCondition descending="1" ref="B6:B24"/>
  </sortState>
  <hyperlinks>
    <hyperlink ref="A2" location="Contents!A1" display="Back to contents" xr:uid="{12B94EDD-6A10-4CE7-A238-F1EA249003EC}"/>
    <hyperlink ref="A3" location="Notes!A1" display="Go to specific notes" xr:uid="{733C680F-3160-4075-A7E4-2B55CC0C8DEB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P27"/>
  <sheetViews>
    <sheetView zoomScaleNormal="100" workbookViewId="0"/>
  </sheetViews>
  <sheetFormatPr defaultColWidth="8.88671875" defaultRowHeight="13.2" x14ac:dyDescent="0.25"/>
  <cols>
    <col min="1" max="1" width="28.5546875" style="1" customWidth="1"/>
    <col min="2" max="4" width="9.109375" style="1" customWidth="1"/>
    <col min="5" max="6" width="10.88671875" style="1" customWidth="1"/>
    <col min="7" max="7" width="15.21875" style="1" customWidth="1"/>
    <col min="8" max="8" width="13.21875" style="1" customWidth="1"/>
    <col min="9" max="17" width="8.88671875" style="1"/>
    <col min="18" max="18" width="10.44140625" style="1" customWidth="1"/>
    <col min="19" max="19" width="10.33203125" style="1" customWidth="1"/>
    <col min="20" max="16384" width="8.88671875" style="1"/>
  </cols>
  <sheetData>
    <row r="1" spans="1:16" ht="19.2" x14ac:dyDescent="0.35">
      <c r="A1" s="95" t="s">
        <v>266</v>
      </c>
    </row>
    <row r="2" spans="1:16" ht="15" x14ac:dyDescent="0.25">
      <c r="A2" s="106" t="s">
        <v>195</v>
      </c>
    </row>
    <row r="3" spans="1:16" ht="15" x14ac:dyDescent="0.25">
      <c r="A3" s="106" t="s">
        <v>196</v>
      </c>
    </row>
    <row r="4" spans="1:16" ht="15" x14ac:dyDescent="0.25">
      <c r="A4" s="132" t="s">
        <v>197</v>
      </c>
    </row>
    <row r="5" spans="1:16" ht="47.4" thickBot="1" x14ac:dyDescent="0.3">
      <c r="A5" s="129"/>
      <c r="B5" s="130">
        <v>2010</v>
      </c>
      <c r="C5" s="130">
        <v>2022</v>
      </c>
      <c r="D5" s="130">
        <v>2023</v>
      </c>
      <c r="E5" s="131" t="s">
        <v>251</v>
      </c>
      <c r="F5" s="131" t="s">
        <v>252</v>
      </c>
      <c r="G5" s="131" t="s">
        <v>253</v>
      </c>
      <c r="H5" s="131" t="s">
        <v>268</v>
      </c>
      <c r="I5" s="240"/>
      <c r="J5" s="240"/>
      <c r="K5" s="240"/>
      <c r="L5" s="240"/>
      <c r="M5" s="240"/>
      <c r="N5" s="240"/>
      <c r="O5" s="240"/>
      <c r="P5" s="240"/>
    </row>
    <row r="6" spans="1:16" ht="15" x14ac:dyDescent="0.25">
      <c r="A6" s="107" t="s">
        <v>13</v>
      </c>
      <c r="B6" s="108">
        <v>728.19</v>
      </c>
      <c r="C6" s="109">
        <v>1093.3399999999999</v>
      </c>
      <c r="D6" s="110">
        <v>1374.08</v>
      </c>
      <c r="E6" s="111">
        <v>0.886980046416457</v>
      </c>
      <c r="F6" s="111">
        <v>0.25677282455594796</v>
      </c>
      <c r="G6" s="134">
        <v>0.45700000000000002</v>
      </c>
      <c r="H6" s="134">
        <v>0.09</v>
      </c>
    </row>
    <row r="7" spans="1:16" ht="15" x14ac:dyDescent="0.25">
      <c r="A7" s="107" t="s">
        <v>15</v>
      </c>
      <c r="B7" s="114">
        <v>917.68</v>
      </c>
      <c r="C7" s="115">
        <v>1381.88</v>
      </c>
      <c r="D7" s="116">
        <v>1626.01</v>
      </c>
      <c r="E7" s="111">
        <v>0.77187036875599335</v>
      </c>
      <c r="F7" s="111">
        <v>0.17666512287608183</v>
      </c>
      <c r="G7" s="112">
        <v>0.45700000000000002</v>
      </c>
      <c r="H7" s="112">
        <v>0.09</v>
      </c>
    </row>
    <row r="8" spans="1:16" s="32" customFormat="1" ht="15" x14ac:dyDescent="0.25">
      <c r="A8" s="107" t="s">
        <v>10</v>
      </c>
      <c r="B8" s="114">
        <v>750.02</v>
      </c>
      <c r="C8" s="115">
        <v>1137.8800000000001</v>
      </c>
      <c r="D8" s="116">
        <v>1230.3800000000001</v>
      </c>
      <c r="E8" s="111">
        <v>0.64046292098877378</v>
      </c>
      <c r="F8" s="111">
        <v>8.1291524589587549E-2</v>
      </c>
      <c r="G8" s="112">
        <v>0.45700000000000002</v>
      </c>
      <c r="H8" s="112">
        <v>0.09</v>
      </c>
    </row>
    <row r="9" spans="1:16" s="32" customFormat="1" ht="15" x14ac:dyDescent="0.25">
      <c r="A9" s="107" t="s">
        <v>12</v>
      </c>
      <c r="B9" s="114">
        <v>642.74</v>
      </c>
      <c r="C9" s="115">
        <v>978.93</v>
      </c>
      <c r="D9" s="116">
        <v>1046.3</v>
      </c>
      <c r="E9" s="111">
        <v>0.62787441267075317</v>
      </c>
      <c r="F9" s="111">
        <v>6.882003820497884E-2</v>
      </c>
      <c r="G9" s="112">
        <v>0.45700000000000002</v>
      </c>
      <c r="H9" s="112">
        <v>0.09</v>
      </c>
    </row>
    <row r="10" spans="1:16" ht="15" x14ac:dyDescent="0.25">
      <c r="A10" s="107" t="s">
        <v>11</v>
      </c>
      <c r="B10" s="114">
        <v>563.02</v>
      </c>
      <c r="C10" s="115">
        <v>839.11</v>
      </c>
      <c r="D10" s="116">
        <v>915.31</v>
      </c>
      <c r="E10" s="111">
        <v>0.62571489467514474</v>
      </c>
      <c r="F10" s="111">
        <v>9.0810501602888616E-2</v>
      </c>
      <c r="G10" s="112">
        <v>0.45700000000000002</v>
      </c>
      <c r="H10" s="112">
        <v>0.09</v>
      </c>
    </row>
    <row r="11" spans="1:16" ht="15" x14ac:dyDescent="0.25">
      <c r="A11" s="107" t="s">
        <v>9</v>
      </c>
      <c r="B11" s="114">
        <v>632.52</v>
      </c>
      <c r="C11" s="115">
        <v>884.44</v>
      </c>
      <c r="D11" s="116">
        <v>1021.11</v>
      </c>
      <c r="E11" s="111">
        <v>0.61435211534813128</v>
      </c>
      <c r="F11" s="111">
        <v>0.15452715842793174</v>
      </c>
      <c r="G11" s="112">
        <v>0.45700000000000002</v>
      </c>
      <c r="H11" s="112">
        <v>0.09</v>
      </c>
    </row>
    <row r="12" spans="1:16" ht="15.6" x14ac:dyDescent="0.3">
      <c r="A12" s="117" t="s">
        <v>0</v>
      </c>
      <c r="B12" s="118">
        <v>673.58818900000017</v>
      </c>
      <c r="C12" s="119">
        <v>905.80428700000004</v>
      </c>
      <c r="D12" s="120">
        <v>1026.4881930000001</v>
      </c>
      <c r="E12" s="121">
        <v>0.5239106174410666</v>
      </c>
      <c r="F12" s="121">
        <v>0.13323397529912562</v>
      </c>
      <c r="G12" s="122">
        <v>0.45700000000000002</v>
      </c>
      <c r="H12" s="122">
        <v>0.09</v>
      </c>
    </row>
    <row r="13" spans="1:16" s="32" customFormat="1" ht="15" x14ac:dyDescent="0.25">
      <c r="A13" s="107" t="s">
        <v>19</v>
      </c>
      <c r="B13" s="114">
        <v>514.96</v>
      </c>
      <c r="C13" s="115">
        <v>669.72</v>
      </c>
      <c r="D13" s="116">
        <v>772.03</v>
      </c>
      <c r="E13" s="111">
        <v>0.49920382165605082</v>
      </c>
      <c r="F13" s="111">
        <v>0.15276533476676812</v>
      </c>
      <c r="G13" s="112">
        <v>0.45700000000000002</v>
      </c>
      <c r="H13" s="112">
        <v>0.09</v>
      </c>
    </row>
    <row r="14" spans="1:16" ht="15" x14ac:dyDescent="0.25">
      <c r="A14" s="107" t="s">
        <v>22</v>
      </c>
      <c r="B14" s="114">
        <v>615.97</v>
      </c>
      <c r="C14" s="115">
        <v>875.71</v>
      </c>
      <c r="D14" s="116">
        <v>899.27</v>
      </c>
      <c r="E14" s="111">
        <v>0.4599249963472245</v>
      </c>
      <c r="F14" s="111">
        <v>2.6903883705792886E-2</v>
      </c>
      <c r="G14" s="112">
        <v>0.45700000000000002</v>
      </c>
      <c r="H14" s="112">
        <v>0.09</v>
      </c>
    </row>
    <row r="15" spans="1:16" ht="15" x14ac:dyDescent="0.25">
      <c r="A15" s="107" t="s">
        <v>16</v>
      </c>
      <c r="B15" s="114">
        <v>548.52</v>
      </c>
      <c r="C15" s="115">
        <v>668.36</v>
      </c>
      <c r="D15" s="116">
        <v>794.61</v>
      </c>
      <c r="E15" s="111">
        <v>0.44864362283964132</v>
      </c>
      <c r="F15" s="111">
        <v>0.18889520617631206</v>
      </c>
      <c r="G15" s="112">
        <v>0.45700000000000002</v>
      </c>
      <c r="H15" s="112">
        <v>0.09</v>
      </c>
    </row>
    <row r="16" spans="1:16" ht="15" x14ac:dyDescent="0.25">
      <c r="A16" s="107" t="s">
        <v>3</v>
      </c>
      <c r="B16" s="114">
        <v>637.54</v>
      </c>
      <c r="C16" s="115">
        <v>834.36</v>
      </c>
      <c r="D16" s="116">
        <v>909.18</v>
      </c>
      <c r="E16" s="111">
        <v>0.42607522665244524</v>
      </c>
      <c r="F16" s="111">
        <v>8.9673522220624191E-2</v>
      </c>
      <c r="G16" s="112">
        <v>0.45700000000000002</v>
      </c>
      <c r="H16" s="112">
        <v>0.09</v>
      </c>
    </row>
    <row r="17" spans="1:8" ht="15" x14ac:dyDescent="0.25">
      <c r="A17" s="107" t="s">
        <v>20</v>
      </c>
      <c r="B17" s="114">
        <v>626.88</v>
      </c>
      <c r="C17" s="115">
        <v>812.62</v>
      </c>
      <c r="D17" s="116">
        <v>880.09</v>
      </c>
      <c r="E17" s="111">
        <v>0.40392100561510991</v>
      </c>
      <c r="F17" s="111">
        <v>8.3027737441854876E-2</v>
      </c>
      <c r="G17" s="112">
        <v>0.45700000000000002</v>
      </c>
      <c r="H17" s="112">
        <v>0.09</v>
      </c>
    </row>
    <row r="18" spans="1:8" ht="15" x14ac:dyDescent="0.25">
      <c r="A18" s="107" t="s">
        <v>17</v>
      </c>
      <c r="B18" s="114">
        <v>647.27</v>
      </c>
      <c r="C18" s="115">
        <v>857.14</v>
      </c>
      <c r="D18" s="116">
        <v>908.04</v>
      </c>
      <c r="E18" s="111">
        <v>0.40287669751417488</v>
      </c>
      <c r="F18" s="111">
        <v>5.9383531278437651E-2</v>
      </c>
      <c r="G18" s="112">
        <v>0.45700000000000002</v>
      </c>
      <c r="H18" s="112">
        <v>0.09</v>
      </c>
    </row>
    <row r="19" spans="1:8" ht="15" x14ac:dyDescent="0.25">
      <c r="A19" s="107" t="s">
        <v>21</v>
      </c>
      <c r="B19" s="114">
        <v>591.05999999999995</v>
      </c>
      <c r="C19" s="115">
        <v>728.14</v>
      </c>
      <c r="D19" s="116">
        <v>826</v>
      </c>
      <c r="E19" s="111">
        <v>0.39748925658985557</v>
      </c>
      <c r="F19" s="111">
        <v>0.1343972313016728</v>
      </c>
      <c r="G19" s="112">
        <v>0.45700000000000002</v>
      </c>
      <c r="H19" s="112">
        <v>0.09</v>
      </c>
    </row>
    <row r="20" spans="1:8" ht="15" x14ac:dyDescent="0.25">
      <c r="A20" s="107" t="s">
        <v>14</v>
      </c>
      <c r="B20" s="114">
        <v>594.77</v>
      </c>
      <c r="C20" s="115">
        <v>770.48</v>
      </c>
      <c r="D20" s="116">
        <v>817.39</v>
      </c>
      <c r="E20" s="111">
        <v>0.37429594633219576</v>
      </c>
      <c r="F20" s="111">
        <v>6.0884124182327914E-2</v>
      </c>
      <c r="G20" s="112">
        <v>0.45700000000000002</v>
      </c>
      <c r="H20" s="112">
        <v>0.09</v>
      </c>
    </row>
    <row r="21" spans="1:8" ht="15" x14ac:dyDescent="0.25">
      <c r="A21" s="107" t="s">
        <v>1</v>
      </c>
      <c r="B21" s="114">
        <v>743.67</v>
      </c>
      <c r="C21" s="115">
        <v>931.28</v>
      </c>
      <c r="D21" s="116">
        <v>1019.72</v>
      </c>
      <c r="E21" s="111">
        <v>0.37119959121653423</v>
      </c>
      <c r="F21" s="111">
        <v>9.4966068207198662E-2</v>
      </c>
      <c r="G21" s="112">
        <v>0.45700000000000002</v>
      </c>
      <c r="H21" s="112">
        <v>0.09</v>
      </c>
    </row>
    <row r="22" spans="1:8" ht="15" x14ac:dyDescent="0.25">
      <c r="A22" s="107" t="s">
        <v>18</v>
      </c>
      <c r="B22" s="114">
        <v>611.61</v>
      </c>
      <c r="C22" s="115">
        <v>693.31</v>
      </c>
      <c r="D22" s="116">
        <v>756.46</v>
      </c>
      <c r="E22" s="111">
        <v>0.23683393011886666</v>
      </c>
      <c r="F22" s="111">
        <v>9.1084796122946621E-2</v>
      </c>
      <c r="G22" s="112">
        <v>0.45700000000000002</v>
      </c>
      <c r="H22" s="112">
        <v>0.09</v>
      </c>
    </row>
    <row r="23" spans="1:8" ht="15" x14ac:dyDescent="0.25">
      <c r="A23" s="107" t="s">
        <v>5</v>
      </c>
      <c r="B23" s="114">
        <v>556.1</v>
      </c>
      <c r="C23" s="115">
        <v>605.83000000000004</v>
      </c>
      <c r="D23" s="116">
        <v>686.63</v>
      </c>
      <c r="E23" s="111">
        <v>0.23472397050890126</v>
      </c>
      <c r="F23" s="111">
        <v>0.13337074756945011</v>
      </c>
      <c r="G23" s="112">
        <v>0.45700000000000002</v>
      </c>
      <c r="H23" s="112">
        <v>0.09</v>
      </c>
    </row>
    <row r="24" spans="1:8" ht="15" x14ac:dyDescent="0.25">
      <c r="A24" s="123" t="s">
        <v>7</v>
      </c>
      <c r="B24" s="124">
        <v>499.63</v>
      </c>
      <c r="C24" s="125">
        <v>548.76</v>
      </c>
      <c r="D24" s="126">
        <v>560.20000000000005</v>
      </c>
      <c r="E24" s="127">
        <v>0.1212297099853894</v>
      </c>
      <c r="F24" s="127">
        <v>2.0847000510241465E-2</v>
      </c>
      <c r="G24" s="128">
        <v>0.45700000000000002</v>
      </c>
      <c r="H24" s="128">
        <v>0.09</v>
      </c>
    </row>
    <row r="26" spans="1:8" ht="15" x14ac:dyDescent="0.25">
      <c r="A26" s="135" t="s">
        <v>267</v>
      </c>
    </row>
    <row r="27" spans="1:8" ht="13.8" x14ac:dyDescent="0.25">
      <c r="A27" s="242" t="s">
        <v>273</v>
      </c>
    </row>
  </sheetData>
  <sortState xmlns:xlrd2="http://schemas.microsoft.com/office/spreadsheetml/2017/richdata2" ref="A6:G24">
    <sortCondition descending="1" ref="E6:E24"/>
  </sortState>
  <conditionalFormatting sqref="C4:D5">
    <cfRule type="cellIs" priority="2" operator="between">
      <formula>0</formula>
      <formula>$F$10</formula>
    </cfRule>
  </conditionalFormatting>
  <hyperlinks>
    <hyperlink ref="A2" location="Contents!A1" display="Back to contents" xr:uid="{22896378-6957-45E2-BE91-E1F50FBED97F}"/>
    <hyperlink ref="A3" location="Notes!A1" display="Go to specific notes" xr:uid="{36A7BA4C-D303-4BAE-9FC7-34A3531A17A3}"/>
  </hyperlink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A46060806</value>
    </field>
    <field name="Objective-Title">
      <value order="0">Nov 2023 - Private Sector Rent Statistics 2023 - Excel Charts and Tables document</value>
    </field>
    <field name="Objective-Description">
      <value order="0"/>
    </field>
    <field name="Objective-CreationStamp">
      <value order="0">2023-11-21T08:58:33Z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2023-11-23T11:09:04Z</value>
    </field>
    <field name="Objective-Owner">
      <value order="0">Jobling, Joseph J (U203139)</value>
    </field>
    <field name="Objective-Path">
      <value order="0">Objective Global Folder:SG File Plan:People, communities and living:Housing:General:Research and analysis: Housing - general:Private Sector Rent Statistics Publications: Pre-release statistics: 2020-2025</value>
    </field>
    <field name="Objective-Parent">
      <value order="0">Private Sector Rent Statistics Publications: Pre-release statistics: 2020-2025</value>
    </field>
    <field name="Objective-State">
      <value order="0">Being Drafted</value>
    </field>
    <field name="Objective-VersionId">
      <value order="0">vA69208887</value>
    </field>
    <field name="Objective-Version">
      <value order="0">1.1</value>
    </field>
    <field name="Objective-VersionNumber">
      <value order="0">5</value>
    </field>
    <field name="Objective-VersionComment">
      <value order="0"/>
    </field>
    <field name="Objective-FileNumber">
      <value order="0">CASE/533619</value>
    </field>
    <field name="Objective-Classification">
      <value order="0">OFFICIAL-SENSITIVE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  <field name="Objective-Required Redaction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2</vt:i4>
      </vt:variant>
    </vt:vector>
  </HeadingPairs>
  <TitlesOfParts>
    <vt:vector size="59" baseType="lpstr">
      <vt:lpstr>Cover Page</vt:lpstr>
      <vt:lpstr>Contents</vt:lpstr>
      <vt:lpstr>Notes</vt:lpstr>
      <vt:lpstr>Chart 1</vt:lpstr>
      <vt:lpstr>Table 1, Chart 2</vt:lpstr>
      <vt:lpstr>Chart 3</vt:lpstr>
      <vt:lpstr>Table 2, Chart 4</vt:lpstr>
      <vt:lpstr>Chart 5</vt:lpstr>
      <vt:lpstr>Table 3, Chart 6</vt:lpstr>
      <vt:lpstr>Chart 7</vt:lpstr>
      <vt:lpstr>Table 4, Chart 8</vt:lpstr>
      <vt:lpstr>Chart 9</vt:lpstr>
      <vt:lpstr>Table 5, Chart 10</vt:lpstr>
      <vt:lpstr>Chart 11</vt:lpstr>
      <vt:lpstr>BRMA Profile - Aberdeen and Shi</vt:lpstr>
      <vt:lpstr>BRMA Profile - Argyll and Bute</vt:lpstr>
      <vt:lpstr>BRMA Profile - Ayrshires</vt:lpstr>
      <vt:lpstr>BRMA Profile - Dumfries and Gal</vt:lpstr>
      <vt:lpstr>BRMA Profile - Dundee and Angus</vt:lpstr>
      <vt:lpstr>BRMA Profile - East Dunbartonsh</vt:lpstr>
      <vt:lpstr>BRMA Profile - Fife</vt:lpstr>
      <vt:lpstr>BRMA Profile - Forth Valley</vt:lpstr>
      <vt:lpstr>BRMA Profile - Greater Glasgow</vt:lpstr>
      <vt:lpstr>BRMA Profile - Highlands and Is</vt:lpstr>
      <vt:lpstr>BRMA Profile - Lothian</vt:lpstr>
      <vt:lpstr>BRMA Profile - North Lanarkshir</vt:lpstr>
      <vt:lpstr>BRMA Profile - Perth and Kinros</vt:lpstr>
      <vt:lpstr>BRMA Profile - Renfrewshire  In</vt:lpstr>
      <vt:lpstr>BRMA Profile - Scottish Borders</vt:lpstr>
      <vt:lpstr>BRMA Profile - South Lanarkshir</vt:lpstr>
      <vt:lpstr>BRMA Profile - West Dunbartonsh</vt:lpstr>
      <vt:lpstr>BRMA Profile - West Lothian</vt:lpstr>
      <vt:lpstr>Table 6, Chart 12</vt:lpstr>
      <vt:lpstr>Table 7</vt:lpstr>
      <vt:lpstr>Chart A1</vt:lpstr>
      <vt:lpstr>Table C1, Chart C1</vt:lpstr>
      <vt:lpstr>Chart C2</vt:lpstr>
      <vt:lpstr>Table C3, Chart C3</vt:lpstr>
      <vt:lpstr>Table C4. Chart C4</vt:lpstr>
      <vt:lpstr>BRMA Profile - A</vt:lpstr>
      <vt:lpstr>BRMA Profile - B</vt:lpstr>
      <vt:lpstr>BRMA Profile - C</vt:lpstr>
      <vt:lpstr>BRMA Profile - D</vt:lpstr>
      <vt:lpstr>BRMA Profile - E</vt:lpstr>
      <vt:lpstr>BRMA Profile - F</vt:lpstr>
      <vt:lpstr>BRMA Profile - G</vt:lpstr>
      <vt:lpstr>BRMA Profile - H</vt:lpstr>
      <vt:lpstr>BRMA Profile - I</vt:lpstr>
      <vt:lpstr>BRMA Profile - J</vt:lpstr>
      <vt:lpstr>BRMA Profile - K</vt:lpstr>
      <vt:lpstr>BRMA Profile - L</vt:lpstr>
      <vt:lpstr>BRMA Profile - M</vt:lpstr>
      <vt:lpstr>BRMA Profile - N</vt:lpstr>
      <vt:lpstr>BRMA Profile - O</vt:lpstr>
      <vt:lpstr>BRMA Profile - P</vt:lpstr>
      <vt:lpstr>BRMA Profile - Q</vt:lpstr>
      <vt:lpstr>BRMA Profile - R</vt:lpstr>
      <vt:lpstr>BRMA</vt:lpstr>
      <vt:lpstr>BRMAA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u203139</dc:creator>
  <cp:lastModifiedBy>Iain Scherr</cp:lastModifiedBy>
  <cp:lastPrinted>2014-10-30T09:49:48Z</cp:lastPrinted>
  <dcterms:created xsi:type="dcterms:W3CDTF">2014-08-27T10:25:29Z</dcterms:created>
  <dcterms:modified xsi:type="dcterms:W3CDTF">2023-11-28T08:58:05Z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A46060806</vt:lpwstr>
  </property>
  <property fmtid="{D5CDD505-2E9C-101B-9397-08002B2CF9AE}" pid="4" name="Objective-Title">
    <vt:lpwstr>Nov 2023 - Private Sector Rent Statistics 2023 - Excel Charts and Tables document</vt:lpwstr>
  </property>
  <property fmtid="{D5CDD505-2E9C-101B-9397-08002B2CF9AE}" pid="5" name="Objective-Description">
    <vt:lpwstr/>
  </property>
  <property fmtid="{D5CDD505-2E9C-101B-9397-08002B2CF9AE}" pid="6" name="Objective-CreationStamp">
    <vt:filetime>2023-11-21T08:58:33Z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2023-11-23T11:09:04Z</vt:filetime>
  </property>
  <property fmtid="{D5CDD505-2E9C-101B-9397-08002B2CF9AE}" pid="11" name="Objective-Owner">
    <vt:lpwstr>Jobling, Joseph J (U203139)</vt:lpwstr>
  </property>
  <property fmtid="{D5CDD505-2E9C-101B-9397-08002B2CF9AE}" pid="12" name="Objective-Path">
    <vt:lpwstr>Objective Global Folder:SG File Plan:People, communities and living:Housing:General:Research and analysis: Housing - general:Private Sector Rent Statistics Publications: Pre-release statistics: 2020-2025</vt:lpwstr>
  </property>
  <property fmtid="{D5CDD505-2E9C-101B-9397-08002B2CF9AE}" pid="13" name="Objective-Parent">
    <vt:lpwstr>Private Sector Rent Statistics Publications: Pre-release statistics: 2020-2025</vt:lpwstr>
  </property>
  <property fmtid="{D5CDD505-2E9C-101B-9397-08002B2CF9AE}" pid="14" name="Objective-State">
    <vt:lpwstr>Being Drafted</vt:lpwstr>
  </property>
  <property fmtid="{D5CDD505-2E9C-101B-9397-08002B2CF9AE}" pid="15" name="Objective-VersionId">
    <vt:lpwstr>vA69208887</vt:lpwstr>
  </property>
  <property fmtid="{D5CDD505-2E9C-101B-9397-08002B2CF9AE}" pid="16" name="Objective-Version">
    <vt:lpwstr>1.1</vt:lpwstr>
  </property>
  <property fmtid="{D5CDD505-2E9C-101B-9397-08002B2CF9AE}" pid="17" name="Objective-VersionNumber">
    <vt:r8>5</vt:r8>
  </property>
  <property fmtid="{D5CDD505-2E9C-101B-9397-08002B2CF9AE}" pid="18" name="Objective-VersionComment">
    <vt:lpwstr/>
  </property>
  <property fmtid="{D5CDD505-2E9C-101B-9397-08002B2CF9AE}" pid="19" name="Objective-FileNumber">
    <vt:lpwstr>CASE/533619</vt:lpwstr>
  </property>
  <property fmtid="{D5CDD505-2E9C-101B-9397-08002B2CF9AE}" pid="20" name="Objective-Classification">
    <vt:lpwstr>OFFICIAL-SENSITIVE</vt:lpwstr>
  </property>
  <property fmtid="{D5CDD505-2E9C-101B-9397-08002B2CF9AE}" pid="21" name="Objective-Caveats">
    <vt:lpwstr>Caveat for access to SG Fileplan</vt:lpwstr>
  </property>
  <property fmtid="{D5CDD505-2E9C-101B-9397-08002B2CF9AE}" pid="22" name="Objective-Date of Original">
    <vt:lpwstr/>
  </property>
  <property fmtid="{D5CDD505-2E9C-101B-9397-08002B2CF9AE}" pid="23" name="Objective-Date Received">
    <vt:lpwstr/>
  </property>
  <property fmtid="{D5CDD505-2E9C-101B-9397-08002B2CF9AE}" pid="24" name="Objective-SG Web Publication - Category">
    <vt:lpwstr/>
  </property>
  <property fmtid="{D5CDD505-2E9C-101B-9397-08002B2CF9AE}" pid="25" name="Objective-SG Web Publication - Category 2 Classification">
    <vt:lpwstr/>
  </property>
  <property fmtid="{D5CDD505-2E9C-101B-9397-08002B2CF9AE}" pid="26" name="Objective-Connect Creator">
    <vt:lpwstr/>
  </property>
  <property fmtid="{D5CDD505-2E9C-101B-9397-08002B2CF9AE}" pid="27" name="Objective-Required Redaction">
    <vt:lpwstr/>
  </property>
</Properties>
</file>