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uelito\OneDrive\ProyectoTitulacion\Objetivo3\"/>
    </mc:Choice>
  </mc:AlternateContent>
  <bookViews>
    <workbookView xWindow="0" yWindow="0" windowWidth="20490" windowHeight="7755" firstSheet="1" activeTab="4"/>
  </bookViews>
  <sheets>
    <sheet name="8CuestionarioObjetivo" sheetId="1" r:id="rId1"/>
    <sheet name="8CuestionarioSUS" sheetId="2" r:id="rId2"/>
    <sheet name="10CuestionarioObjetivo" sheetId="3" r:id="rId3"/>
    <sheet name="10CuestionarioSUS" sheetId="4" r:id="rId4"/>
    <sheet name="Contraste8y1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3" l="1"/>
  <c r="D38" i="3"/>
  <c r="E38" i="3"/>
  <c r="F38" i="3"/>
  <c r="G38" i="3"/>
  <c r="H38" i="3"/>
  <c r="I38" i="3"/>
  <c r="J38" i="3"/>
  <c r="C32" i="3" a="1"/>
  <c r="C32" i="3" s="1"/>
  <c r="C34" i="3"/>
  <c r="C35" i="3"/>
  <c r="D32" i="3" a="1"/>
  <c r="D34" i="3" s="1"/>
  <c r="D32" i="3"/>
  <c r="D33" i="3"/>
  <c r="D36" i="3"/>
  <c r="E32" i="3" a="1"/>
  <c r="E32" i="3" s="1"/>
  <c r="E34" i="3"/>
  <c r="E35" i="3"/>
  <c r="F32" i="3" a="1"/>
  <c r="F33" i="3" s="1"/>
  <c r="F32" i="3"/>
  <c r="F36" i="3"/>
  <c r="G32" i="3" a="1"/>
  <c r="G32" i="3" s="1"/>
  <c r="G34" i="3"/>
  <c r="G35" i="3"/>
  <c r="H32" i="3" a="1"/>
  <c r="H34" i="3" s="1"/>
  <c r="H32" i="3"/>
  <c r="H33" i="3"/>
  <c r="H35" i="3"/>
  <c r="H36" i="3"/>
  <c r="I32" i="3" a="1"/>
  <c r="I32" i="3" s="1"/>
  <c r="I34" i="3"/>
  <c r="I35" i="3"/>
  <c r="J32" i="3" a="1"/>
  <c r="J34" i="3" s="1"/>
  <c r="J32" i="3"/>
  <c r="J33" i="3"/>
  <c r="J35" i="3"/>
  <c r="J36" i="3"/>
  <c r="B32" i="3" a="1"/>
  <c r="B32" i="3" s="1"/>
  <c r="C36" i="1"/>
  <c r="D36" i="1"/>
  <c r="E36" i="1"/>
  <c r="F36" i="1"/>
  <c r="G36" i="1"/>
  <c r="H36" i="1"/>
  <c r="I36" i="1"/>
  <c r="J36" i="1"/>
  <c r="C31" i="1" a="1"/>
  <c r="C31" i="1" s="1"/>
  <c r="C33" i="1"/>
  <c r="C34" i="1"/>
  <c r="D31" i="1" a="1"/>
  <c r="D32" i="1" s="1"/>
  <c r="D31" i="1"/>
  <c r="E31" i="1" a="1"/>
  <c r="E31" i="1" s="1"/>
  <c r="E33" i="1"/>
  <c r="E34" i="1"/>
  <c r="F31" i="1" a="1"/>
  <c r="F33" i="1" s="1"/>
  <c r="F31" i="1"/>
  <c r="F32" i="1"/>
  <c r="F34" i="1"/>
  <c r="F35" i="1"/>
  <c r="G31" i="1" a="1"/>
  <c r="G31" i="1" s="1"/>
  <c r="G33" i="1"/>
  <c r="G34" i="1"/>
  <c r="H31" i="1" a="1"/>
  <c r="H33" i="1" s="1"/>
  <c r="H31" i="1"/>
  <c r="H32" i="1"/>
  <c r="H34" i="1"/>
  <c r="H35" i="1"/>
  <c r="I31" i="1" a="1"/>
  <c r="I31" i="1" s="1"/>
  <c r="J31" i="1" a="1"/>
  <c r="J33" i="1" s="1"/>
  <c r="J31" i="1"/>
  <c r="J32" i="1"/>
  <c r="J34" i="1"/>
  <c r="J35" i="1"/>
  <c r="B36" i="1"/>
  <c r="B31" i="1" a="1"/>
  <c r="B31" i="1" s="1"/>
  <c r="K27" i="3"/>
  <c r="I33" i="3" l="1"/>
  <c r="G33" i="3"/>
  <c r="F35" i="3"/>
  <c r="C33" i="3"/>
  <c r="E33" i="3"/>
  <c r="D35" i="3"/>
  <c r="I36" i="3"/>
  <c r="G36" i="3"/>
  <c r="F34" i="3"/>
  <c r="E36" i="3"/>
  <c r="C36" i="3"/>
  <c r="B34" i="3"/>
  <c r="B33" i="3"/>
  <c r="B38" i="3" s="1"/>
  <c r="B35" i="3"/>
  <c r="B36" i="3"/>
  <c r="C32" i="1"/>
  <c r="I34" i="1"/>
  <c r="I33" i="1"/>
  <c r="D35" i="1"/>
  <c r="I32" i="1"/>
  <c r="G32" i="1"/>
  <c r="E32" i="1"/>
  <c r="D34" i="1"/>
  <c r="I35" i="1"/>
  <c r="G35" i="1"/>
  <c r="E35" i="1"/>
  <c r="D33" i="1"/>
  <c r="C35" i="1"/>
  <c r="B34" i="1"/>
  <c r="B33" i="1"/>
  <c r="B32" i="1"/>
  <c r="B35" i="1"/>
  <c r="C4" i="5"/>
  <c r="B4" i="5"/>
  <c r="C3" i="5"/>
  <c r="B3" i="5"/>
  <c r="O27" i="4"/>
  <c r="L27" i="3"/>
  <c r="C27" i="3"/>
  <c r="D27" i="3"/>
  <c r="E27" i="3"/>
  <c r="F27" i="3"/>
  <c r="G27" i="3"/>
  <c r="H27" i="3"/>
  <c r="I27" i="3"/>
  <c r="J27" i="3"/>
  <c r="B27" i="3"/>
  <c r="M26" i="4" l="1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4" i="4"/>
  <c r="L4" i="4"/>
  <c r="M3" i="4"/>
  <c r="L3" i="4"/>
  <c r="K26" i="3"/>
  <c r="L26" i="3" s="1"/>
  <c r="K25" i="3"/>
  <c r="L25" i="3" s="1"/>
  <c r="K24" i="3"/>
  <c r="L24" i="3" s="1"/>
  <c r="K23" i="3"/>
  <c r="L23" i="3" s="1"/>
  <c r="L22" i="3"/>
  <c r="K22" i="3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N20" i="4" l="1"/>
  <c r="O20" i="4" s="1"/>
  <c r="N22" i="4"/>
  <c r="O22" i="4" s="1"/>
  <c r="N24" i="4"/>
  <c r="O24" i="4" s="1"/>
  <c r="N26" i="4"/>
  <c r="O26" i="4" s="1"/>
  <c r="N19" i="4"/>
  <c r="O19" i="4" s="1"/>
  <c r="N21" i="4"/>
  <c r="O21" i="4" s="1"/>
  <c r="N23" i="4"/>
  <c r="O23" i="4" s="1"/>
  <c r="N25" i="4"/>
  <c r="O25" i="4" s="1"/>
  <c r="N18" i="4"/>
  <c r="O18" i="4" s="1"/>
  <c r="N17" i="4"/>
  <c r="O17" i="4" s="1"/>
  <c r="N16" i="4"/>
  <c r="O16" i="4" s="1"/>
  <c r="N15" i="4"/>
  <c r="O15" i="4" s="1"/>
  <c r="N14" i="4"/>
  <c r="O14" i="4" s="1"/>
  <c r="N13" i="4"/>
  <c r="O13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N5" i="4"/>
  <c r="O5" i="4" s="1"/>
  <c r="N4" i="4"/>
  <c r="O4" i="4" s="1"/>
  <c r="N3" i="4"/>
  <c r="O3" i="4" s="1"/>
  <c r="L3" i="3"/>
  <c r="C27" i="1"/>
  <c r="D27" i="1"/>
  <c r="E27" i="1"/>
  <c r="F27" i="1"/>
  <c r="G27" i="1"/>
  <c r="H27" i="1"/>
  <c r="I27" i="1"/>
  <c r="J27" i="1"/>
  <c r="B27" i="1"/>
  <c r="L4" i="1"/>
  <c r="L12" i="1"/>
  <c r="K4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M3" i="2"/>
  <c r="L3" i="2"/>
  <c r="K3" i="1"/>
  <c r="L3" i="1" s="1"/>
  <c r="N26" i="2" l="1"/>
  <c r="O26" i="2" s="1"/>
  <c r="N24" i="2"/>
  <c r="O24" i="2" s="1"/>
  <c r="N22" i="2"/>
  <c r="O22" i="2" s="1"/>
  <c r="N20" i="2"/>
  <c r="O20" i="2" s="1"/>
  <c r="N18" i="2"/>
  <c r="O18" i="2" s="1"/>
  <c r="N16" i="2"/>
  <c r="O16" i="2" s="1"/>
  <c r="L27" i="1"/>
  <c r="K27" i="1"/>
  <c r="N14" i="2"/>
  <c r="O14" i="2" s="1"/>
  <c r="N25" i="2"/>
  <c r="O25" i="2" s="1"/>
  <c r="N21" i="2"/>
  <c r="O21" i="2" s="1"/>
  <c r="N19" i="2"/>
  <c r="O19" i="2" s="1"/>
  <c r="N17" i="2"/>
  <c r="O17" i="2" s="1"/>
  <c r="N15" i="2"/>
  <c r="O15" i="2" s="1"/>
  <c r="N23" i="2"/>
  <c r="O23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O27" i="2" l="1"/>
</calcChain>
</file>

<file path=xl/sharedStrings.xml><?xml version="1.0" encoding="utf-8"?>
<sst xmlns="http://schemas.openxmlformats.org/spreadsheetml/2006/main" count="90" uniqueCount="47">
  <si>
    <t>Cuestionario Objetivo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</si>
  <si>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</si>
  <si>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</si>
  <si>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</si>
  <si>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</si>
  <si>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</si>
  <si>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</si>
  <si>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</si>
  <si>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</si>
  <si>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</si>
  <si>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</si>
  <si>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Cuestionario SUS</t>
  </si>
  <si>
    <t>TOTAL</t>
  </si>
  <si>
    <t>PROMEDIO</t>
  </si>
  <si>
    <t>%USABILIDAD</t>
  </si>
  <si>
    <t>SUMA IMPAR</t>
  </si>
  <si>
    <t>SUMA PAR</t>
  </si>
  <si>
    <t>Funcionalidad</t>
  </si>
  <si>
    <t>Usabilidad</t>
  </si>
  <si>
    <t>Grupo de control</t>
  </si>
  <si>
    <t>Grupo experimental</t>
  </si>
  <si>
    <t>Contraste 8vo y 10mo</t>
  </si>
  <si>
    <t>Frecuencias a</t>
  </si>
  <si>
    <t>Frecuencias b</t>
  </si>
  <si>
    <t>Frecuencias c</t>
  </si>
  <si>
    <t>Frecuencias d</t>
  </si>
  <si>
    <t>Frecuencias e</t>
  </si>
  <si>
    <t>Frecuencias f</t>
  </si>
  <si>
    <t>Frecuencias g</t>
  </si>
  <si>
    <t>Frecuencias h</t>
  </si>
  <si>
    <t>Frecuencias i</t>
  </si>
  <si>
    <t>Frecuencia a</t>
  </si>
  <si>
    <t>Frecuencia b</t>
  </si>
  <si>
    <t>Frecuencia c</t>
  </si>
  <si>
    <t>Frecuencia d</t>
  </si>
  <si>
    <t>Frecuencia e</t>
  </si>
  <si>
    <t>Frecuencia f</t>
  </si>
  <si>
    <t>Frecuencia g</t>
  </si>
  <si>
    <t>Frecuencia h</t>
  </si>
  <si>
    <t>Frecuencia i</t>
  </si>
  <si>
    <t>Siempre</t>
  </si>
  <si>
    <t>Glosario</t>
  </si>
  <si>
    <t>La mayoría de veces sí</t>
  </si>
  <si>
    <t>Algunas veces sí, algunas veces no</t>
  </si>
  <si>
    <t>La mayoría de veces no</t>
  </si>
  <si>
    <t>Nunca</t>
  </si>
  <si>
    <t>CONTRASTE GRUPO DE CONTROL Y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</si>
</sst>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Puntuación Preguntas Funcionalidad 8vo Ciclo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Preguntas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'8CuestionarioObjetivo'!$B$2:$J$2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'8CuestionarioObjetivo'!$B$27:$J$27</c:f>
              <c:numCache>
                <c:formatCode>0.00</c:formatCode>
                <c:ptCount val="9"/>
                <c:pt idx="0">
                  <c:v>72.5</c:v>
                </c:pt>
                <c:pt idx="1">
                  <c:v>75.833333333333329</c:v>
                </c:pt>
                <c:pt idx="2">
                  <c:v>90.833333333333329</c:v>
                </c:pt>
                <c:pt idx="3">
                  <c:v>65</c:v>
                </c:pt>
                <c:pt idx="4">
                  <c:v>75</c:v>
                </c:pt>
                <c:pt idx="5">
                  <c:v>96.666666666666671</c:v>
                </c:pt>
                <c:pt idx="6">
                  <c:v>81.666666666666671</c:v>
                </c:pt>
                <c:pt idx="7">
                  <c:v>80</c:v>
                </c:pt>
                <c:pt idx="8">
                  <c:v>77.5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8162544"/>
        <c:axId val="-1218154928"/>
      </c:barChart>
      <c:catAx>
        <c:axId val="-121816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54928"/>
        <c:crosses val="autoZero"/>
        <c:auto val="1"/>
        <c:lblAlgn val="ctr"/>
        <c:lblOffset val="100"/>
        <c:noMultiLvlLbl val="0"/>
      </c:catAx>
      <c:valAx>
        <c:axId val="-1218154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Aceptación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62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responde a las preguntas planteadas?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'8CuestionarioObjetivo'!$B$31:$B$35</c:f>
              <c:numCache>
                <c:formatCode>0.00</c:formatCode>
                <c:ptCount val="5"/>
                <c:pt idx="0">
                  <c:v>0</c:v>
                </c:pt>
                <c:pt idx="1">
                  <c:v>8.3333333333333321</c:v>
                </c:pt>
                <c:pt idx="2">
                  <c:v>41.666666666666671</c:v>
                </c:pt>
                <c:pt idx="3">
                  <c:v>29.166666666666668</c:v>
                </c:pt>
                <c:pt idx="4">
                  <c:v>20.833333333333336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15171264"/>
        <c:axId val="-1115172352"/>
      </c:barChart>
      <c:catAx>
        <c:axId val="-11151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5172352"/>
        <c:crosses val="autoZero"/>
        <c:auto val="1"/>
        <c:lblAlgn val="ctr"/>
        <c:lblOffset val="100"/>
        <c:noMultiLvlLbl val="0"/>
      </c:catAx>
      <c:valAx>
        <c:axId val="-1115172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517126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brinda respuestas comprensibles?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'8CuestionarioObjetivo'!$C$31:$C$35</c:f>
              <c:numCache>
                <c:formatCode>0.00</c:formatCode>
                <c:ptCount val="5"/>
                <c:pt idx="0">
                  <c:v>4.1666666666666661</c:v>
                </c:pt>
                <c:pt idx="1">
                  <c:v>0</c:v>
                </c:pt>
                <c:pt idx="2">
                  <c:v>33.333333333333329</c:v>
                </c:pt>
                <c:pt idx="3">
                  <c:v>37.5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6142096"/>
        <c:axId val="-1026137744"/>
      </c:barChart>
      <c:catAx>
        <c:axId val="-102614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37744"/>
        <c:crosses val="autoZero"/>
        <c:auto val="1"/>
        <c:lblAlgn val="ctr"/>
        <c:lblOffset val="100"/>
        <c:noMultiLvlLbl val="0"/>
      </c:catAx>
      <c:valAx>
        <c:axId val="-10261377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4209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interactúa de forma amigable con usted?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'8CuestionarioObjetivo'!$D$31:$D$35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4.1666666666666661</c:v>
                </c:pt>
                <c:pt idx="3">
                  <c:v>37.5</c:v>
                </c:pt>
                <c:pt idx="4">
                  <c:v>58.333333333333336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6135568"/>
        <c:axId val="-1026149168"/>
      </c:barChart>
      <c:catAx>
        <c:axId val="-10261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49168"/>
        <c:crosses val="autoZero"/>
        <c:auto val="1"/>
        <c:lblAlgn val="ctr"/>
        <c:lblOffset val="100"/>
        <c:noMultiLvlLbl val="0"/>
      </c:catAx>
      <c:valAx>
        <c:axId val="-1026149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3556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entiende las preguntas que usted ingresa?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'8CuestionarioObjetivo'!$E$31:$E$35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33.333333333333329</c:v>
                </c:pt>
                <c:pt idx="3">
                  <c:v>33.333333333333329</c:v>
                </c:pt>
                <c:pt idx="4">
                  <c:v>8.3333333333333321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6145360"/>
        <c:axId val="-1026147536"/>
      </c:barChart>
      <c:catAx>
        <c:axId val="-102614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47536"/>
        <c:crosses val="autoZero"/>
        <c:auto val="1"/>
        <c:lblAlgn val="ctr"/>
        <c:lblOffset val="100"/>
        <c:noMultiLvlLbl val="0"/>
      </c:catAx>
      <c:valAx>
        <c:axId val="-10261475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4536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ayudó a resolver sus dudas?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'8CuestionarioObjetivo'!$F$31:$F$35</c:f>
              <c:numCache>
                <c:formatCode>0.00</c:formatCode>
                <c:ptCount val="5"/>
                <c:pt idx="0">
                  <c:v>0</c:v>
                </c:pt>
                <c:pt idx="1">
                  <c:v>4.1666666666666661</c:v>
                </c:pt>
                <c:pt idx="2">
                  <c:v>41.666666666666671</c:v>
                </c:pt>
                <c:pt idx="3">
                  <c:v>29.166666666666668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33992224"/>
        <c:axId val="-1033992768"/>
      </c:barChart>
      <c:catAx>
        <c:axId val="-103399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33992768"/>
        <c:crosses val="autoZero"/>
        <c:auto val="1"/>
        <c:lblAlgn val="ctr"/>
        <c:lblOffset val="100"/>
        <c:noMultiLvlLbl val="0"/>
      </c:catAx>
      <c:valAx>
        <c:axId val="-1033992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3399222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responde en un tiempo adecuado?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'8CuestionarioObjetivo'!$G$31:$G$35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16.666666666666664</c:v>
                </c:pt>
                <c:pt idx="4">
                  <c:v>83.333333333333343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33993856"/>
        <c:axId val="-1033991680"/>
      </c:barChart>
      <c:catAx>
        <c:axId val="-10339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33991680"/>
        <c:crosses val="autoZero"/>
        <c:auto val="1"/>
        <c:lblAlgn val="ctr"/>
        <c:lblOffset val="100"/>
        <c:noMultiLvlLbl val="0"/>
      </c:catAx>
      <c:valAx>
        <c:axId val="-1033991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3399385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ayudó a entender algunos conceptos base de la materia de inteligencia artificial?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'8CuestionarioObjetivo'!$H$31:$H$35</c:f>
              <c:numCache>
                <c:formatCode>0.00</c:formatCode>
                <c:ptCount val="5"/>
                <c:pt idx="0">
                  <c:v>0</c:v>
                </c:pt>
                <c:pt idx="1">
                  <c:v>4.1666666666666661</c:v>
                </c:pt>
                <c:pt idx="2">
                  <c:v>20.833333333333336</c:v>
                </c:pt>
                <c:pt idx="3">
                  <c:v>37.5</c:v>
                </c:pt>
                <c:pt idx="4">
                  <c:v>37.5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15168544"/>
        <c:axId val="-1115176160"/>
      </c:barChart>
      <c:catAx>
        <c:axId val="-111516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5176160"/>
        <c:crosses val="autoZero"/>
        <c:auto val="1"/>
        <c:lblAlgn val="ctr"/>
        <c:lblOffset val="100"/>
        <c:noMultiLvlLbl val="0"/>
      </c:catAx>
      <c:valAx>
        <c:axId val="-11151761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516854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sería una herramienta que use para reforzar sus conocimientos sobre materias que recibe?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'8CuestionarioObjetivo'!$I$31:$I$35</c:f>
              <c:numCache>
                <c:formatCode>0.00</c:formatCode>
                <c:ptCount val="5"/>
                <c:pt idx="0">
                  <c:v>0</c:v>
                </c:pt>
                <c:pt idx="1">
                  <c:v>4.1666666666666661</c:v>
                </c:pt>
                <c:pt idx="2">
                  <c:v>33.333333333333329</c:v>
                </c:pt>
                <c:pt idx="3">
                  <c:v>20.833333333333336</c:v>
                </c:pt>
                <c:pt idx="4">
                  <c:v>41.666666666666671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21508896"/>
        <c:axId val="-1121505632"/>
      </c:barChart>
      <c:catAx>
        <c:axId val="-112150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21505632"/>
        <c:crosses val="autoZero"/>
        <c:auto val="1"/>
        <c:lblAlgn val="ctr"/>
        <c:lblOffset val="100"/>
        <c:noMultiLvlLbl val="0"/>
      </c:catAx>
      <c:valAx>
        <c:axId val="-1121505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2150889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sería recomendado por usted para que otras personas lo usen?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'8CuestionarioObjetivo'!$J$31:$J$35</c:f>
              <c:numCache>
                <c:formatCode>0.00</c:formatCode>
                <c:ptCount val="5"/>
                <c:pt idx="0">
                  <c:v>0</c:v>
                </c:pt>
                <c:pt idx="1">
                  <c:v>8.3333333333333321</c:v>
                </c:pt>
                <c:pt idx="2">
                  <c:v>29.166666666666668</c:v>
                </c:pt>
                <c:pt idx="3">
                  <c:v>29.166666666666668</c:v>
                </c:pt>
                <c:pt idx="4">
                  <c:v>33.333333333333329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8158192"/>
        <c:axId val="-1026144272"/>
      </c:barChart>
      <c:catAx>
        <c:axId val="-121815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44272"/>
        <c:crosses val="autoZero"/>
        <c:auto val="1"/>
        <c:lblAlgn val="ctr"/>
        <c:lblOffset val="100"/>
        <c:noMultiLvlLbl val="0"/>
      </c:catAx>
      <c:valAx>
        <c:axId val="-1026144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58192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Puntuación Preguntas Funcionalidad 10vo Ciclo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'10CuestionarioObjetivo'!$B$2:$J$2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'10CuestionarioObjetivo'!$B$27:$J$27</c:f>
              <c:numCache>
                <c:formatCode>0.00</c:formatCode>
                <c:ptCount val="9"/>
                <c:pt idx="0">
                  <c:v>82.5</c:v>
                </c:pt>
                <c:pt idx="1">
                  <c:v>91.25</c:v>
                </c:pt>
                <c:pt idx="2">
                  <c:v>90</c:v>
                </c:pt>
                <c:pt idx="3">
                  <c:v>72.5</c:v>
                </c:pt>
                <c:pt idx="4">
                  <c:v>81.25</c:v>
                </c:pt>
                <c:pt idx="5">
                  <c:v>96.25</c:v>
                </c:pt>
                <c:pt idx="6">
                  <c:v>93.75</c:v>
                </c:pt>
                <c:pt idx="7">
                  <c:v>83.75</c:v>
                </c:pt>
                <c:pt idx="8">
                  <c:v>88.75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8163088"/>
        <c:axId val="-1218162000"/>
      </c:barChart>
      <c:catAx>
        <c:axId val="-12181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62000"/>
        <c:crosses val="autoZero"/>
        <c:auto val="1"/>
        <c:lblAlgn val="ctr"/>
        <c:lblOffset val="100"/>
        <c:noMultiLvlLbl val="0"/>
      </c:catAx>
      <c:valAx>
        <c:axId val="-12181620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Aceptación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63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responde a las preguntas planteadas?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'10CuestionarioObjetivo'!$B$32:$B$36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18.75</c:v>
                </c:pt>
                <c:pt idx="3">
                  <c:v>50</c:v>
                </c:pt>
                <c:pt idx="4">
                  <c:v>31.25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6150256"/>
        <c:axId val="-1115174528"/>
      </c:barChart>
      <c:catAx>
        <c:axId val="-102615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5174528"/>
        <c:crosses val="autoZero"/>
        <c:auto val="1"/>
        <c:lblAlgn val="ctr"/>
        <c:lblOffset val="100"/>
        <c:noMultiLvlLbl val="0"/>
      </c:catAx>
      <c:valAx>
        <c:axId val="-11151745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615025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brinda respuestas comprensibles?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'10CuestionarioObjetivo'!$C$32:$C$36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6.25</c:v>
                </c:pt>
                <c:pt idx="3">
                  <c:v>31.25</c:v>
                </c:pt>
                <c:pt idx="4">
                  <c:v>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5360576"/>
        <c:axId val="-1025357856"/>
      </c:barChart>
      <c:catAx>
        <c:axId val="-102536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5357856"/>
        <c:crosses val="autoZero"/>
        <c:auto val="1"/>
        <c:lblAlgn val="ctr"/>
        <c:lblOffset val="100"/>
        <c:noMultiLvlLbl val="0"/>
      </c:catAx>
      <c:valAx>
        <c:axId val="-10253578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536057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interactúa de forma amigable con usted?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'10CuestionarioObjetivo'!$D$32:$D$36</c:f>
              <c:numCache>
                <c:formatCode>0.00</c:formatCode>
                <c:ptCount val="5"/>
                <c:pt idx="0">
                  <c:v>0</c:v>
                </c:pt>
                <c:pt idx="1">
                  <c:v>6.25</c:v>
                </c:pt>
                <c:pt idx="2">
                  <c:v>6.25</c:v>
                </c:pt>
                <c:pt idx="3">
                  <c:v>18.75</c:v>
                </c:pt>
                <c:pt idx="4">
                  <c:v>68.75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5356224"/>
        <c:axId val="-1025360032"/>
      </c:barChart>
      <c:catAx>
        <c:axId val="-10253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5360032"/>
        <c:crosses val="autoZero"/>
        <c:auto val="1"/>
        <c:lblAlgn val="ctr"/>
        <c:lblOffset val="100"/>
        <c:noMultiLvlLbl val="0"/>
      </c:catAx>
      <c:valAx>
        <c:axId val="-10253600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535622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entiende las preguntas que usted ingresa?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'10CuestionarioObjetivo'!$E$32:$E$36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56.25</c:v>
                </c:pt>
                <c:pt idx="3">
                  <c:v>25</c:v>
                </c:pt>
                <c:pt idx="4">
                  <c:v>18.75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5359488"/>
        <c:axId val="-1025355680"/>
      </c:barChart>
      <c:catAx>
        <c:axId val="-102535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5355680"/>
        <c:crosses val="autoZero"/>
        <c:auto val="1"/>
        <c:lblAlgn val="ctr"/>
        <c:lblOffset val="100"/>
        <c:noMultiLvlLbl val="0"/>
      </c:catAx>
      <c:valAx>
        <c:axId val="-1025355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535948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ayudó a resolver sus dudas?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'10CuestionarioObjetivo'!$F$32:$F$36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31.25</c:v>
                </c:pt>
                <c:pt idx="3">
                  <c:v>31.25</c:v>
                </c:pt>
                <c:pt idx="4">
                  <c:v>37.5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7977392"/>
        <c:axId val="-1027985008"/>
      </c:barChart>
      <c:catAx>
        <c:axId val="-102797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5008"/>
        <c:crosses val="autoZero"/>
        <c:auto val="1"/>
        <c:lblAlgn val="ctr"/>
        <c:lblOffset val="100"/>
        <c:noMultiLvlLbl val="0"/>
      </c:catAx>
      <c:valAx>
        <c:axId val="-1027985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77392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responde en un tiempo adecuado?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'10CuestionarioObjetivo'!$G$32:$G$36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18.75</c:v>
                </c:pt>
                <c:pt idx="4">
                  <c:v>81.25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7982288"/>
        <c:axId val="-1027980656"/>
      </c:barChart>
      <c:catAx>
        <c:axId val="-10279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0656"/>
        <c:crosses val="autoZero"/>
        <c:auto val="1"/>
        <c:lblAlgn val="ctr"/>
        <c:lblOffset val="100"/>
        <c:noMultiLvlLbl val="0"/>
      </c:catAx>
      <c:valAx>
        <c:axId val="-10279806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228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ayudó a entender algunos conceptos base de la materia de inteligencia artificial?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'10CuestionarioObjetivo'!$H$32:$H$36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6.25</c:v>
                </c:pt>
                <c:pt idx="3">
                  <c:v>18.75</c:v>
                </c:pt>
                <c:pt idx="4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7976848"/>
        <c:axId val="-1027975760"/>
      </c:barChart>
      <c:catAx>
        <c:axId val="-102797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75760"/>
        <c:crosses val="autoZero"/>
        <c:auto val="1"/>
        <c:lblAlgn val="ctr"/>
        <c:lblOffset val="100"/>
        <c:noMultiLvlLbl val="0"/>
      </c:catAx>
      <c:valAx>
        <c:axId val="-10279757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7684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sería una herramienta que use para reforzar sus conocimientos sobre materias que recibe?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'10CuestionarioObjetivo'!$I$32:$I$36</c:f>
              <c:numCache>
                <c:formatCode>0.00</c:formatCode>
                <c:ptCount val="5"/>
                <c:pt idx="0">
                  <c:v>6.25</c:v>
                </c:pt>
                <c:pt idx="1">
                  <c:v>0</c:v>
                </c:pt>
                <c:pt idx="2">
                  <c:v>6.25</c:v>
                </c:pt>
                <c:pt idx="3">
                  <c:v>43.75</c:v>
                </c:pt>
                <c:pt idx="4">
                  <c:v>43.75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7984464"/>
        <c:axId val="-1027983376"/>
      </c:barChart>
      <c:catAx>
        <c:axId val="-10279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3376"/>
        <c:crosses val="autoZero"/>
        <c:auto val="1"/>
        <c:lblAlgn val="ctr"/>
        <c:lblOffset val="100"/>
        <c:noMultiLvlLbl val="0"/>
      </c:catAx>
      <c:valAx>
        <c:axId val="-1027983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446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sería recomendado por usted para que otras personas lo usen?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Estudiantes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'10CuestionarioObjetivo'!$J$32:$J$36</c:f>
              <c:numCache>
                <c:formatCode>0.00</c:formatCode>
                <c:ptCount val="5"/>
                <c:pt idx="0">
                  <c:v>0</c:v>
                </c:pt>
                <c:pt idx="1">
                  <c:v>6.25</c:v>
                </c:pt>
                <c:pt idx="2">
                  <c:v>0</c:v>
                </c:pt>
                <c:pt idx="3">
                  <c:v>37.5</c:v>
                </c:pt>
                <c:pt idx="4">
                  <c:v>56.25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7981200"/>
        <c:axId val="-1027980112"/>
      </c:barChart>
      <c:catAx>
        <c:axId val="-102798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0112"/>
        <c:crosses val="autoZero"/>
        <c:auto val="1"/>
        <c:lblAlgn val="ctr"/>
        <c:lblOffset val="100"/>
        <c:noMultiLvlLbl val="0"/>
      </c:catAx>
      <c:valAx>
        <c:axId val="-10279801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798120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responde a las preguntas planteadas?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'10CuestionarioObjetivo'!$B$32:$B$36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18.75</c:v>
                </c:pt>
                <c:pt idx="3">
                  <c:v>50</c:v>
                </c:pt>
                <c:pt idx="4">
                  <c:v>31.25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'8CuestionarioObjetivo'!$B$31:$B$35</c:f>
              <c:numCache>
                <c:formatCode>0.00</c:formatCode>
                <c:ptCount val="5"/>
                <c:pt idx="0">
                  <c:v>0</c:v>
                </c:pt>
                <c:pt idx="1">
                  <c:v>8.3333333333333321</c:v>
                </c:pt>
                <c:pt idx="2">
                  <c:v>41.666666666666671</c:v>
                </c:pt>
                <c:pt idx="3">
                  <c:v>29.166666666666668</c:v>
                </c:pt>
                <c:pt idx="4">
                  <c:v>20.833333333333336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38407744"/>
        <c:axId val="-938406656"/>
      </c:barChart>
      <c:catAx>
        <c:axId val="-9384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938406656"/>
        <c:crosses val="autoZero"/>
        <c:auto val="1"/>
        <c:lblAlgn val="ctr"/>
        <c:lblOffset val="100"/>
        <c:noMultiLvlLbl val="0"/>
      </c:catAx>
      <c:valAx>
        <c:axId val="-9384066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93840774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brinda respuestas comprensibles?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'10CuestionarioObjetivo'!$C$32:$C$36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6.25</c:v>
                </c:pt>
                <c:pt idx="3">
                  <c:v>31.25</c:v>
                </c:pt>
                <c:pt idx="4">
                  <c:v>62.5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'8CuestionarioObjetivo'!$C$31:$C$35</c:f>
              <c:numCache>
                <c:formatCode>0.00</c:formatCode>
                <c:ptCount val="5"/>
                <c:pt idx="0">
                  <c:v>4.1666666666666661</c:v>
                </c:pt>
                <c:pt idx="1">
                  <c:v>0</c:v>
                </c:pt>
                <c:pt idx="2">
                  <c:v>33.333333333333329</c:v>
                </c:pt>
                <c:pt idx="3">
                  <c:v>37.5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38403936"/>
        <c:axId val="-938418080"/>
      </c:barChart>
      <c:catAx>
        <c:axId val="-9384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938418080"/>
        <c:crosses val="autoZero"/>
        <c:auto val="1"/>
        <c:lblAlgn val="ctr"/>
        <c:lblOffset val="100"/>
        <c:noMultiLvlLbl val="0"/>
      </c:catAx>
      <c:valAx>
        <c:axId val="-9384180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93840393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interactúa de forma amigable con usted?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'10CuestionarioObjetivo'!$D$32:$D$36</c:f>
              <c:numCache>
                <c:formatCode>0.00</c:formatCode>
                <c:ptCount val="5"/>
                <c:pt idx="0">
                  <c:v>0</c:v>
                </c:pt>
                <c:pt idx="1">
                  <c:v>6.25</c:v>
                </c:pt>
                <c:pt idx="2">
                  <c:v>6.25</c:v>
                </c:pt>
                <c:pt idx="3">
                  <c:v>18.75</c:v>
                </c:pt>
                <c:pt idx="4">
                  <c:v>68.75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'8CuestionarioObjetivo'!$D$31:$D$35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4.1666666666666661</c:v>
                </c:pt>
                <c:pt idx="3">
                  <c:v>37.5</c:v>
                </c:pt>
                <c:pt idx="4">
                  <c:v>58.333333333333336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8614736"/>
        <c:axId val="-1028609296"/>
      </c:barChart>
      <c:catAx>
        <c:axId val="-102861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09296"/>
        <c:crosses val="autoZero"/>
        <c:auto val="1"/>
        <c:lblAlgn val="ctr"/>
        <c:lblOffset val="100"/>
        <c:noMultiLvlLbl val="0"/>
      </c:catAx>
      <c:valAx>
        <c:axId val="-10286092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473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entiende las preguntas que usted ingresa?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'10CuestionarioObjetivo'!$E$32:$E$36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56.25</c:v>
                </c:pt>
                <c:pt idx="3">
                  <c:v>25</c:v>
                </c:pt>
                <c:pt idx="4">
                  <c:v>18.75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'8CuestionarioObjetivo'!$E$31:$E$35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33.333333333333329</c:v>
                </c:pt>
                <c:pt idx="3">
                  <c:v>33.333333333333329</c:v>
                </c:pt>
                <c:pt idx="4">
                  <c:v>8.3333333333333321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8612560"/>
        <c:axId val="-1028610384"/>
      </c:barChart>
      <c:catAx>
        <c:axId val="-10286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0384"/>
        <c:crosses val="autoZero"/>
        <c:auto val="1"/>
        <c:lblAlgn val="ctr"/>
        <c:lblOffset val="100"/>
        <c:noMultiLvlLbl val="0"/>
      </c:catAx>
      <c:valAx>
        <c:axId val="-10286103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</a:t>
                </a:r>
                <a:r>
                  <a:rPr lang="es-ES" baseline="0"/>
                  <a:t> </a:t>
                </a: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256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ayudó a resolver sus dudas?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'10CuestionarioObjetivo'!$F$32:$F$36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31.25</c:v>
                </c:pt>
                <c:pt idx="3">
                  <c:v>31.25</c:v>
                </c:pt>
                <c:pt idx="4">
                  <c:v>37.5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'8CuestionarioObjetivo'!$F$31:$F$35</c:f>
              <c:numCache>
                <c:formatCode>0.00</c:formatCode>
                <c:ptCount val="5"/>
                <c:pt idx="0">
                  <c:v>0</c:v>
                </c:pt>
                <c:pt idx="1">
                  <c:v>4.1666666666666661</c:v>
                </c:pt>
                <c:pt idx="2">
                  <c:v>41.666666666666671</c:v>
                </c:pt>
                <c:pt idx="3">
                  <c:v>29.166666666666668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8617456"/>
        <c:axId val="-1028615280"/>
      </c:barChart>
      <c:catAx>
        <c:axId val="-102861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5280"/>
        <c:crosses val="autoZero"/>
        <c:auto val="1"/>
        <c:lblAlgn val="ctr"/>
        <c:lblOffset val="100"/>
        <c:noMultiLvlLbl val="0"/>
      </c:catAx>
      <c:valAx>
        <c:axId val="-10286152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</a:t>
                </a:r>
                <a:r>
                  <a:rPr lang="es-ES" baseline="0"/>
                  <a:t> </a:t>
                </a:r>
                <a:r>
                  <a:rPr lang="es-ES"/>
                  <a:t>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7456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responde en un tiempo adecuado?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'10CuestionarioObjetivo'!$G$32:$G$36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18.75</c:v>
                </c:pt>
                <c:pt idx="4">
                  <c:v>81.25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'8CuestionarioObjetivo'!$G$31:$G$35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16.666666666666664</c:v>
                </c:pt>
                <c:pt idx="4">
                  <c:v>83.333333333333343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8613104"/>
        <c:axId val="-1028607664"/>
      </c:barChart>
      <c:catAx>
        <c:axId val="-10286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07664"/>
        <c:crosses val="autoZero"/>
        <c:auto val="1"/>
        <c:lblAlgn val="ctr"/>
        <c:lblOffset val="100"/>
        <c:noMultiLvlLbl val="0"/>
      </c:catAx>
      <c:valAx>
        <c:axId val="-10286076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3104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le ayudó a entender algunos conceptos base de la materia de inteligencia artificial?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'10CuestionarioObjetivo'!$H$32:$H$36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6.25</c:v>
                </c:pt>
                <c:pt idx="3">
                  <c:v>18.75</c:v>
                </c:pt>
                <c:pt idx="4">
                  <c:v>75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'8CuestionarioObjetivo'!$H$31:$H$35</c:f>
              <c:numCache>
                <c:formatCode>0.00</c:formatCode>
                <c:ptCount val="5"/>
                <c:pt idx="0">
                  <c:v>0</c:v>
                </c:pt>
                <c:pt idx="1">
                  <c:v>4.1666666666666661</c:v>
                </c:pt>
                <c:pt idx="2">
                  <c:v>20.833333333333336</c:v>
                </c:pt>
                <c:pt idx="3">
                  <c:v>37.5</c:v>
                </c:pt>
                <c:pt idx="4">
                  <c:v>37.5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8606032"/>
        <c:axId val="-1028605488"/>
      </c:barChart>
      <c:catAx>
        <c:axId val="-10286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05488"/>
        <c:crosses val="autoZero"/>
        <c:auto val="1"/>
        <c:lblAlgn val="ctr"/>
        <c:lblOffset val="100"/>
        <c:noMultiLvlLbl val="0"/>
      </c:catAx>
      <c:valAx>
        <c:axId val="-10286054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06032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sería una herramienta que use para reforzar sus conocimientos sobre materias que recibe?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'10CuestionarioObjetivo'!$I$32:$I$36</c:f>
              <c:numCache>
                <c:formatCode>0.00</c:formatCode>
                <c:ptCount val="5"/>
                <c:pt idx="0">
                  <c:v>6.25</c:v>
                </c:pt>
                <c:pt idx="1">
                  <c:v>0</c:v>
                </c:pt>
                <c:pt idx="2">
                  <c:v>6.25</c:v>
                </c:pt>
                <c:pt idx="3">
                  <c:v>43.75</c:v>
                </c:pt>
                <c:pt idx="4">
                  <c:v>43.75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'8CuestionarioObjetivo'!$I$31:$I$35</c:f>
              <c:numCache>
                <c:formatCode>0.00</c:formatCode>
                <c:ptCount val="5"/>
                <c:pt idx="0">
                  <c:v>0</c:v>
                </c:pt>
                <c:pt idx="1">
                  <c:v>4.1666666666666661</c:v>
                </c:pt>
                <c:pt idx="2">
                  <c:v>33.333333333333329</c:v>
                </c:pt>
                <c:pt idx="3">
                  <c:v>20.833333333333336</c:v>
                </c:pt>
                <c:pt idx="4">
                  <c:v>41.666666666666671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28616368"/>
        <c:axId val="-1028615824"/>
      </c:barChart>
      <c:catAx>
        <c:axId val="-10286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5824"/>
        <c:crosses val="autoZero"/>
        <c:auto val="1"/>
        <c:lblAlgn val="ctr"/>
        <c:lblOffset val="100"/>
        <c:noMultiLvlLbl val="0"/>
      </c:catAx>
      <c:valAx>
        <c:axId val="-1028615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02861636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¿El chatbot sería recomendado por usted para que otras personas lo usen?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Grupo experimental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'8CuestionarioObjetivo'!$B$39:$B$43</c:f>
              <c:strCache>
                <c:ptCount val="5"/>
                <c:pt idx="0">
                  <c:v>Nunca</c:v>
                </c:pt>
                <c:pt idx="1">
                  <c:v>La mayoría de veces no</c:v>
                </c:pt>
                <c:pt idx="2">
                  <c:v>Algunas veces sí, algunas veces no</c:v>
                </c:pt>
                <c:pt idx="3">
                  <c:v>La mayoría de veces sí</c:v>
                </c:pt>
                <c:pt idx="4">
                  <c:v>Siempre</c:v>
                </c:pt>
              </c:strCache>
            </c:strRef>
          </c:cat>
          <c:val>
            <c:numRef>
              <c:f>'10CuestionarioObjetivo'!$J$32:$J$36</c:f>
              <c:numCache>
                <c:formatCode>0.00</c:formatCode>
                <c:ptCount val="5"/>
                <c:pt idx="0">
                  <c:v>0</c:v>
                </c:pt>
                <c:pt idx="1">
                  <c:v>6.25</c:v>
                </c:pt>
                <c:pt idx="2">
                  <c:v>0</c:v>
                </c:pt>
                <c:pt idx="3">
                  <c:v>37.5</c:v>
                </c:pt>
                <c:pt idx="4">
                  <c:v>56.25</c:v>
                </c:pt>
              </c:numCache>
            </c:numRef>
          </c:val>
        </c:ser>
        <c:ser>
          <c:idx val="1"/>
          <c:order val="1"/>
          <c:tx>
            <c:v>Grupo de control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'8CuestionarioObjetivo'!$J$31:$J$35</c:f>
              <c:numCache>
                <c:formatCode>0.00</c:formatCode>
                <c:ptCount val="5"/>
                <c:pt idx="0">
                  <c:v>0</c:v>
                </c:pt>
                <c:pt idx="1">
                  <c:v>8.3333333333333321</c:v>
                </c:pt>
                <c:pt idx="2">
                  <c:v>29.166666666666668</c:v>
                </c:pt>
                <c:pt idx="3">
                  <c:v>29.166666666666668</c:v>
                </c:pt>
                <c:pt idx="4">
                  <c:v>33.333333333333329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19491008"/>
        <c:axId val="-1119496992"/>
      </c:barChart>
      <c:catAx>
        <c:axId val="-11194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9496992"/>
        <c:crosses val="autoZero"/>
        <c:auto val="1"/>
        <c:lblAlgn val="ctr"/>
        <c:lblOffset val="100"/>
        <c:noMultiLvlLbl val="0"/>
      </c:catAx>
      <c:valAx>
        <c:axId val="-11194969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Estudiantes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11949100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33560368"/>
        <c:axId val="-933552752"/>
      </c:barChart>
      <c:catAx>
        <c:axId val="-93356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933552752"/>
        <c:crosses val="autoZero"/>
        <c:auto val="1"/>
        <c:lblAlgn val="ctr"/>
        <c:lblOffset val="100"/>
        <c:noMultiLvlLbl val="0"/>
      </c:catAx>
      <c:valAx>
        <c:axId val="-9335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93356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Contraste8y10!$B$2</c:f>
              <c:strCache>
                <c:ptCount val="1"/>
                <c:pt idx="0">
                  <c:v>Grupo de control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Contraste8y10!$A$3:$A$4</c:f>
              <c:strCache>
                <c:ptCount val="2"/>
                <c:pt idx="0">
                  <c:v>Funcionalidad</c:v>
                </c:pt>
                <c:pt idx="1">
                  <c:v>Usabilidad</c:v>
                </c:pt>
              </c:strCache>
            </c:strRef>
          </c:cat>
          <c:val>
            <c:numRef>
              <c:f>Contraste8y10!$B$3:$B$4</c:f>
              <c:numCache>
                <c:formatCode>0.00</c:formatCode>
                <c:ptCount val="2"/>
                <c:pt idx="0">
                  <c:v>79.444444444444443</c:v>
                </c:pt>
                <c:pt idx="1">
                  <c:v>75.833333333333329</c:v>
                </c:pt>
              </c:numCache>
            </c:numRef>
          </c:val>
        </c:ser>
        <c:ser>
          <c:idx val="1"/>
          <c:order val="1"/>
          <c:tx>
            <c:strRef>
              <c:f>Contraste8y10!$C$2</c:f>
              <c:strCache>
                <c:ptCount val="1"/>
                <c:pt idx="0">
                  <c:v>Grupo experimental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Contraste8y10!$A$3:$A$4</c:f>
              <c:strCache>
                <c:ptCount val="2"/>
                <c:pt idx="0">
                  <c:v>Funcionalidad</c:v>
                </c:pt>
                <c:pt idx="1">
                  <c:v>Usabilidad</c:v>
                </c:pt>
              </c:strCache>
            </c:strRef>
          </c:cat>
          <c:val>
            <c:numRef>
              <c:f>Contraste8y10!$C$3:$C$4</c:f>
              <c:numCache>
                <c:formatCode>0.00</c:formatCode>
                <c:ptCount val="2"/>
                <c:pt idx="0">
                  <c:v>86.666666666666657</c:v>
                </c:pt>
                <c:pt idx="1">
                  <c:v>79.375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8152752"/>
        <c:axId val="-1218152208"/>
      </c:barChart>
      <c:catAx>
        <c:axId val="-121815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52208"/>
        <c:crosses val="autoZero"/>
        <c:auto val="1"/>
        <c:lblAlgn val="ctr"/>
        <c:lblOffset val="100"/>
        <c:noMultiLvlLbl val="0"/>
      </c:catAx>
      <c:valAx>
        <c:axId val="-1218152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218152752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654843</xdr:colOff>
      <xdr:row>2</xdr:row>
      <xdr:rowOff>63102</xdr:rowOff>
    </xdr:from>
    <xdr:to>
      <xdr:col>20</xdr:col>
      <xdr:colOff>367108</xdr:colOff>
      <xdr:row>20</xdr:row>
      <xdr:rowOff>119061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702469</xdr:colOff>
      <xdr:row>24</xdr:row>
      <xdr:rowOff>63103</xdr:rowOff>
    </xdr:from>
    <xdr:to>
      <xdr:col>18</xdr:col>
      <xdr:colOff>702469</xdr:colOff>
      <xdr:row>38</xdr:row>
      <xdr:rowOff>139303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452437</xdr:colOff>
      <xdr:row>24</xdr:row>
      <xdr:rowOff>59531</xdr:rowOff>
    </xdr:from>
    <xdr:to>
      <xdr:col>25</xdr:col>
      <xdr:colOff>452437</xdr:colOff>
      <xdr:row>38</xdr:row>
      <xdr:rowOff>135731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24</xdr:row>
      <xdr:rowOff>0</xdr:rowOff>
    </xdr:from>
    <xdr:to>
      <xdr:col>33</xdr:col>
      <xdr:colOff>0</xdr:colOff>
      <xdr:row>38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41</xdr:row>
      <xdr:rowOff>0</xdr:rowOff>
    </xdr:from>
    <xdr:to>
      <xdr:col>19</xdr:col>
      <xdr:colOff>0</xdr:colOff>
      <xdr:row>55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26</xdr:col>
      <xdr:colOff>0</xdr:colOff>
      <xdr:row>55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33</xdr:col>
      <xdr:colOff>0</xdr:colOff>
      <xdr:row>55</xdr:row>
      <xdr:rowOff>76200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59</xdr:row>
      <xdr:rowOff>0</xdr:rowOff>
    </xdr:from>
    <xdr:to>
      <xdr:col>19</xdr:col>
      <xdr:colOff>0</xdr:colOff>
      <xdr:row>73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59</xdr:row>
      <xdr:rowOff>0</xdr:rowOff>
    </xdr:from>
    <xdr:to>
      <xdr:col>26</xdr:col>
      <xdr:colOff>0</xdr:colOff>
      <xdr:row>73</xdr:row>
      <xdr:rowOff>76200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59</xdr:row>
      <xdr:rowOff>0</xdr:rowOff>
    </xdr:from>
    <xdr:to>
      <xdr:col>33</xdr:col>
      <xdr:colOff>0</xdr:colOff>
      <xdr:row>73</xdr:row>
      <xdr:rowOff>76200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654843</xdr:colOff>
      <xdr:row>2</xdr:row>
      <xdr:rowOff>63102</xdr:rowOff>
    </xdr:from>
    <xdr:to>
      <xdr:col>20</xdr:col>
      <xdr:colOff>367108</xdr:colOff>
      <xdr:row>20</xdr:row>
      <xdr:rowOff>119061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63103</xdr:rowOff>
    </xdr:from>
    <xdr:to>
      <xdr:col>19</xdr:col>
      <xdr:colOff>0</xdr:colOff>
      <xdr:row>44</xdr:row>
      <xdr:rowOff>139303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511968</xdr:colOff>
      <xdr:row>30</xdr:row>
      <xdr:rowOff>59531</xdr:rowOff>
    </xdr:from>
    <xdr:to>
      <xdr:col>25</xdr:col>
      <xdr:colOff>511968</xdr:colOff>
      <xdr:row>44</xdr:row>
      <xdr:rowOff>135731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59531</xdr:colOff>
      <xdr:row>30</xdr:row>
      <xdr:rowOff>0</xdr:rowOff>
    </xdr:from>
    <xdr:to>
      <xdr:col>33</xdr:col>
      <xdr:colOff>59531</xdr:colOff>
      <xdr:row>44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59531</xdr:colOff>
      <xdr:row>47</xdr:row>
      <xdr:rowOff>0</xdr:rowOff>
    </xdr:from>
    <xdr:to>
      <xdr:col>19</xdr:col>
      <xdr:colOff>59531</xdr:colOff>
      <xdr:row>61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59531</xdr:colOff>
      <xdr:row>47</xdr:row>
      <xdr:rowOff>0</xdr:rowOff>
    </xdr:from>
    <xdr:to>
      <xdr:col>26</xdr:col>
      <xdr:colOff>59531</xdr:colOff>
      <xdr:row>61</xdr:row>
      <xdr:rowOff>76200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59531</xdr:colOff>
      <xdr:row>47</xdr:row>
      <xdr:rowOff>0</xdr:rowOff>
    </xdr:from>
    <xdr:to>
      <xdr:col>33</xdr:col>
      <xdr:colOff>59531</xdr:colOff>
      <xdr:row>61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59531</xdr:colOff>
      <xdr:row>65</xdr:row>
      <xdr:rowOff>0</xdr:rowOff>
    </xdr:from>
    <xdr:to>
      <xdr:col>19</xdr:col>
      <xdr:colOff>59531</xdr:colOff>
      <xdr:row>79</xdr:row>
      <xdr:rowOff>76200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59531</xdr:colOff>
      <xdr:row>65</xdr:row>
      <xdr:rowOff>0</xdr:rowOff>
    </xdr:from>
    <xdr:to>
      <xdr:col>26</xdr:col>
      <xdr:colOff>59531</xdr:colOff>
      <xdr:row>79</xdr:row>
      <xdr:rowOff>76200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59531</xdr:colOff>
      <xdr:row>65</xdr:row>
      <xdr:rowOff>0</xdr:rowOff>
    </xdr:from>
    <xdr:to>
      <xdr:col>33</xdr:col>
      <xdr:colOff>59531</xdr:colOff>
      <xdr:row>79</xdr:row>
      <xdr:rowOff>76200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97</xdr:row>
      <xdr:rowOff>63103</xdr:rowOff>
    </xdr:from>
    <xdr:to>
      <xdr:col>19</xdr:col>
      <xdr:colOff>0</xdr:colOff>
      <xdr:row>111</xdr:row>
      <xdr:rowOff>139303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511968</xdr:colOff>
      <xdr:row>97</xdr:row>
      <xdr:rowOff>59531</xdr:rowOff>
    </xdr:from>
    <xdr:to>
      <xdr:col>25</xdr:col>
      <xdr:colOff>511968</xdr:colOff>
      <xdr:row>111</xdr:row>
      <xdr:rowOff>135731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59531</xdr:colOff>
      <xdr:row>97</xdr:row>
      <xdr:rowOff>0</xdr:rowOff>
    </xdr:from>
    <xdr:to>
      <xdr:col>33</xdr:col>
      <xdr:colOff>59531</xdr:colOff>
      <xdr:row>111</xdr:row>
      <xdr:rowOff>76200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59531</xdr:colOff>
      <xdr:row>114</xdr:row>
      <xdr:rowOff>0</xdr:rowOff>
    </xdr:from>
    <xdr:to>
      <xdr:col>19</xdr:col>
      <xdr:colOff>59531</xdr:colOff>
      <xdr:row>128</xdr:row>
      <xdr:rowOff>76200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59531</xdr:colOff>
      <xdr:row>114</xdr:row>
      <xdr:rowOff>0</xdr:rowOff>
    </xdr:from>
    <xdr:to>
      <xdr:col>26</xdr:col>
      <xdr:colOff>59531</xdr:colOff>
      <xdr:row>128</xdr:row>
      <xdr:rowOff>76200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59531</xdr:colOff>
      <xdr:row>114</xdr:row>
      <xdr:rowOff>0</xdr:rowOff>
    </xdr:from>
    <xdr:to>
      <xdr:col>33</xdr:col>
      <xdr:colOff>59531</xdr:colOff>
      <xdr:row>128</xdr:row>
      <xdr:rowOff>76200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59531</xdr:colOff>
      <xdr:row>132</xdr:row>
      <xdr:rowOff>0</xdr:rowOff>
    </xdr:from>
    <xdr:to>
      <xdr:col>19</xdr:col>
      <xdr:colOff>59531</xdr:colOff>
      <xdr:row>146</xdr:row>
      <xdr:rowOff>76200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59531</xdr:colOff>
      <xdr:row>132</xdr:row>
      <xdr:rowOff>0</xdr:rowOff>
    </xdr:from>
    <xdr:to>
      <xdr:col>26</xdr:col>
      <xdr:colOff>59531</xdr:colOff>
      <xdr:row>146</xdr:row>
      <xdr:rowOff>76200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59531</xdr:colOff>
      <xdr:row>132</xdr:row>
      <xdr:rowOff>0</xdr:rowOff>
    </xdr:from>
    <xdr:to>
      <xdr:col>33</xdr:col>
      <xdr:colOff>59531</xdr:colOff>
      <xdr:row>146</xdr:row>
      <xdr:rowOff>76200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514350</xdr:colOff>
      <xdr:row>2</xdr:row>
      <xdr:rowOff>4762</xdr:rowOff>
    </xdr:from>
    <xdr:to>
      <xdr:col>25</xdr:col>
      <xdr:colOff>514350</xdr:colOff>
      <xdr:row>16</xdr:row>
      <xdr:rowOff>80962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4</xdr:row>
      <xdr:rowOff>4762</xdr:rowOff>
    </xdr:from>
    <xdr:to>
      <xdr:col>10</xdr:col>
      <xdr:colOff>133350</xdr:colOff>
      <xdr:row>18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40" zoomScaleNormal="40" workbookViewId="0">
      <selection activeCell="W19" sqref="W19"/>
    </sheetView>
  </sheetViews>
  <sheetFormatPr baseColWidth="10" defaultRowHeight="15" x14ac:dyDescent="0.25"/>
  <cols>
    <col min="2" max="2" width="13.5703125" bestFit="1" customWidth="1"/>
    <col min="3" max="3" width="12.28515625" bestFit="1" customWidth="1"/>
    <col min="4" max="4" width="12.140625" bestFit="1" customWidth="1"/>
    <col min="5" max="6" width="12.28515625" bestFit="1" customWidth="1"/>
    <col min="7" max="7" width="12" bestFit="1" customWidth="1"/>
    <col min="8" max="9" width="12.28515625" bestFit="1" customWidth="1"/>
    <col min="10" max="10" width="11.7109375" bestFit="1" customWidth="1"/>
  </cols>
  <sheetData>
    <row r="1" spans="1:13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2" t="s">
        <v>12</v>
      </c>
      <c r="L2" s="2" t="s">
        <v>13</v>
      </c>
    </row>
    <row r="3" spans="1:13" x14ac:dyDescent="0.25">
      <c r="A3">
        <v>1</v>
      </c>
      <c r="B3" s="3">
        <v>4</v>
      </c>
      <c r="C3" s="3">
        <v>5</v>
      </c>
      <c r="D3" s="3">
        <v>5</v>
      </c>
      <c r="E3" s="3">
        <v>4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2">
        <f>SUM(B3:J3)</f>
        <v>43</v>
      </c>
      <c r="L3" s="4">
        <f>K3/45*100</f>
        <v>95.555555555555557</v>
      </c>
      <c r="M3" s="3"/>
    </row>
    <row r="4" spans="1:13" x14ac:dyDescent="0.25">
      <c r="A4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4</v>
      </c>
      <c r="J4" s="3">
        <v>5</v>
      </c>
      <c r="K4" s="2">
        <f t="shared" ref="K4:K26" si="0">SUM(B4:J4)</f>
        <v>44</v>
      </c>
      <c r="L4" s="4">
        <f t="shared" ref="L4:L26" si="1">K4/45*100</f>
        <v>97.777777777777771</v>
      </c>
      <c r="M4" s="3"/>
    </row>
    <row r="5" spans="1:13" x14ac:dyDescent="0.25">
      <c r="A5">
        <v>3</v>
      </c>
      <c r="B5" s="3">
        <v>3</v>
      </c>
      <c r="C5" s="3">
        <v>3</v>
      </c>
      <c r="D5" s="3">
        <v>5</v>
      </c>
      <c r="E5" s="3">
        <v>4</v>
      </c>
      <c r="F5" s="3">
        <v>3</v>
      </c>
      <c r="G5" s="3">
        <v>5</v>
      </c>
      <c r="H5" s="3">
        <v>3</v>
      </c>
      <c r="I5" s="3">
        <v>3</v>
      </c>
      <c r="J5" s="3">
        <v>3</v>
      </c>
      <c r="K5" s="2">
        <f t="shared" si="0"/>
        <v>32</v>
      </c>
      <c r="L5" s="4">
        <f t="shared" si="1"/>
        <v>71.111111111111114</v>
      </c>
      <c r="M5" s="3"/>
    </row>
    <row r="6" spans="1:13" x14ac:dyDescent="0.25">
      <c r="A6">
        <v>4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2">
        <f t="shared" si="0"/>
        <v>45</v>
      </c>
      <c r="L6" s="4">
        <f t="shared" si="1"/>
        <v>100</v>
      </c>
      <c r="M6" s="3"/>
    </row>
    <row r="7" spans="1:13" x14ac:dyDescent="0.25">
      <c r="A7">
        <v>5</v>
      </c>
      <c r="B7" s="3">
        <v>3</v>
      </c>
      <c r="C7" s="3">
        <v>3</v>
      </c>
      <c r="D7" s="3">
        <v>5</v>
      </c>
      <c r="E7" s="3">
        <v>2</v>
      </c>
      <c r="F7" s="3">
        <v>3</v>
      </c>
      <c r="G7" s="3">
        <v>5</v>
      </c>
      <c r="H7" s="3">
        <v>2</v>
      </c>
      <c r="I7" s="3">
        <v>3</v>
      </c>
      <c r="J7" s="3">
        <v>3</v>
      </c>
      <c r="K7" s="2">
        <f t="shared" si="0"/>
        <v>29</v>
      </c>
      <c r="L7" s="4">
        <f t="shared" si="1"/>
        <v>64.444444444444443</v>
      </c>
      <c r="M7" s="3"/>
    </row>
    <row r="8" spans="1:13" x14ac:dyDescent="0.25">
      <c r="A8">
        <v>6</v>
      </c>
      <c r="B8" s="3">
        <v>4</v>
      </c>
      <c r="C8" s="3">
        <v>4</v>
      </c>
      <c r="D8" s="3">
        <v>5</v>
      </c>
      <c r="E8" s="3">
        <v>3</v>
      </c>
      <c r="F8" s="3">
        <v>3</v>
      </c>
      <c r="G8" s="3">
        <v>5</v>
      </c>
      <c r="H8" s="3">
        <v>4</v>
      </c>
      <c r="I8" s="3">
        <v>3</v>
      </c>
      <c r="J8" s="3">
        <v>3</v>
      </c>
      <c r="K8" s="2">
        <f t="shared" si="0"/>
        <v>34</v>
      </c>
      <c r="L8" s="4">
        <f t="shared" si="1"/>
        <v>75.555555555555557</v>
      </c>
      <c r="M8" s="3"/>
    </row>
    <row r="9" spans="1:13" x14ac:dyDescent="0.25">
      <c r="A9">
        <v>7</v>
      </c>
      <c r="B9" s="3">
        <v>3</v>
      </c>
      <c r="C9" s="3">
        <v>1</v>
      </c>
      <c r="D9" s="3">
        <v>4</v>
      </c>
      <c r="E9" s="3">
        <v>2</v>
      </c>
      <c r="F9" s="3">
        <v>3</v>
      </c>
      <c r="G9" s="3">
        <v>5</v>
      </c>
      <c r="H9" s="3">
        <v>4</v>
      </c>
      <c r="I9" s="3">
        <v>2</v>
      </c>
      <c r="J9" s="3">
        <v>3</v>
      </c>
      <c r="K9" s="2">
        <f t="shared" si="0"/>
        <v>27</v>
      </c>
      <c r="L9" s="4">
        <f t="shared" si="1"/>
        <v>60</v>
      </c>
      <c r="M9" s="3"/>
    </row>
    <row r="10" spans="1:13" x14ac:dyDescent="0.25">
      <c r="A10">
        <v>8</v>
      </c>
      <c r="B10" s="3">
        <v>4</v>
      </c>
      <c r="C10" s="3">
        <v>5</v>
      </c>
      <c r="D10" s="3">
        <v>5</v>
      </c>
      <c r="E10" s="3">
        <v>3</v>
      </c>
      <c r="F10" s="3">
        <v>5</v>
      </c>
      <c r="G10" s="3">
        <v>5</v>
      </c>
      <c r="H10" s="3">
        <v>5</v>
      </c>
      <c r="I10" s="3">
        <v>4</v>
      </c>
      <c r="J10" s="3">
        <v>4</v>
      </c>
      <c r="K10" s="2">
        <f t="shared" si="0"/>
        <v>40</v>
      </c>
      <c r="L10" s="4">
        <f t="shared" si="1"/>
        <v>88.888888888888886</v>
      </c>
      <c r="M10" s="3"/>
    </row>
    <row r="11" spans="1:13" x14ac:dyDescent="0.25">
      <c r="A11">
        <v>9</v>
      </c>
      <c r="B11" s="3">
        <v>2</v>
      </c>
      <c r="C11" s="3">
        <v>3</v>
      </c>
      <c r="D11" s="3">
        <v>4</v>
      </c>
      <c r="E11" s="3">
        <v>2</v>
      </c>
      <c r="F11" s="3">
        <v>3</v>
      </c>
      <c r="G11" s="3">
        <v>5</v>
      </c>
      <c r="H11" s="3">
        <v>3</v>
      </c>
      <c r="I11" s="3">
        <v>3</v>
      </c>
      <c r="J11" s="3">
        <v>2</v>
      </c>
      <c r="K11" s="2">
        <f t="shared" si="0"/>
        <v>27</v>
      </c>
      <c r="L11" s="4">
        <f t="shared" si="1"/>
        <v>60</v>
      </c>
      <c r="M11" s="3"/>
    </row>
    <row r="12" spans="1:13" x14ac:dyDescent="0.25">
      <c r="A12">
        <v>10</v>
      </c>
      <c r="B12" s="3">
        <v>3</v>
      </c>
      <c r="C12" s="3">
        <v>3</v>
      </c>
      <c r="D12" s="3">
        <v>4</v>
      </c>
      <c r="E12" s="3">
        <v>2</v>
      </c>
      <c r="F12" s="3">
        <v>3</v>
      </c>
      <c r="G12" s="3">
        <v>4</v>
      </c>
      <c r="H12" s="3">
        <v>4</v>
      </c>
      <c r="I12" s="3">
        <v>3</v>
      </c>
      <c r="J12" s="3">
        <v>3</v>
      </c>
      <c r="K12" s="2">
        <f t="shared" si="0"/>
        <v>29</v>
      </c>
      <c r="L12" s="4">
        <f t="shared" si="1"/>
        <v>64.444444444444443</v>
      </c>
      <c r="M12" s="3"/>
    </row>
    <row r="13" spans="1:13" x14ac:dyDescent="0.25">
      <c r="A13">
        <v>11</v>
      </c>
      <c r="B13" s="3">
        <v>3</v>
      </c>
      <c r="C13" s="3">
        <v>5</v>
      </c>
      <c r="D13" s="3">
        <v>5</v>
      </c>
      <c r="E13" s="3">
        <v>3</v>
      </c>
      <c r="F13" s="3">
        <v>4</v>
      </c>
      <c r="G13" s="3">
        <v>5</v>
      </c>
      <c r="H13" s="3">
        <v>4</v>
      </c>
      <c r="I13" s="3">
        <v>4</v>
      </c>
      <c r="J13" s="3">
        <v>4</v>
      </c>
      <c r="K13" s="2">
        <f>SUM(B13:J13)</f>
        <v>37</v>
      </c>
      <c r="L13" s="4">
        <f t="shared" si="1"/>
        <v>82.222222222222214</v>
      </c>
      <c r="M13" s="3"/>
    </row>
    <row r="14" spans="1:13" x14ac:dyDescent="0.25">
      <c r="A14">
        <v>12</v>
      </c>
      <c r="B14" s="3">
        <v>3</v>
      </c>
      <c r="C14" s="3">
        <v>4</v>
      </c>
      <c r="D14" s="3">
        <v>4</v>
      </c>
      <c r="E14" s="3">
        <v>3</v>
      </c>
      <c r="F14" s="3">
        <v>3</v>
      </c>
      <c r="G14" s="3">
        <v>4</v>
      </c>
      <c r="H14" s="3">
        <v>3</v>
      </c>
      <c r="I14" s="3">
        <v>4</v>
      </c>
      <c r="J14" s="3">
        <v>4</v>
      </c>
      <c r="K14" s="2">
        <f t="shared" si="0"/>
        <v>32</v>
      </c>
      <c r="L14" s="4">
        <f t="shared" si="1"/>
        <v>71.111111111111114</v>
      </c>
      <c r="M14" s="3"/>
    </row>
    <row r="15" spans="1:13" x14ac:dyDescent="0.25">
      <c r="A15">
        <v>13</v>
      </c>
      <c r="B15" s="3">
        <v>4</v>
      </c>
      <c r="C15" s="3">
        <v>3</v>
      </c>
      <c r="D15" s="3">
        <v>4</v>
      </c>
      <c r="E15" s="3">
        <v>3</v>
      </c>
      <c r="F15" s="3">
        <v>5</v>
      </c>
      <c r="G15" s="3">
        <v>4</v>
      </c>
      <c r="H15" s="3">
        <v>5</v>
      </c>
      <c r="I15" s="3">
        <v>5</v>
      </c>
      <c r="J15" s="3">
        <v>5</v>
      </c>
      <c r="K15" s="2">
        <f t="shared" si="0"/>
        <v>38</v>
      </c>
      <c r="L15" s="4">
        <f t="shared" si="1"/>
        <v>84.444444444444443</v>
      </c>
      <c r="M15" s="3"/>
    </row>
    <row r="16" spans="1:13" x14ac:dyDescent="0.25">
      <c r="A16">
        <v>14</v>
      </c>
      <c r="B16" s="3">
        <v>3</v>
      </c>
      <c r="C16" s="3">
        <v>4</v>
      </c>
      <c r="D16" s="3">
        <v>4</v>
      </c>
      <c r="E16" s="3">
        <v>4</v>
      </c>
      <c r="F16" s="3">
        <v>5</v>
      </c>
      <c r="G16" s="3">
        <v>5</v>
      </c>
      <c r="H16" s="3">
        <v>5</v>
      </c>
      <c r="I16" s="3">
        <v>5</v>
      </c>
      <c r="J16" s="3">
        <v>4</v>
      </c>
      <c r="K16" s="2">
        <f t="shared" si="0"/>
        <v>39</v>
      </c>
      <c r="L16" s="4">
        <f t="shared" si="1"/>
        <v>86.666666666666671</v>
      </c>
      <c r="M16" s="3"/>
    </row>
    <row r="17" spans="1:13" x14ac:dyDescent="0.25">
      <c r="A17">
        <v>15</v>
      </c>
      <c r="B17" s="3">
        <v>4</v>
      </c>
      <c r="C17" s="3">
        <v>3</v>
      </c>
      <c r="D17" s="3">
        <v>5</v>
      </c>
      <c r="E17" s="3">
        <v>3</v>
      </c>
      <c r="F17" s="3">
        <v>4</v>
      </c>
      <c r="G17" s="3">
        <v>5</v>
      </c>
      <c r="H17" s="3">
        <v>5</v>
      </c>
      <c r="I17" s="3">
        <v>3</v>
      </c>
      <c r="J17" s="3">
        <v>3</v>
      </c>
      <c r="K17" s="2">
        <f t="shared" si="0"/>
        <v>35</v>
      </c>
      <c r="L17" s="4">
        <f t="shared" si="1"/>
        <v>77.777777777777786</v>
      </c>
      <c r="M17" s="3"/>
    </row>
    <row r="18" spans="1:13" x14ac:dyDescent="0.25">
      <c r="A18">
        <v>16</v>
      </c>
      <c r="B18" s="3">
        <v>4</v>
      </c>
      <c r="C18" s="3">
        <v>3</v>
      </c>
      <c r="D18" s="3">
        <v>3</v>
      </c>
      <c r="E18" s="3">
        <v>4</v>
      </c>
      <c r="F18" s="3">
        <v>4</v>
      </c>
      <c r="G18" s="3">
        <v>5</v>
      </c>
      <c r="H18" s="3">
        <v>5</v>
      </c>
      <c r="I18" s="3">
        <v>5</v>
      </c>
      <c r="J18" s="3">
        <v>5</v>
      </c>
      <c r="K18" s="2">
        <f t="shared" si="0"/>
        <v>38</v>
      </c>
      <c r="L18" s="4">
        <f t="shared" si="1"/>
        <v>84.444444444444443</v>
      </c>
      <c r="M18" s="3"/>
    </row>
    <row r="19" spans="1:13" x14ac:dyDescent="0.25">
      <c r="A19">
        <v>17</v>
      </c>
      <c r="B19" s="3">
        <v>3</v>
      </c>
      <c r="C19" s="3">
        <v>4</v>
      </c>
      <c r="D19" s="3">
        <v>4</v>
      </c>
      <c r="E19" s="3">
        <v>4</v>
      </c>
      <c r="F19" s="3">
        <v>3</v>
      </c>
      <c r="G19" s="3">
        <v>5</v>
      </c>
      <c r="H19" s="3">
        <v>4</v>
      </c>
      <c r="I19" s="3">
        <v>3</v>
      </c>
      <c r="J19" s="3">
        <v>4</v>
      </c>
      <c r="K19" s="2">
        <f t="shared" si="0"/>
        <v>34</v>
      </c>
      <c r="L19" s="4">
        <f t="shared" si="1"/>
        <v>75.555555555555557</v>
      </c>
      <c r="M19" s="3"/>
    </row>
    <row r="20" spans="1:13" x14ac:dyDescent="0.25">
      <c r="A20">
        <v>18</v>
      </c>
      <c r="B20" s="3">
        <v>5</v>
      </c>
      <c r="C20" s="3">
        <v>4</v>
      </c>
      <c r="D20" s="3">
        <v>5</v>
      </c>
      <c r="E20" s="3">
        <v>4</v>
      </c>
      <c r="F20" s="3">
        <v>4</v>
      </c>
      <c r="G20" s="3">
        <v>5</v>
      </c>
      <c r="H20" s="3">
        <v>4</v>
      </c>
      <c r="I20" s="3">
        <v>5</v>
      </c>
      <c r="J20" s="3">
        <v>5</v>
      </c>
      <c r="K20" s="2">
        <f t="shared" si="0"/>
        <v>41</v>
      </c>
      <c r="L20" s="4">
        <f t="shared" si="1"/>
        <v>91.111111111111114</v>
      </c>
      <c r="M20" s="3"/>
    </row>
    <row r="21" spans="1:13" x14ac:dyDescent="0.25">
      <c r="A21">
        <v>19</v>
      </c>
      <c r="B21" s="3">
        <v>5</v>
      </c>
      <c r="C21" s="3">
        <v>4</v>
      </c>
      <c r="D21" s="3">
        <v>5</v>
      </c>
      <c r="E21" s="3">
        <v>3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2">
        <f t="shared" si="0"/>
        <v>41</v>
      </c>
      <c r="L21" s="4">
        <f t="shared" si="1"/>
        <v>91.111111111111114</v>
      </c>
      <c r="M21" s="3"/>
    </row>
    <row r="22" spans="1:13" x14ac:dyDescent="0.25">
      <c r="A22">
        <v>20</v>
      </c>
      <c r="B22" s="3">
        <v>4</v>
      </c>
      <c r="C22" s="3">
        <v>5</v>
      </c>
      <c r="D22" s="3">
        <v>5</v>
      </c>
      <c r="E22" s="3">
        <v>4</v>
      </c>
      <c r="F22" s="3">
        <v>4</v>
      </c>
      <c r="G22" s="3">
        <v>5</v>
      </c>
      <c r="H22" s="3">
        <v>4</v>
      </c>
      <c r="I22" s="3">
        <v>5</v>
      </c>
      <c r="J22" s="3">
        <v>5</v>
      </c>
      <c r="K22" s="2">
        <f t="shared" si="0"/>
        <v>41</v>
      </c>
      <c r="L22" s="4">
        <f t="shared" si="1"/>
        <v>91.111111111111114</v>
      </c>
      <c r="M22" s="3"/>
    </row>
    <row r="23" spans="1:13" x14ac:dyDescent="0.25">
      <c r="A23">
        <v>21</v>
      </c>
      <c r="B23" s="3">
        <v>3</v>
      </c>
      <c r="C23" s="3">
        <v>4</v>
      </c>
      <c r="D23" s="3">
        <v>4</v>
      </c>
      <c r="E23" s="3">
        <v>3</v>
      </c>
      <c r="F23" s="3">
        <v>3</v>
      </c>
      <c r="G23" s="3">
        <v>4</v>
      </c>
      <c r="H23" s="3">
        <v>3</v>
      </c>
      <c r="I23" s="3">
        <v>3</v>
      </c>
      <c r="J23" s="3">
        <v>3</v>
      </c>
      <c r="K23" s="2">
        <f t="shared" si="0"/>
        <v>30</v>
      </c>
      <c r="L23" s="4">
        <f t="shared" si="1"/>
        <v>66.666666666666657</v>
      </c>
      <c r="M23" s="3"/>
    </row>
    <row r="24" spans="1:13" x14ac:dyDescent="0.25">
      <c r="A24">
        <v>22</v>
      </c>
      <c r="B24" s="3">
        <v>3</v>
      </c>
      <c r="C24" s="3">
        <v>3</v>
      </c>
      <c r="D24" s="3">
        <v>4</v>
      </c>
      <c r="E24" s="3">
        <v>2</v>
      </c>
      <c r="F24" s="3">
        <v>2</v>
      </c>
      <c r="G24" s="3">
        <v>5</v>
      </c>
      <c r="H24" s="3">
        <v>4</v>
      </c>
      <c r="I24" s="3">
        <v>5</v>
      </c>
      <c r="J24" s="3">
        <v>2</v>
      </c>
      <c r="K24" s="2">
        <f t="shared" si="0"/>
        <v>30</v>
      </c>
      <c r="L24" s="4">
        <f t="shared" si="1"/>
        <v>66.666666666666657</v>
      </c>
      <c r="M24" s="3"/>
    </row>
    <row r="25" spans="1:13" x14ac:dyDescent="0.25">
      <c r="A25">
        <v>23</v>
      </c>
      <c r="B25" s="3">
        <v>2</v>
      </c>
      <c r="C25" s="3">
        <v>4</v>
      </c>
      <c r="D25" s="3">
        <v>5</v>
      </c>
      <c r="E25" s="3">
        <v>2</v>
      </c>
      <c r="F25" s="3">
        <v>3</v>
      </c>
      <c r="G25" s="3">
        <v>5</v>
      </c>
      <c r="H25" s="3">
        <v>3</v>
      </c>
      <c r="I25" s="3">
        <v>5</v>
      </c>
      <c r="J25" s="3">
        <v>4</v>
      </c>
      <c r="K25" s="2">
        <f t="shared" si="0"/>
        <v>33</v>
      </c>
      <c r="L25" s="4">
        <f t="shared" si="1"/>
        <v>73.333333333333329</v>
      </c>
      <c r="M25" s="3"/>
    </row>
    <row r="26" spans="1:13" x14ac:dyDescent="0.25">
      <c r="A26">
        <v>24</v>
      </c>
      <c r="B26" s="3">
        <v>5</v>
      </c>
      <c r="C26" s="3">
        <v>4</v>
      </c>
      <c r="D26" s="3">
        <v>5</v>
      </c>
      <c r="E26" s="3">
        <v>4</v>
      </c>
      <c r="F26" s="3">
        <v>4</v>
      </c>
      <c r="G26" s="3">
        <v>5</v>
      </c>
      <c r="H26" s="3">
        <v>4</v>
      </c>
      <c r="I26" s="3">
        <v>4</v>
      </c>
      <c r="J26" s="3">
        <v>4</v>
      </c>
      <c r="K26" s="2">
        <f t="shared" si="0"/>
        <v>39</v>
      </c>
      <c r="L26" s="4">
        <f t="shared" si="1"/>
        <v>86.666666666666671</v>
      </c>
      <c r="M26" s="3"/>
    </row>
    <row r="27" spans="1:13" x14ac:dyDescent="0.25">
      <c r="B27" s="5">
        <f>SUM(B3:B26)/(5*24)*100</f>
        <v>72.5</v>
      </c>
      <c r="C27" s="5">
        <f t="shared" ref="C27:J27" si="2">SUM(C3:C26)/(5*24)*100</f>
        <v>75.833333333333329</v>
      </c>
      <c r="D27" s="5">
        <f t="shared" si="2"/>
        <v>90.833333333333329</v>
      </c>
      <c r="E27" s="5">
        <f t="shared" si="2"/>
        <v>65</v>
      </c>
      <c r="F27" s="5">
        <f t="shared" si="2"/>
        <v>75</v>
      </c>
      <c r="G27" s="5">
        <f t="shared" si="2"/>
        <v>96.666666666666671</v>
      </c>
      <c r="H27" s="5">
        <f t="shared" si="2"/>
        <v>81.666666666666671</v>
      </c>
      <c r="I27" s="5">
        <f t="shared" si="2"/>
        <v>80</v>
      </c>
      <c r="J27" s="5">
        <f t="shared" si="2"/>
        <v>77.5</v>
      </c>
      <c r="K27" s="4">
        <f>SUM(K3:K26)/(24*45)*100</f>
        <v>79.444444444444443</v>
      </c>
      <c r="L27" s="4">
        <f>SUM(L3:L26)/24</f>
        <v>79.444444444444443</v>
      </c>
    </row>
    <row r="28" spans="1:13" x14ac:dyDescent="0.25"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</row>
    <row r="30" spans="1:13" x14ac:dyDescent="0.25">
      <c r="B30" s="1" t="s">
        <v>31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36</v>
      </c>
      <c r="H30" s="1" t="s">
        <v>37</v>
      </c>
      <c r="I30" s="1" t="s">
        <v>38</v>
      </c>
      <c r="J30" s="1" t="s">
        <v>39</v>
      </c>
    </row>
    <row r="31" spans="1:13" x14ac:dyDescent="0.25">
      <c r="A31">
        <v>1</v>
      </c>
      <c r="B31" s="5">
        <f t="array" ref="B31:B35">FREQUENCY(B3:B26,$A$31:$A$35)/24*100</f>
        <v>0</v>
      </c>
      <c r="C31" s="5">
        <f t="array" ref="C31:C35">FREQUENCY(C3:C26,$A$31:$A$35)/24*100</f>
        <v>4.1666666666666661</v>
      </c>
      <c r="D31" s="5">
        <f t="array" ref="D31:D35">FREQUENCY(D3:D26,$A$31:$A$35)/24*100</f>
        <v>0</v>
      </c>
      <c r="E31" s="5">
        <f t="array" ref="E31:E35">FREQUENCY(E3:E26,$A$31:$A$35)/24*100</f>
        <v>0</v>
      </c>
      <c r="F31" s="5">
        <f t="array" ref="F31:F35">FREQUENCY(F3:F26,$A$31:$A$35)/24*100</f>
        <v>0</v>
      </c>
      <c r="G31" s="5">
        <f t="array" ref="G31:G35">FREQUENCY(G3:G26,$A$31:$A$35)/24*100</f>
        <v>0</v>
      </c>
      <c r="H31" s="5">
        <f t="array" ref="H31:H35">FREQUENCY(H3:H26,$A$31:$A$35)/24*100</f>
        <v>0</v>
      </c>
      <c r="I31" s="5">
        <f t="array" ref="I31:I35">FREQUENCY(I3:I26,$A$31:$A$35)/24*100</f>
        <v>0</v>
      </c>
      <c r="J31" s="5">
        <f t="array" ref="J31:J35">FREQUENCY(J3:J26,$A$31:$A$35)/24*100</f>
        <v>0</v>
      </c>
    </row>
    <row r="32" spans="1:13" x14ac:dyDescent="0.25">
      <c r="A32">
        <v>2</v>
      </c>
      <c r="B32" s="5">
        <v>8.3333333333333321</v>
      </c>
      <c r="C32" s="5">
        <v>0</v>
      </c>
      <c r="D32" s="5">
        <v>0</v>
      </c>
      <c r="E32" s="5">
        <v>25</v>
      </c>
      <c r="F32" s="5">
        <v>4.1666666666666661</v>
      </c>
      <c r="G32" s="5">
        <v>0</v>
      </c>
      <c r="H32" s="5">
        <v>4.1666666666666661</v>
      </c>
      <c r="I32" s="5">
        <v>4.1666666666666661</v>
      </c>
      <c r="J32" s="5">
        <v>8.3333333333333321</v>
      </c>
    </row>
    <row r="33" spans="1:10" x14ac:dyDescent="0.25">
      <c r="A33">
        <v>3</v>
      </c>
      <c r="B33" s="5">
        <v>41.666666666666671</v>
      </c>
      <c r="C33" s="5">
        <v>33.333333333333329</v>
      </c>
      <c r="D33" s="5">
        <v>4.1666666666666661</v>
      </c>
      <c r="E33" s="5">
        <v>33.333333333333329</v>
      </c>
      <c r="F33" s="5">
        <v>41.666666666666671</v>
      </c>
      <c r="G33" s="5">
        <v>0</v>
      </c>
      <c r="H33" s="5">
        <v>20.833333333333336</v>
      </c>
      <c r="I33" s="5">
        <v>33.333333333333329</v>
      </c>
      <c r="J33" s="5">
        <v>29.166666666666668</v>
      </c>
    </row>
    <row r="34" spans="1:10" x14ac:dyDescent="0.25">
      <c r="A34">
        <v>4</v>
      </c>
      <c r="B34" s="5">
        <v>29.166666666666668</v>
      </c>
      <c r="C34" s="5">
        <v>37.5</v>
      </c>
      <c r="D34" s="5">
        <v>37.5</v>
      </c>
      <c r="E34" s="5">
        <v>33.333333333333329</v>
      </c>
      <c r="F34" s="5">
        <v>29.166666666666668</v>
      </c>
      <c r="G34" s="5">
        <v>16.666666666666664</v>
      </c>
      <c r="H34" s="5">
        <v>37.5</v>
      </c>
      <c r="I34" s="5">
        <v>20.833333333333336</v>
      </c>
      <c r="J34" s="5">
        <v>29.166666666666668</v>
      </c>
    </row>
    <row r="35" spans="1:10" x14ac:dyDescent="0.25">
      <c r="A35">
        <v>5</v>
      </c>
      <c r="B35" s="5">
        <v>20.833333333333336</v>
      </c>
      <c r="C35" s="5">
        <v>25</v>
      </c>
      <c r="D35" s="5">
        <v>58.333333333333336</v>
      </c>
      <c r="E35" s="5">
        <v>8.3333333333333321</v>
      </c>
      <c r="F35" s="5">
        <v>25</v>
      </c>
      <c r="G35" s="5">
        <v>83.333333333333343</v>
      </c>
      <c r="H35" s="5">
        <v>37.5</v>
      </c>
      <c r="I35" s="5">
        <v>41.666666666666671</v>
      </c>
      <c r="J35" s="5">
        <v>33.333333333333329</v>
      </c>
    </row>
    <row r="36" spans="1:10" x14ac:dyDescent="0.25">
      <c r="B36" s="5">
        <f>SUM(B31:B35)</f>
        <v>100</v>
      </c>
      <c r="C36" s="5">
        <f t="shared" ref="C36:J36" si="3">SUM(C31:C35)</f>
        <v>100</v>
      </c>
      <c r="D36" s="5">
        <f t="shared" si="3"/>
        <v>100</v>
      </c>
      <c r="E36" s="5">
        <f t="shared" si="3"/>
        <v>99.999999999999986</v>
      </c>
      <c r="F36" s="5">
        <f t="shared" si="3"/>
        <v>100</v>
      </c>
      <c r="G36" s="5">
        <f t="shared" si="3"/>
        <v>100</v>
      </c>
      <c r="H36" s="5">
        <f t="shared" si="3"/>
        <v>100</v>
      </c>
      <c r="I36" s="5">
        <f t="shared" si="3"/>
        <v>100</v>
      </c>
      <c r="J36" s="5">
        <f t="shared" si="3"/>
        <v>100</v>
      </c>
    </row>
    <row r="38" spans="1:10" x14ac:dyDescent="0.25">
      <c r="A38" s="10" t="s">
        <v>41</v>
      </c>
      <c r="B38" s="10"/>
    </row>
    <row r="39" spans="1:10" x14ac:dyDescent="0.25">
      <c r="A39">
        <v>1</v>
      </c>
      <c r="B39" t="s">
        <v>45</v>
      </c>
    </row>
    <row r="40" spans="1:10" x14ac:dyDescent="0.25">
      <c r="A40">
        <v>2</v>
      </c>
      <c r="B40" t="s">
        <v>44</v>
      </c>
    </row>
    <row r="41" spans="1:10" x14ac:dyDescent="0.25">
      <c r="A41">
        <v>3</v>
      </c>
      <c r="B41" t="s">
        <v>43</v>
      </c>
    </row>
    <row r="42" spans="1:10" x14ac:dyDescent="0.25">
      <c r="A42">
        <v>4</v>
      </c>
      <c r="B42" t="s">
        <v>42</v>
      </c>
    </row>
    <row r="43" spans="1:10" x14ac:dyDescent="0.25">
      <c r="A43">
        <v>5</v>
      </c>
      <c r="B43" t="s">
        <v>40</v>
      </c>
    </row>
  </sheetData>
  <mergeCells count="2">
    <mergeCell ref="A1:J1"/>
    <mergeCell ref="A38:B3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80" zoomScaleNormal="80" workbookViewId="0">
      <selection activeCell="O27" sqref="O27"/>
    </sheetView>
  </sheetViews>
  <sheetFormatPr baseColWidth="10" defaultRowHeight="15" x14ac:dyDescent="0.25"/>
  <cols>
    <col min="12" max="12" width="13" bestFit="1" customWidth="1"/>
    <col min="13" max="13" width="13.28515625" bestFit="1" customWidth="1"/>
    <col min="15" max="15" width="13.28515625" bestFit="1" customWidth="1"/>
  </cols>
  <sheetData>
    <row r="1" spans="1:15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15</v>
      </c>
      <c r="M2" s="2" t="s">
        <v>16</v>
      </c>
      <c r="N2" s="2" t="s">
        <v>12</v>
      </c>
      <c r="O2" s="2" t="s">
        <v>14</v>
      </c>
    </row>
    <row r="3" spans="1:15" x14ac:dyDescent="0.25">
      <c r="A3">
        <v>1</v>
      </c>
      <c r="B3" s="3">
        <v>5</v>
      </c>
      <c r="C3" s="3">
        <v>1</v>
      </c>
      <c r="D3" s="3">
        <v>5</v>
      </c>
      <c r="E3" s="3">
        <v>3</v>
      </c>
      <c r="F3" s="3">
        <v>4</v>
      </c>
      <c r="G3" s="3">
        <v>1</v>
      </c>
      <c r="H3" s="3">
        <v>4</v>
      </c>
      <c r="I3" s="3">
        <v>1</v>
      </c>
      <c r="J3" s="3">
        <v>4</v>
      </c>
      <c r="K3" s="3">
        <v>3</v>
      </c>
      <c r="L3" s="2">
        <f t="shared" ref="L3:L26" si="0">SUM(B3-1,D3-1,F3-1,H3-1,J3-1)</f>
        <v>17</v>
      </c>
      <c r="M3" s="2">
        <f t="shared" ref="M3:M26" si="1">SUM(5-C3,5-E3,5-G3,5-I3,5-K3)</f>
        <v>16</v>
      </c>
      <c r="N3">
        <f>SUM(L3:M3)</f>
        <v>33</v>
      </c>
      <c r="O3">
        <f>N3*2.5</f>
        <v>82.5</v>
      </c>
    </row>
    <row r="4" spans="1:15" x14ac:dyDescent="0.25">
      <c r="A4">
        <v>2</v>
      </c>
      <c r="B4" s="3">
        <v>5</v>
      </c>
      <c r="C4" s="3">
        <v>1</v>
      </c>
      <c r="D4" s="3">
        <v>5</v>
      </c>
      <c r="E4" s="3">
        <v>1</v>
      </c>
      <c r="F4" s="3">
        <v>5</v>
      </c>
      <c r="G4" s="3">
        <v>1</v>
      </c>
      <c r="H4" s="3">
        <v>5</v>
      </c>
      <c r="I4" s="3">
        <v>1</v>
      </c>
      <c r="J4" s="3">
        <v>5</v>
      </c>
      <c r="K4" s="3">
        <v>1</v>
      </c>
      <c r="L4" s="2">
        <f t="shared" si="0"/>
        <v>20</v>
      </c>
      <c r="M4" s="2">
        <f t="shared" si="1"/>
        <v>20</v>
      </c>
      <c r="N4">
        <f t="shared" ref="N4:N26" si="2">SUM(L4:M4)</f>
        <v>40</v>
      </c>
      <c r="O4">
        <f t="shared" ref="O4:O26" si="3">N4*2.5</f>
        <v>100</v>
      </c>
    </row>
    <row r="5" spans="1:15" x14ac:dyDescent="0.25">
      <c r="A5">
        <v>3</v>
      </c>
      <c r="B5" s="3">
        <v>3</v>
      </c>
      <c r="C5" s="3">
        <v>5</v>
      </c>
      <c r="D5" s="3">
        <v>5</v>
      </c>
      <c r="E5" s="3">
        <v>1</v>
      </c>
      <c r="F5" s="3">
        <v>4</v>
      </c>
      <c r="G5" s="3">
        <v>5</v>
      </c>
      <c r="H5" s="3">
        <v>5</v>
      </c>
      <c r="I5" s="3">
        <v>1</v>
      </c>
      <c r="J5" s="3">
        <v>3</v>
      </c>
      <c r="K5" s="3">
        <v>1</v>
      </c>
      <c r="L5" s="2">
        <f t="shared" si="0"/>
        <v>15</v>
      </c>
      <c r="M5" s="2">
        <f t="shared" si="1"/>
        <v>12</v>
      </c>
      <c r="N5">
        <f t="shared" si="2"/>
        <v>27</v>
      </c>
      <c r="O5">
        <f t="shared" si="3"/>
        <v>67.5</v>
      </c>
    </row>
    <row r="6" spans="1:15" x14ac:dyDescent="0.25">
      <c r="A6">
        <v>4</v>
      </c>
      <c r="B6" s="3">
        <v>5</v>
      </c>
      <c r="C6" s="3">
        <v>1</v>
      </c>
      <c r="D6" s="3">
        <v>5</v>
      </c>
      <c r="E6" s="3">
        <v>1</v>
      </c>
      <c r="F6" s="3">
        <v>5</v>
      </c>
      <c r="G6" s="3">
        <v>1</v>
      </c>
      <c r="H6" s="3">
        <v>5</v>
      </c>
      <c r="I6" s="3">
        <v>1</v>
      </c>
      <c r="J6" s="3">
        <v>5</v>
      </c>
      <c r="K6" s="3">
        <v>1</v>
      </c>
      <c r="L6" s="2">
        <f t="shared" si="0"/>
        <v>20</v>
      </c>
      <c r="M6" s="2">
        <f t="shared" si="1"/>
        <v>20</v>
      </c>
      <c r="N6">
        <f t="shared" si="2"/>
        <v>40</v>
      </c>
      <c r="O6">
        <f t="shared" si="3"/>
        <v>100</v>
      </c>
    </row>
    <row r="7" spans="1:15" x14ac:dyDescent="0.25">
      <c r="A7">
        <v>5</v>
      </c>
      <c r="B7" s="3">
        <v>3</v>
      </c>
      <c r="C7" s="3">
        <v>2</v>
      </c>
      <c r="D7" s="3">
        <v>4</v>
      </c>
      <c r="E7" s="3">
        <v>1</v>
      </c>
      <c r="F7" s="3">
        <v>3</v>
      </c>
      <c r="G7" s="3">
        <v>3</v>
      </c>
      <c r="H7" s="3">
        <v>4</v>
      </c>
      <c r="I7" s="3">
        <v>2</v>
      </c>
      <c r="J7" s="3">
        <v>3</v>
      </c>
      <c r="K7" s="3">
        <v>3</v>
      </c>
      <c r="L7" s="2">
        <f t="shared" si="0"/>
        <v>12</v>
      </c>
      <c r="M7" s="2">
        <f t="shared" si="1"/>
        <v>14</v>
      </c>
      <c r="N7">
        <f t="shared" si="2"/>
        <v>26</v>
      </c>
      <c r="O7">
        <f t="shared" si="3"/>
        <v>65</v>
      </c>
    </row>
    <row r="8" spans="1:15" x14ac:dyDescent="0.25">
      <c r="A8">
        <v>6</v>
      </c>
      <c r="B8" s="3">
        <v>4</v>
      </c>
      <c r="C8" s="3">
        <v>1</v>
      </c>
      <c r="D8" s="3">
        <v>5</v>
      </c>
      <c r="E8" s="3">
        <v>1</v>
      </c>
      <c r="F8" s="3">
        <v>4</v>
      </c>
      <c r="G8" s="3">
        <v>3</v>
      </c>
      <c r="H8" s="3">
        <v>4</v>
      </c>
      <c r="I8" s="3">
        <v>3</v>
      </c>
      <c r="J8" s="3">
        <v>4</v>
      </c>
      <c r="K8" s="3">
        <v>1</v>
      </c>
      <c r="L8" s="2">
        <f t="shared" si="0"/>
        <v>16</v>
      </c>
      <c r="M8" s="2">
        <f t="shared" si="1"/>
        <v>16</v>
      </c>
      <c r="N8">
        <f t="shared" si="2"/>
        <v>32</v>
      </c>
      <c r="O8">
        <f t="shared" si="3"/>
        <v>80</v>
      </c>
    </row>
    <row r="9" spans="1:15" x14ac:dyDescent="0.25">
      <c r="A9">
        <v>7</v>
      </c>
      <c r="B9" s="3">
        <v>3</v>
      </c>
      <c r="C9" s="3">
        <v>4</v>
      </c>
      <c r="D9" s="3">
        <v>5</v>
      </c>
      <c r="E9" s="3">
        <v>1</v>
      </c>
      <c r="F9" s="3">
        <v>1</v>
      </c>
      <c r="G9" s="3">
        <v>3</v>
      </c>
      <c r="H9" s="3">
        <v>5</v>
      </c>
      <c r="I9" s="3">
        <v>2</v>
      </c>
      <c r="J9" s="3">
        <v>3</v>
      </c>
      <c r="K9" s="3">
        <v>3</v>
      </c>
      <c r="L9" s="2">
        <f t="shared" si="0"/>
        <v>12</v>
      </c>
      <c r="M9" s="2">
        <f t="shared" si="1"/>
        <v>12</v>
      </c>
      <c r="N9">
        <f t="shared" si="2"/>
        <v>24</v>
      </c>
      <c r="O9">
        <f t="shared" si="3"/>
        <v>60</v>
      </c>
    </row>
    <row r="10" spans="1:15" x14ac:dyDescent="0.25">
      <c r="A10">
        <v>8</v>
      </c>
      <c r="B10" s="3">
        <v>3</v>
      </c>
      <c r="C10" s="3">
        <v>1</v>
      </c>
      <c r="D10" s="3">
        <v>5</v>
      </c>
      <c r="E10" s="3">
        <v>1</v>
      </c>
      <c r="F10" s="3">
        <v>3</v>
      </c>
      <c r="G10" s="3">
        <v>3</v>
      </c>
      <c r="H10" s="3">
        <v>5</v>
      </c>
      <c r="I10" s="3">
        <v>1</v>
      </c>
      <c r="J10" s="3">
        <v>4</v>
      </c>
      <c r="K10" s="3">
        <v>4</v>
      </c>
      <c r="L10" s="2">
        <f t="shared" si="0"/>
        <v>15</v>
      </c>
      <c r="M10" s="2">
        <f t="shared" si="1"/>
        <v>15</v>
      </c>
      <c r="N10">
        <f t="shared" si="2"/>
        <v>30</v>
      </c>
      <c r="O10">
        <f t="shared" si="3"/>
        <v>75</v>
      </c>
    </row>
    <row r="11" spans="1:15" x14ac:dyDescent="0.25">
      <c r="A11">
        <v>9</v>
      </c>
      <c r="B11" s="3">
        <v>2</v>
      </c>
      <c r="C11" s="3">
        <v>3</v>
      </c>
      <c r="D11" s="3">
        <v>5</v>
      </c>
      <c r="E11" s="3">
        <v>2</v>
      </c>
      <c r="F11" s="3">
        <v>4</v>
      </c>
      <c r="G11" s="3">
        <v>3</v>
      </c>
      <c r="H11" s="3">
        <v>4</v>
      </c>
      <c r="I11" s="3">
        <v>2</v>
      </c>
      <c r="J11" s="3">
        <v>4</v>
      </c>
      <c r="K11" s="3">
        <v>2</v>
      </c>
      <c r="L11" s="2">
        <f t="shared" si="0"/>
        <v>14</v>
      </c>
      <c r="M11" s="2">
        <f t="shared" si="1"/>
        <v>13</v>
      </c>
      <c r="N11">
        <f t="shared" si="2"/>
        <v>27</v>
      </c>
      <c r="O11">
        <f t="shared" si="3"/>
        <v>67.5</v>
      </c>
    </row>
    <row r="12" spans="1:15" x14ac:dyDescent="0.25">
      <c r="A12">
        <v>10</v>
      </c>
      <c r="B12" s="3">
        <v>4</v>
      </c>
      <c r="C12" s="3">
        <v>1</v>
      </c>
      <c r="D12" s="3">
        <v>4</v>
      </c>
      <c r="E12" s="3">
        <v>1</v>
      </c>
      <c r="F12" s="3">
        <v>3</v>
      </c>
      <c r="G12" s="3">
        <v>3</v>
      </c>
      <c r="H12" s="3">
        <v>4</v>
      </c>
      <c r="I12" s="3">
        <v>1</v>
      </c>
      <c r="J12" s="3">
        <v>4</v>
      </c>
      <c r="K12" s="3">
        <v>1</v>
      </c>
      <c r="L12" s="2">
        <f t="shared" si="0"/>
        <v>14</v>
      </c>
      <c r="M12" s="2">
        <f t="shared" si="1"/>
        <v>18</v>
      </c>
      <c r="N12">
        <f t="shared" si="2"/>
        <v>32</v>
      </c>
      <c r="O12">
        <f t="shared" si="3"/>
        <v>80</v>
      </c>
    </row>
    <row r="13" spans="1:15" x14ac:dyDescent="0.25">
      <c r="A13">
        <v>11</v>
      </c>
      <c r="B13" s="3">
        <v>4</v>
      </c>
      <c r="C13" s="3">
        <v>3</v>
      </c>
      <c r="D13" s="3">
        <v>5</v>
      </c>
      <c r="E13" s="3">
        <v>3</v>
      </c>
      <c r="F13" s="3">
        <v>4</v>
      </c>
      <c r="G13" s="3">
        <v>3</v>
      </c>
      <c r="H13" s="3">
        <v>4</v>
      </c>
      <c r="I13" s="3">
        <v>3</v>
      </c>
      <c r="J13" s="3">
        <v>4</v>
      </c>
      <c r="K13" s="3">
        <v>4</v>
      </c>
      <c r="L13" s="2">
        <f t="shared" si="0"/>
        <v>16</v>
      </c>
      <c r="M13" s="2">
        <f t="shared" si="1"/>
        <v>9</v>
      </c>
      <c r="N13">
        <f t="shared" si="2"/>
        <v>25</v>
      </c>
      <c r="O13">
        <f t="shared" si="3"/>
        <v>62.5</v>
      </c>
    </row>
    <row r="14" spans="1:15" x14ac:dyDescent="0.25">
      <c r="A14">
        <v>12</v>
      </c>
      <c r="B14" s="3">
        <v>3</v>
      </c>
      <c r="C14" s="3">
        <v>3</v>
      </c>
      <c r="D14" s="3">
        <v>5</v>
      </c>
      <c r="E14" s="3">
        <v>1</v>
      </c>
      <c r="F14" s="3">
        <v>2</v>
      </c>
      <c r="G14" s="3">
        <v>3</v>
      </c>
      <c r="H14" s="3">
        <v>3</v>
      </c>
      <c r="I14" s="3">
        <v>1</v>
      </c>
      <c r="J14" s="3">
        <v>2</v>
      </c>
      <c r="K14" s="3">
        <v>2</v>
      </c>
      <c r="L14" s="2">
        <f t="shared" si="0"/>
        <v>10</v>
      </c>
      <c r="M14" s="2">
        <f t="shared" si="1"/>
        <v>15</v>
      </c>
      <c r="N14">
        <f t="shared" si="2"/>
        <v>25</v>
      </c>
      <c r="O14">
        <f t="shared" si="3"/>
        <v>62.5</v>
      </c>
    </row>
    <row r="15" spans="1:15" x14ac:dyDescent="0.25">
      <c r="A15">
        <v>13</v>
      </c>
      <c r="B15" s="3">
        <v>5</v>
      </c>
      <c r="C15" s="3">
        <v>2</v>
      </c>
      <c r="D15" s="3">
        <v>5</v>
      </c>
      <c r="E15" s="3">
        <v>2</v>
      </c>
      <c r="F15" s="3">
        <v>5</v>
      </c>
      <c r="G15" s="3">
        <v>2</v>
      </c>
      <c r="H15" s="3">
        <v>5</v>
      </c>
      <c r="I15" s="3">
        <v>2</v>
      </c>
      <c r="J15" s="3">
        <v>5</v>
      </c>
      <c r="K15" s="3">
        <v>2</v>
      </c>
      <c r="L15" s="2">
        <f t="shared" si="0"/>
        <v>20</v>
      </c>
      <c r="M15" s="2">
        <f t="shared" si="1"/>
        <v>15</v>
      </c>
      <c r="N15">
        <f t="shared" si="2"/>
        <v>35</v>
      </c>
      <c r="O15">
        <f t="shared" si="3"/>
        <v>87.5</v>
      </c>
    </row>
    <row r="16" spans="1:15" x14ac:dyDescent="0.25">
      <c r="A16">
        <v>14</v>
      </c>
      <c r="B16" s="3">
        <v>5</v>
      </c>
      <c r="C16" s="3">
        <v>2</v>
      </c>
      <c r="D16" s="3">
        <v>5</v>
      </c>
      <c r="E16" s="3">
        <v>1</v>
      </c>
      <c r="F16" s="3">
        <v>4</v>
      </c>
      <c r="G16" s="3">
        <v>3</v>
      </c>
      <c r="H16" s="3">
        <v>5</v>
      </c>
      <c r="I16" s="3">
        <v>1</v>
      </c>
      <c r="J16" s="3">
        <v>4</v>
      </c>
      <c r="K16" s="3">
        <v>3</v>
      </c>
      <c r="L16" s="2">
        <f t="shared" si="0"/>
        <v>18</v>
      </c>
      <c r="M16" s="2">
        <f t="shared" si="1"/>
        <v>15</v>
      </c>
      <c r="N16">
        <f t="shared" si="2"/>
        <v>33</v>
      </c>
      <c r="O16">
        <f t="shared" si="3"/>
        <v>82.5</v>
      </c>
    </row>
    <row r="17" spans="1:15" x14ac:dyDescent="0.25">
      <c r="A17">
        <v>15</v>
      </c>
      <c r="B17" s="3">
        <v>3</v>
      </c>
      <c r="C17" s="3">
        <v>3</v>
      </c>
      <c r="D17" s="3">
        <v>5</v>
      </c>
      <c r="E17" s="3">
        <v>1</v>
      </c>
      <c r="F17" s="3">
        <v>3</v>
      </c>
      <c r="G17" s="3">
        <v>3</v>
      </c>
      <c r="H17" s="3">
        <v>5</v>
      </c>
      <c r="I17" s="3">
        <v>1</v>
      </c>
      <c r="J17" s="3">
        <v>5</v>
      </c>
      <c r="K17" s="3">
        <v>3</v>
      </c>
      <c r="L17" s="2">
        <f t="shared" si="0"/>
        <v>16</v>
      </c>
      <c r="M17" s="2">
        <f t="shared" si="1"/>
        <v>14</v>
      </c>
      <c r="N17">
        <f t="shared" si="2"/>
        <v>30</v>
      </c>
      <c r="O17">
        <f t="shared" si="3"/>
        <v>75</v>
      </c>
    </row>
    <row r="18" spans="1:15" x14ac:dyDescent="0.25">
      <c r="A18">
        <v>16</v>
      </c>
      <c r="B18" s="3">
        <v>3</v>
      </c>
      <c r="C18" s="3">
        <v>3</v>
      </c>
      <c r="D18" s="3">
        <v>5</v>
      </c>
      <c r="E18" s="3">
        <v>1</v>
      </c>
      <c r="F18" s="3">
        <v>4</v>
      </c>
      <c r="G18" s="3">
        <v>3</v>
      </c>
      <c r="H18" s="3">
        <v>4</v>
      </c>
      <c r="I18" s="3">
        <v>1</v>
      </c>
      <c r="J18" s="3">
        <v>4</v>
      </c>
      <c r="K18" s="3">
        <v>1</v>
      </c>
      <c r="L18" s="2">
        <f t="shared" si="0"/>
        <v>15</v>
      </c>
      <c r="M18" s="2">
        <f t="shared" si="1"/>
        <v>16</v>
      </c>
      <c r="N18">
        <f t="shared" si="2"/>
        <v>31</v>
      </c>
      <c r="O18">
        <f t="shared" si="3"/>
        <v>77.5</v>
      </c>
    </row>
    <row r="19" spans="1:15" x14ac:dyDescent="0.25">
      <c r="A19">
        <v>17</v>
      </c>
      <c r="B19" s="3">
        <v>4</v>
      </c>
      <c r="C19" s="3">
        <v>1</v>
      </c>
      <c r="D19" s="3">
        <v>3</v>
      </c>
      <c r="E19" s="3">
        <v>4</v>
      </c>
      <c r="F19" s="3">
        <v>4</v>
      </c>
      <c r="G19" s="3">
        <v>4</v>
      </c>
      <c r="H19" s="3">
        <v>4</v>
      </c>
      <c r="I19" s="3">
        <v>1</v>
      </c>
      <c r="J19" s="3">
        <v>4</v>
      </c>
      <c r="K19" s="3">
        <v>3</v>
      </c>
      <c r="L19" s="2">
        <f t="shared" si="0"/>
        <v>14</v>
      </c>
      <c r="M19" s="2">
        <f t="shared" si="1"/>
        <v>12</v>
      </c>
      <c r="N19">
        <f t="shared" si="2"/>
        <v>26</v>
      </c>
      <c r="O19">
        <f t="shared" si="3"/>
        <v>65</v>
      </c>
    </row>
    <row r="20" spans="1:15" x14ac:dyDescent="0.25">
      <c r="A20">
        <v>18</v>
      </c>
      <c r="B20" s="3">
        <v>5</v>
      </c>
      <c r="C20" s="3">
        <v>1</v>
      </c>
      <c r="D20" s="3">
        <v>5</v>
      </c>
      <c r="E20" s="3">
        <v>1</v>
      </c>
      <c r="F20" s="3">
        <v>4</v>
      </c>
      <c r="G20" s="3">
        <v>4</v>
      </c>
      <c r="H20" s="3">
        <v>5</v>
      </c>
      <c r="I20" s="3">
        <v>1</v>
      </c>
      <c r="J20" s="3">
        <v>5</v>
      </c>
      <c r="K20" s="3">
        <v>1</v>
      </c>
      <c r="L20" s="2">
        <f t="shared" si="0"/>
        <v>19</v>
      </c>
      <c r="M20" s="2">
        <f t="shared" si="1"/>
        <v>17</v>
      </c>
      <c r="N20">
        <f t="shared" si="2"/>
        <v>36</v>
      </c>
      <c r="O20">
        <f t="shared" si="3"/>
        <v>90</v>
      </c>
    </row>
    <row r="21" spans="1:15" x14ac:dyDescent="0.25">
      <c r="A21">
        <v>19</v>
      </c>
      <c r="B21" s="3">
        <v>4</v>
      </c>
      <c r="C21" s="3">
        <v>1</v>
      </c>
      <c r="D21" s="3">
        <v>5</v>
      </c>
      <c r="E21" s="3">
        <v>1</v>
      </c>
      <c r="F21" s="3">
        <v>4</v>
      </c>
      <c r="G21" s="3">
        <v>1</v>
      </c>
      <c r="H21" s="3">
        <v>5</v>
      </c>
      <c r="I21" s="3">
        <v>1</v>
      </c>
      <c r="J21" s="3">
        <v>4</v>
      </c>
      <c r="K21" s="3">
        <v>1</v>
      </c>
      <c r="L21" s="2">
        <f t="shared" si="0"/>
        <v>17</v>
      </c>
      <c r="M21" s="2">
        <f t="shared" si="1"/>
        <v>20</v>
      </c>
      <c r="N21">
        <f t="shared" si="2"/>
        <v>37</v>
      </c>
      <c r="O21">
        <f t="shared" si="3"/>
        <v>92.5</v>
      </c>
    </row>
    <row r="22" spans="1:15" x14ac:dyDescent="0.25">
      <c r="A22">
        <v>20</v>
      </c>
      <c r="B22" s="3">
        <v>4</v>
      </c>
      <c r="C22" s="3">
        <v>3</v>
      </c>
      <c r="D22" s="3">
        <v>4</v>
      </c>
      <c r="E22" s="3">
        <v>1</v>
      </c>
      <c r="F22" s="3">
        <v>4</v>
      </c>
      <c r="G22" s="3">
        <v>1</v>
      </c>
      <c r="H22" s="3">
        <v>4</v>
      </c>
      <c r="I22" s="3">
        <v>4</v>
      </c>
      <c r="J22" s="3">
        <v>5</v>
      </c>
      <c r="K22" s="3">
        <v>3</v>
      </c>
      <c r="L22" s="2">
        <f t="shared" si="0"/>
        <v>16</v>
      </c>
      <c r="M22" s="2">
        <f t="shared" si="1"/>
        <v>13</v>
      </c>
      <c r="N22">
        <f t="shared" si="2"/>
        <v>29</v>
      </c>
      <c r="O22">
        <f t="shared" si="3"/>
        <v>72.5</v>
      </c>
    </row>
    <row r="23" spans="1:15" x14ac:dyDescent="0.25">
      <c r="A23">
        <v>21</v>
      </c>
      <c r="B23" s="3">
        <v>3</v>
      </c>
      <c r="C23" s="3">
        <v>3</v>
      </c>
      <c r="D23" s="3">
        <v>4</v>
      </c>
      <c r="E23" s="3">
        <v>2</v>
      </c>
      <c r="F23" s="3">
        <v>4</v>
      </c>
      <c r="G23" s="3">
        <v>4</v>
      </c>
      <c r="H23" s="3">
        <v>4</v>
      </c>
      <c r="I23" s="3">
        <v>2</v>
      </c>
      <c r="J23" s="3">
        <v>3</v>
      </c>
      <c r="K23" s="3">
        <v>2</v>
      </c>
      <c r="L23" s="2">
        <f t="shared" si="0"/>
        <v>13</v>
      </c>
      <c r="M23" s="2">
        <f t="shared" si="1"/>
        <v>12</v>
      </c>
      <c r="N23">
        <f t="shared" si="2"/>
        <v>25</v>
      </c>
      <c r="O23">
        <f t="shared" si="3"/>
        <v>62.5</v>
      </c>
    </row>
    <row r="24" spans="1:15" x14ac:dyDescent="0.25">
      <c r="A24">
        <v>22</v>
      </c>
      <c r="B24" s="3">
        <v>4</v>
      </c>
      <c r="C24" s="3">
        <v>3</v>
      </c>
      <c r="D24" s="3">
        <v>5</v>
      </c>
      <c r="E24" s="3">
        <v>1</v>
      </c>
      <c r="F24" s="3">
        <v>4</v>
      </c>
      <c r="G24" s="3">
        <v>3</v>
      </c>
      <c r="H24" s="3">
        <v>5</v>
      </c>
      <c r="I24" s="3">
        <v>1</v>
      </c>
      <c r="J24" s="3">
        <v>3</v>
      </c>
      <c r="K24" s="3">
        <v>1</v>
      </c>
      <c r="L24" s="2">
        <f t="shared" si="0"/>
        <v>16</v>
      </c>
      <c r="M24" s="2">
        <f t="shared" si="1"/>
        <v>16</v>
      </c>
      <c r="N24">
        <f t="shared" si="2"/>
        <v>32</v>
      </c>
      <c r="O24">
        <f t="shared" si="3"/>
        <v>80</v>
      </c>
    </row>
    <row r="25" spans="1:15" x14ac:dyDescent="0.25">
      <c r="A25">
        <v>23</v>
      </c>
      <c r="B25" s="3">
        <v>4</v>
      </c>
      <c r="C25" s="3">
        <v>3</v>
      </c>
      <c r="D25" s="3">
        <v>5</v>
      </c>
      <c r="E25" s="3">
        <v>3</v>
      </c>
      <c r="F25" s="3">
        <v>4</v>
      </c>
      <c r="G25" s="3">
        <v>3</v>
      </c>
      <c r="H25" s="3">
        <v>4</v>
      </c>
      <c r="I25" s="3">
        <v>3</v>
      </c>
      <c r="J25" s="3">
        <v>4</v>
      </c>
      <c r="K25" s="3">
        <v>3</v>
      </c>
      <c r="L25" s="2">
        <f t="shared" si="0"/>
        <v>16</v>
      </c>
      <c r="M25" s="2">
        <f t="shared" si="1"/>
        <v>10</v>
      </c>
      <c r="N25">
        <f t="shared" si="2"/>
        <v>26</v>
      </c>
      <c r="O25">
        <f t="shared" si="3"/>
        <v>65</v>
      </c>
    </row>
    <row r="26" spans="1:15" x14ac:dyDescent="0.25">
      <c r="A26">
        <v>24</v>
      </c>
      <c r="B26" s="3">
        <v>3</v>
      </c>
      <c r="C26" s="3">
        <v>3</v>
      </c>
      <c r="D26" s="3">
        <v>4</v>
      </c>
      <c r="E26" s="3">
        <v>2</v>
      </c>
      <c r="F26" s="3">
        <v>4</v>
      </c>
      <c r="G26" s="3">
        <v>2</v>
      </c>
      <c r="H26" s="3">
        <v>4</v>
      </c>
      <c r="I26" s="3">
        <v>1</v>
      </c>
      <c r="J26" s="3">
        <v>2</v>
      </c>
      <c r="K26" s="3">
        <v>2</v>
      </c>
      <c r="L26" s="2">
        <f t="shared" si="0"/>
        <v>12</v>
      </c>
      <c r="M26" s="2">
        <f t="shared" si="1"/>
        <v>15</v>
      </c>
      <c r="N26">
        <f t="shared" si="2"/>
        <v>27</v>
      </c>
      <c r="O26">
        <f t="shared" si="3"/>
        <v>67.5</v>
      </c>
    </row>
    <row r="27" spans="1:15" x14ac:dyDescent="0.25">
      <c r="O27" s="6">
        <f>SUM(O3:O26)/24</f>
        <v>75.833333333333329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topLeftCell="A16" zoomScale="55" zoomScaleNormal="55" workbookViewId="0">
      <selection activeCell="AA108" sqref="AA108"/>
    </sheetView>
  </sheetViews>
  <sheetFormatPr baseColWidth="10" defaultRowHeight="15" x14ac:dyDescent="0.25"/>
  <cols>
    <col min="2" max="2" width="17.42578125" customWidth="1"/>
    <col min="3" max="6" width="17.85546875" bestFit="1" customWidth="1"/>
    <col min="7" max="7" width="17.28515625" bestFit="1" customWidth="1"/>
    <col min="8" max="9" width="17.85546875" bestFit="1" customWidth="1"/>
    <col min="10" max="10" width="17.140625" bestFit="1" customWidth="1"/>
  </cols>
  <sheetData>
    <row r="1" spans="1:13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7" t="s">
        <v>12</v>
      </c>
      <c r="L2" s="7" t="s">
        <v>13</v>
      </c>
    </row>
    <row r="3" spans="1:13" x14ac:dyDescent="0.25">
      <c r="A3">
        <v>1</v>
      </c>
      <c r="B3" s="3">
        <v>4</v>
      </c>
      <c r="C3" s="3">
        <v>5</v>
      </c>
      <c r="D3" s="3">
        <v>5</v>
      </c>
      <c r="E3" s="3">
        <v>4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7">
        <f>SUM(B3:J3)</f>
        <v>43</v>
      </c>
      <c r="L3" s="4">
        <f>K3/45*100</f>
        <v>95.555555555555557</v>
      </c>
      <c r="M3" s="3"/>
    </row>
    <row r="4" spans="1:13" x14ac:dyDescent="0.25">
      <c r="A4">
        <v>2</v>
      </c>
      <c r="B4" s="3">
        <v>5</v>
      </c>
      <c r="C4" s="3">
        <v>5</v>
      </c>
      <c r="D4" s="3">
        <v>5</v>
      </c>
      <c r="E4" s="3">
        <v>3</v>
      </c>
      <c r="F4" s="3">
        <v>5</v>
      </c>
      <c r="G4" s="3">
        <v>5</v>
      </c>
      <c r="H4" s="3">
        <v>5</v>
      </c>
      <c r="I4" s="3">
        <v>3</v>
      </c>
      <c r="J4" s="3">
        <v>4</v>
      </c>
      <c r="K4" s="7">
        <f>SUM(B4:J4)</f>
        <v>40</v>
      </c>
      <c r="L4" s="4">
        <f t="shared" ref="L4:L26" si="0">K4/45*100</f>
        <v>88.888888888888886</v>
      </c>
      <c r="M4" s="3"/>
    </row>
    <row r="5" spans="1:13" x14ac:dyDescent="0.25">
      <c r="A5">
        <v>3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7">
        <f t="shared" ref="K5:K26" si="1">SUM(B5:J5)</f>
        <v>45</v>
      </c>
      <c r="L5" s="4">
        <f t="shared" si="0"/>
        <v>100</v>
      </c>
      <c r="M5" s="3"/>
    </row>
    <row r="6" spans="1:13" x14ac:dyDescent="0.25">
      <c r="A6">
        <v>4</v>
      </c>
      <c r="B6" s="3">
        <v>4</v>
      </c>
      <c r="C6" s="3">
        <v>5</v>
      </c>
      <c r="D6" s="3">
        <v>5</v>
      </c>
      <c r="E6" s="3">
        <v>4</v>
      </c>
      <c r="F6" s="3">
        <v>5</v>
      </c>
      <c r="G6" s="3">
        <v>5</v>
      </c>
      <c r="H6" s="3">
        <v>5</v>
      </c>
      <c r="I6" s="3">
        <v>4</v>
      </c>
      <c r="J6" s="3">
        <v>5</v>
      </c>
      <c r="K6" s="7">
        <f t="shared" si="1"/>
        <v>42</v>
      </c>
      <c r="L6" s="4">
        <f t="shared" si="0"/>
        <v>93.333333333333329</v>
      </c>
      <c r="M6" s="3"/>
    </row>
    <row r="7" spans="1:13" x14ac:dyDescent="0.25">
      <c r="A7">
        <v>5</v>
      </c>
      <c r="B7" s="3">
        <v>4</v>
      </c>
      <c r="C7" s="3">
        <v>5</v>
      </c>
      <c r="D7" s="3">
        <v>5</v>
      </c>
      <c r="E7" s="3">
        <v>3</v>
      </c>
      <c r="F7" s="3">
        <v>4</v>
      </c>
      <c r="G7" s="3">
        <v>5</v>
      </c>
      <c r="H7" s="3">
        <v>5</v>
      </c>
      <c r="I7" s="3">
        <v>4</v>
      </c>
      <c r="J7" s="3">
        <v>5</v>
      </c>
      <c r="K7" s="7">
        <f t="shared" si="1"/>
        <v>40</v>
      </c>
      <c r="L7" s="4">
        <f t="shared" si="0"/>
        <v>88.888888888888886</v>
      </c>
      <c r="M7" s="3"/>
    </row>
    <row r="8" spans="1:13" x14ac:dyDescent="0.25">
      <c r="A8">
        <v>6</v>
      </c>
      <c r="B8" s="3">
        <v>4</v>
      </c>
      <c r="C8" s="3">
        <v>4</v>
      </c>
      <c r="D8" s="3">
        <v>4</v>
      </c>
      <c r="E8" s="3">
        <v>3</v>
      </c>
      <c r="F8" s="3">
        <v>3</v>
      </c>
      <c r="G8" s="3">
        <v>4</v>
      </c>
      <c r="H8" s="3">
        <v>5</v>
      </c>
      <c r="I8" s="3">
        <v>5</v>
      </c>
      <c r="J8" s="3">
        <v>5</v>
      </c>
      <c r="K8" s="7">
        <f t="shared" si="1"/>
        <v>37</v>
      </c>
      <c r="L8" s="4">
        <f t="shared" si="0"/>
        <v>82.222222222222214</v>
      </c>
      <c r="M8" s="3"/>
    </row>
    <row r="9" spans="1:13" x14ac:dyDescent="0.25">
      <c r="A9">
        <v>7</v>
      </c>
      <c r="B9" s="3">
        <v>4</v>
      </c>
      <c r="C9" s="3">
        <v>3</v>
      </c>
      <c r="D9" s="3">
        <v>3</v>
      </c>
      <c r="E9" s="3">
        <v>3</v>
      </c>
      <c r="F9" s="3">
        <v>3</v>
      </c>
      <c r="G9" s="3">
        <v>5</v>
      </c>
      <c r="H9" s="3">
        <v>5</v>
      </c>
      <c r="I9" s="3">
        <v>5</v>
      </c>
      <c r="J9" s="3">
        <v>4</v>
      </c>
      <c r="K9" s="7">
        <f t="shared" si="1"/>
        <v>35</v>
      </c>
      <c r="L9" s="4">
        <f t="shared" si="0"/>
        <v>77.777777777777786</v>
      </c>
      <c r="M9" s="3"/>
    </row>
    <row r="10" spans="1:13" x14ac:dyDescent="0.25">
      <c r="A10">
        <v>8</v>
      </c>
      <c r="B10" s="3">
        <v>5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7">
        <f t="shared" si="1"/>
        <v>37</v>
      </c>
      <c r="L10" s="4">
        <f t="shared" si="0"/>
        <v>82.222222222222214</v>
      </c>
      <c r="M10" s="3"/>
    </row>
    <row r="11" spans="1:13" x14ac:dyDescent="0.25">
      <c r="A11">
        <v>9</v>
      </c>
      <c r="B11" s="3">
        <v>3</v>
      </c>
      <c r="C11" s="3">
        <v>4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4</v>
      </c>
      <c r="J11" s="3">
        <v>4</v>
      </c>
      <c r="K11" s="7">
        <f t="shared" si="1"/>
        <v>39</v>
      </c>
      <c r="L11" s="4">
        <f t="shared" si="0"/>
        <v>86.666666666666671</v>
      </c>
      <c r="M11" s="3"/>
    </row>
    <row r="12" spans="1:13" x14ac:dyDescent="0.25">
      <c r="A12">
        <v>10</v>
      </c>
      <c r="B12" s="3">
        <v>5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5</v>
      </c>
      <c r="K12" s="7">
        <f t="shared" si="1"/>
        <v>43</v>
      </c>
      <c r="L12" s="4">
        <f t="shared" si="0"/>
        <v>95.555555555555557</v>
      </c>
      <c r="M12" s="3"/>
    </row>
    <row r="13" spans="1:13" x14ac:dyDescent="0.25">
      <c r="A13">
        <v>11</v>
      </c>
      <c r="B13" s="3">
        <v>5</v>
      </c>
      <c r="C13" s="3">
        <v>5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7">
        <f>SUM(B13:J13)</f>
        <v>44</v>
      </c>
      <c r="L13" s="4">
        <f t="shared" si="0"/>
        <v>97.777777777777771</v>
      </c>
      <c r="M13" s="3"/>
    </row>
    <row r="14" spans="1:13" x14ac:dyDescent="0.25">
      <c r="A14">
        <v>12</v>
      </c>
      <c r="B14" s="3">
        <v>4</v>
      </c>
      <c r="C14" s="3">
        <v>4</v>
      </c>
      <c r="D14" s="3">
        <v>4</v>
      </c>
      <c r="E14" s="3">
        <v>3</v>
      </c>
      <c r="F14" s="3">
        <v>3</v>
      </c>
      <c r="G14" s="3">
        <v>5</v>
      </c>
      <c r="H14" s="3">
        <v>4</v>
      </c>
      <c r="I14" s="3">
        <v>4</v>
      </c>
      <c r="J14" s="3">
        <v>4</v>
      </c>
      <c r="K14" s="7">
        <f t="shared" si="1"/>
        <v>35</v>
      </c>
      <c r="L14" s="4">
        <f t="shared" si="0"/>
        <v>77.777777777777786</v>
      </c>
      <c r="M14" s="3"/>
    </row>
    <row r="15" spans="1:13" x14ac:dyDescent="0.25">
      <c r="A15">
        <v>13</v>
      </c>
      <c r="B15" s="3">
        <v>3</v>
      </c>
      <c r="C15" s="3">
        <v>4</v>
      </c>
      <c r="D15" s="3">
        <v>2</v>
      </c>
      <c r="E15" s="3">
        <v>3</v>
      </c>
      <c r="F15" s="3">
        <v>3</v>
      </c>
      <c r="G15" s="3">
        <v>4</v>
      </c>
      <c r="H15" s="3">
        <v>3</v>
      </c>
      <c r="I15" s="3">
        <v>4</v>
      </c>
      <c r="J15" s="3">
        <v>4</v>
      </c>
      <c r="K15" s="7">
        <f t="shared" si="1"/>
        <v>30</v>
      </c>
      <c r="L15" s="4">
        <f t="shared" si="0"/>
        <v>66.666666666666657</v>
      </c>
      <c r="M15" s="3"/>
    </row>
    <row r="16" spans="1:13" x14ac:dyDescent="0.25">
      <c r="A16">
        <v>14</v>
      </c>
      <c r="B16" s="3">
        <v>4</v>
      </c>
      <c r="C16" s="3">
        <v>5</v>
      </c>
      <c r="D16" s="3">
        <v>5</v>
      </c>
      <c r="E16" s="3">
        <v>3</v>
      </c>
      <c r="F16" s="3">
        <v>5</v>
      </c>
      <c r="G16" s="3">
        <v>5</v>
      </c>
      <c r="H16" s="3">
        <v>5</v>
      </c>
      <c r="I16" s="3">
        <v>1</v>
      </c>
      <c r="J16" s="3">
        <v>2</v>
      </c>
      <c r="K16" s="7">
        <f t="shared" si="1"/>
        <v>35</v>
      </c>
      <c r="L16" s="4">
        <f t="shared" si="0"/>
        <v>77.777777777777786</v>
      </c>
      <c r="M16" s="3"/>
    </row>
    <row r="17" spans="1:13" x14ac:dyDescent="0.25">
      <c r="A17">
        <v>15</v>
      </c>
      <c r="B17" s="3">
        <v>4</v>
      </c>
      <c r="C17" s="3">
        <v>5</v>
      </c>
      <c r="D17" s="3">
        <v>5</v>
      </c>
      <c r="E17" s="3">
        <v>3</v>
      </c>
      <c r="F17" s="3">
        <v>4</v>
      </c>
      <c r="G17" s="3">
        <v>5</v>
      </c>
      <c r="H17" s="3">
        <v>5</v>
      </c>
      <c r="I17" s="3">
        <v>5</v>
      </c>
      <c r="J17" s="3">
        <v>5</v>
      </c>
      <c r="K17" s="7">
        <f t="shared" si="1"/>
        <v>41</v>
      </c>
      <c r="L17" s="4">
        <f t="shared" si="0"/>
        <v>91.111111111111114</v>
      </c>
      <c r="M17" s="3"/>
    </row>
    <row r="18" spans="1:13" x14ac:dyDescent="0.25">
      <c r="A18">
        <v>16</v>
      </c>
      <c r="B18" s="3">
        <v>3</v>
      </c>
      <c r="C18" s="3">
        <v>5</v>
      </c>
      <c r="D18" s="3">
        <v>5</v>
      </c>
      <c r="E18" s="3">
        <v>3</v>
      </c>
      <c r="F18" s="3">
        <v>3</v>
      </c>
      <c r="G18" s="3">
        <v>5</v>
      </c>
      <c r="H18" s="3">
        <v>5</v>
      </c>
      <c r="I18" s="3">
        <v>4</v>
      </c>
      <c r="J18" s="3">
        <v>5</v>
      </c>
      <c r="K18" s="7">
        <f t="shared" si="1"/>
        <v>38</v>
      </c>
      <c r="L18" s="4">
        <f t="shared" si="0"/>
        <v>84.444444444444443</v>
      </c>
      <c r="M18" s="3"/>
    </row>
    <row r="19" spans="1:13" x14ac:dyDescent="0.25">
      <c r="A19">
        <v>17</v>
      </c>
      <c r="B19" s="3"/>
      <c r="C19" s="3"/>
      <c r="D19" s="3"/>
      <c r="E19" s="3"/>
      <c r="F19" s="3"/>
      <c r="G19" s="3"/>
      <c r="H19" s="3"/>
      <c r="I19" s="3"/>
      <c r="J19" s="3"/>
      <c r="K19" s="7">
        <f t="shared" si="1"/>
        <v>0</v>
      </c>
      <c r="L19" s="4">
        <f t="shared" si="0"/>
        <v>0</v>
      </c>
      <c r="M19" s="3"/>
    </row>
    <row r="20" spans="1:13" x14ac:dyDescent="0.25">
      <c r="A20">
        <v>18</v>
      </c>
      <c r="B20" s="3"/>
      <c r="C20" s="3"/>
      <c r="D20" s="3"/>
      <c r="E20" s="3"/>
      <c r="F20" s="3"/>
      <c r="G20" s="3"/>
      <c r="H20" s="3"/>
      <c r="I20" s="3"/>
      <c r="J20" s="3"/>
      <c r="K20" s="7">
        <f t="shared" si="1"/>
        <v>0</v>
      </c>
      <c r="L20" s="4">
        <f t="shared" si="0"/>
        <v>0</v>
      </c>
      <c r="M20" s="3"/>
    </row>
    <row r="21" spans="1:13" x14ac:dyDescent="0.25">
      <c r="A21">
        <v>19</v>
      </c>
      <c r="B21" s="3"/>
      <c r="C21" s="3"/>
      <c r="D21" s="3"/>
      <c r="E21" s="3"/>
      <c r="F21" s="3"/>
      <c r="G21" s="3"/>
      <c r="H21" s="3"/>
      <c r="I21" s="3"/>
      <c r="J21" s="3"/>
      <c r="K21" s="7">
        <f t="shared" si="1"/>
        <v>0</v>
      </c>
      <c r="L21" s="4">
        <f t="shared" si="0"/>
        <v>0</v>
      </c>
      <c r="M21" s="3"/>
    </row>
    <row r="22" spans="1:13" x14ac:dyDescent="0.25">
      <c r="A22">
        <v>20</v>
      </c>
      <c r="B22" s="3"/>
      <c r="C22" s="3"/>
      <c r="D22" s="3"/>
      <c r="E22" s="3"/>
      <c r="F22" s="3"/>
      <c r="G22" s="3"/>
      <c r="H22" s="3"/>
      <c r="I22" s="3"/>
      <c r="J22" s="3"/>
      <c r="K22" s="7">
        <f t="shared" si="1"/>
        <v>0</v>
      </c>
      <c r="L22" s="4">
        <f t="shared" si="0"/>
        <v>0</v>
      </c>
      <c r="M22" s="3"/>
    </row>
    <row r="23" spans="1:13" x14ac:dyDescent="0.25">
      <c r="A23">
        <v>21</v>
      </c>
      <c r="B23" s="3"/>
      <c r="C23" s="3"/>
      <c r="D23" s="3"/>
      <c r="E23" s="3"/>
      <c r="F23" s="3"/>
      <c r="G23" s="3"/>
      <c r="H23" s="3"/>
      <c r="I23" s="3"/>
      <c r="J23" s="3"/>
      <c r="K23" s="7">
        <f t="shared" si="1"/>
        <v>0</v>
      </c>
      <c r="L23" s="4">
        <f t="shared" si="0"/>
        <v>0</v>
      </c>
      <c r="M23" s="3"/>
    </row>
    <row r="24" spans="1:13" x14ac:dyDescent="0.25">
      <c r="A24">
        <v>22</v>
      </c>
      <c r="B24" s="3"/>
      <c r="C24" s="3"/>
      <c r="D24" s="3"/>
      <c r="E24" s="3"/>
      <c r="F24" s="3"/>
      <c r="G24" s="3"/>
      <c r="H24" s="3"/>
      <c r="I24" s="3"/>
      <c r="J24" s="3"/>
      <c r="K24" s="7">
        <f t="shared" si="1"/>
        <v>0</v>
      </c>
      <c r="L24" s="4">
        <f t="shared" si="0"/>
        <v>0</v>
      </c>
      <c r="M24" s="3"/>
    </row>
    <row r="25" spans="1:13" x14ac:dyDescent="0.25">
      <c r="A25">
        <v>23</v>
      </c>
      <c r="B25" s="3"/>
      <c r="C25" s="3"/>
      <c r="D25" s="3"/>
      <c r="E25" s="3"/>
      <c r="F25" s="3"/>
      <c r="G25" s="3"/>
      <c r="H25" s="3"/>
      <c r="I25" s="3"/>
      <c r="J25" s="3"/>
      <c r="K25" s="7">
        <f t="shared" si="1"/>
        <v>0</v>
      </c>
      <c r="L25" s="4">
        <f t="shared" si="0"/>
        <v>0</v>
      </c>
      <c r="M25" s="3"/>
    </row>
    <row r="26" spans="1:13" x14ac:dyDescent="0.25">
      <c r="A26">
        <v>24</v>
      </c>
      <c r="B26" s="3"/>
      <c r="C26" s="3"/>
      <c r="D26" s="3"/>
      <c r="E26" s="3"/>
      <c r="F26" s="3"/>
      <c r="G26" s="3"/>
      <c r="H26" s="3"/>
      <c r="I26" s="3"/>
      <c r="J26" s="3"/>
      <c r="K26" s="7">
        <f t="shared" si="1"/>
        <v>0</v>
      </c>
      <c r="L26" s="4">
        <f t="shared" si="0"/>
        <v>0</v>
      </c>
      <c r="M26" s="3"/>
    </row>
    <row r="27" spans="1:13" x14ac:dyDescent="0.25">
      <c r="B27" s="5">
        <f>SUM(B3:B18)/(5*16)*100</f>
        <v>82.5</v>
      </c>
      <c r="C27" s="5">
        <f t="shared" ref="C27:J27" si="2">SUM(C3:C18)/(5*16)*100</f>
        <v>91.25</v>
      </c>
      <c r="D27" s="5">
        <f t="shared" si="2"/>
        <v>90</v>
      </c>
      <c r="E27" s="5">
        <f t="shared" si="2"/>
        <v>72.5</v>
      </c>
      <c r="F27" s="5">
        <f t="shared" si="2"/>
        <v>81.25</v>
      </c>
      <c r="G27" s="5">
        <f t="shared" si="2"/>
        <v>96.25</v>
      </c>
      <c r="H27" s="5">
        <f t="shared" si="2"/>
        <v>93.75</v>
      </c>
      <c r="I27" s="5">
        <f t="shared" si="2"/>
        <v>83.75</v>
      </c>
      <c r="J27" s="5">
        <f t="shared" si="2"/>
        <v>88.75</v>
      </c>
      <c r="K27" s="4">
        <f>SUM(K3:K18)/(16*45)*100</f>
        <v>86.666666666666671</v>
      </c>
      <c r="L27" s="4">
        <f>SUM(L3:L18)/16</f>
        <v>86.666666666666657</v>
      </c>
    </row>
    <row r="28" spans="1:13" x14ac:dyDescent="0.25"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</row>
    <row r="31" spans="1:13" x14ac:dyDescent="0.25"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</row>
    <row r="32" spans="1:13" x14ac:dyDescent="0.25">
      <c r="A32">
        <v>1</v>
      </c>
      <c r="B32" s="5">
        <f t="array" ref="B32:B36">FREQUENCY(B3:B18,$A$32:$A$36)/16*100</f>
        <v>0</v>
      </c>
      <c r="C32" s="5">
        <f t="array" ref="C32:C36">FREQUENCY(C3:C18,$A$32:$A$36)/16*100</f>
        <v>0</v>
      </c>
      <c r="D32" s="5">
        <f t="array" ref="D32:D36">FREQUENCY(D3:D18,$A$32:$A$36)/16*100</f>
        <v>0</v>
      </c>
      <c r="E32" s="5">
        <f t="array" ref="E32:E36">FREQUENCY(E3:E18,$A$32:$A$36)/16*100</f>
        <v>0</v>
      </c>
      <c r="F32" s="5">
        <f t="array" ref="F32:F36">FREQUENCY(F3:F18,$A$32:$A$36)/16*100</f>
        <v>0</v>
      </c>
      <c r="G32" s="5">
        <f t="array" ref="G32:G36">FREQUENCY(G3:G18,$A$32:$A$36)/16*100</f>
        <v>0</v>
      </c>
      <c r="H32" s="5">
        <f t="array" ref="H32:H36">FREQUENCY(H3:H18,$A$32:$A$36)/16*100</f>
        <v>0</v>
      </c>
      <c r="I32" s="5">
        <f t="array" ref="I32:I36">FREQUENCY(I3:I18,$A$32:$A$36)/16*100</f>
        <v>6.25</v>
      </c>
      <c r="J32" s="5">
        <f t="array" ref="J32:J36">FREQUENCY(J3:J18,$A$32:$A$36)/16*100</f>
        <v>0</v>
      </c>
    </row>
    <row r="33" spans="1:10" x14ac:dyDescent="0.25">
      <c r="A33">
        <v>2</v>
      </c>
      <c r="B33" s="5">
        <v>0</v>
      </c>
      <c r="C33" s="5">
        <v>0</v>
      </c>
      <c r="D33" s="5">
        <v>6.25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6.25</v>
      </c>
    </row>
    <row r="34" spans="1:10" x14ac:dyDescent="0.25">
      <c r="A34">
        <v>3</v>
      </c>
      <c r="B34" s="5">
        <v>18.75</v>
      </c>
      <c r="C34" s="5">
        <v>6.25</v>
      </c>
      <c r="D34" s="5">
        <v>6.25</v>
      </c>
      <c r="E34" s="5">
        <v>56.25</v>
      </c>
      <c r="F34" s="5">
        <v>31.25</v>
      </c>
      <c r="G34" s="5">
        <v>0</v>
      </c>
      <c r="H34" s="5">
        <v>6.25</v>
      </c>
      <c r="I34" s="5">
        <v>6.25</v>
      </c>
      <c r="J34" s="5">
        <v>0</v>
      </c>
    </row>
    <row r="35" spans="1:10" x14ac:dyDescent="0.25">
      <c r="A35">
        <v>4</v>
      </c>
      <c r="B35" s="5">
        <v>50</v>
      </c>
      <c r="C35" s="5">
        <v>31.25</v>
      </c>
      <c r="D35" s="5">
        <v>18.75</v>
      </c>
      <c r="E35" s="5">
        <v>25</v>
      </c>
      <c r="F35" s="5">
        <v>31.25</v>
      </c>
      <c r="G35" s="5">
        <v>18.75</v>
      </c>
      <c r="H35" s="5">
        <v>18.75</v>
      </c>
      <c r="I35" s="5">
        <v>43.75</v>
      </c>
      <c r="J35" s="5">
        <v>37.5</v>
      </c>
    </row>
    <row r="36" spans="1:10" x14ac:dyDescent="0.25">
      <c r="A36">
        <v>5</v>
      </c>
      <c r="B36" s="5">
        <v>31.25</v>
      </c>
      <c r="C36" s="5">
        <v>62.5</v>
      </c>
      <c r="D36" s="5">
        <v>68.75</v>
      </c>
      <c r="E36" s="5">
        <v>18.75</v>
      </c>
      <c r="F36" s="5">
        <v>37.5</v>
      </c>
      <c r="G36" s="5">
        <v>81.25</v>
      </c>
      <c r="H36" s="5">
        <v>75</v>
      </c>
      <c r="I36" s="5">
        <v>43.75</v>
      </c>
      <c r="J36" s="5">
        <v>56.25</v>
      </c>
    </row>
    <row r="38" spans="1:10" x14ac:dyDescent="0.25">
      <c r="B38" s="5">
        <f>SUM(B32:B36)</f>
        <v>100</v>
      </c>
      <c r="C38" s="5">
        <f t="shared" ref="C38:J38" si="3">SUM(C32:C36)</f>
        <v>100</v>
      </c>
      <c r="D38" s="5">
        <f t="shared" si="3"/>
        <v>100</v>
      </c>
      <c r="E38" s="5">
        <f t="shared" si="3"/>
        <v>100</v>
      </c>
      <c r="F38" s="5">
        <f t="shared" si="3"/>
        <v>100</v>
      </c>
      <c r="G38" s="5">
        <f t="shared" si="3"/>
        <v>100</v>
      </c>
      <c r="H38" s="5">
        <f t="shared" si="3"/>
        <v>100</v>
      </c>
      <c r="I38" s="5">
        <f t="shared" si="3"/>
        <v>100</v>
      </c>
      <c r="J38" s="5">
        <f t="shared" si="3"/>
        <v>100</v>
      </c>
    </row>
    <row r="41" spans="1:10" x14ac:dyDescent="0.25">
      <c r="A41" s="10" t="s">
        <v>41</v>
      </c>
      <c r="B41" s="10"/>
    </row>
    <row r="42" spans="1:10" x14ac:dyDescent="0.25">
      <c r="A42">
        <v>1</v>
      </c>
      <c r="B42" t="s">
        <v>45</v>
      </c>
    </row>
    <row r="43" spans="1:10" x14ac:dyDescent="0.25">
      <c r="A43">
        <v>2</v>
      </c>
      <c r="B43" t="s">
        <v>44</v>
      </c>
    </row>
    <row r="44" spans="1:10" x14ac:dyDescent="0.25">
      <c r="A44">
        <v>3</v>
      </c>
      <c r="B44" t="s">
        <v>43</v>
      </c>
    </row>
    <row r="45" spans="1:10" x14ac:dyDescent="0.25">
      <c r="A45">
        <v>4</v>
      </c>
      <c r="B45" t="s">
        <v>42</v>
      </c>
    </row>
    <row r="46" spans="1:10" x14ac:dyDescent="0.25">
      <c r="A46">
        <v>5</v>
      </c>
      <c r="B46" t="s">
        <v>40</v>
      </c>
    </row>
    <row r="93" spans="14:33" ht="21" x14ac:dyDescent="0.35">
      <c r="N93" s="12" t="s">
        <v>46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</sheetData>
  <mergeCells count="3">
    <mergeCell ref="A1:J1"/>
    <mergeCell ref="A41:B41"/>
    <mergeCell ref="N93:AG9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S19" sqref="S19"/>
    </sheetView>
  </sheetViews>
  <sheetFormatPr baseColWidth="10" defaultRowHeight="15" x14ac:dyDescent="0.25"/>
  <sheetData>
    <row r="1" spans="1:15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7" t="s">
        <v>15</v>
      </c>
      <c r="M2" s="7" t="s">
        <v>16</v>
      </c>
      <c r="N2" s="7" t="s">
        <v>12</v>
      </c>
      <c r="O2" s="7" t="s">
        <v>14</v>
      </c>
    </row>
    <row r="3" spans="1:15" x14ac:dyDescent="0.25">
      <c r="A3">
        <v>1</v>
      </c>
      <c r="B3" s="3">
        <v>4</v>
      </c>
      <c r="C3" s="3">
        <v>3</v>
      </c>
      <c r="D3" s="3">
        <v>5</v>
      </c>
      <c r="E3" s="3">
        <v>1</v>
      </c>
      <c r="F3" s="3">
        <v>4</v>
      </c>
      <c r="G3" s="3">
        <v>2</v>
      </c>
      <c r="H3" s="3">
        <v>4</v>
      </c>
      <c r="I3" s="3">
        <v>1</v>
      </c>
      <c r="J3" s="3">
        <v>3</v>
      </c>
      <c r="K3" s="3">
        <v>2</v>
      </c>
      <c r="L3" s="7">
        <f t="shared" ref="L3:L26" si="0">SUM(B3-1,D3-1,F3-1,H3-1,J3-1)</f>
        <v>15</v>
      </c>
      <c r="M3" s="7">
        <f t="shared" ref="M3:M26" si="1">SUM(5-C3,5-E3,5-G3,5-I3,5-K3)</f>
        <v>16</v>
      </c>
      <c r="N3">
        <f>SUM(L3:M3)</f>
        <v>31</v>
      </c>
      <c r="O3">
        <f>N3*2.5</f>
        <v>77.5</v>
      </c>
    </row>
    <row r="4" spans="1:15" x14ac:dyDescent="0.25">
      <c r="A4">
        <v>2</v>
      </c>
      <c r="B4" s="3">
        <v>4</v>
      </c>
      <c r="C4" s="3">
        <v>1</v>
      </c>
      <c r="D4" s="3">
        <v>5</v>
      </c>
      <c r="E4" s="3">
        <v>1</v>
      </c>
      <c r="F4" s="3">
        <v>5</v>
      </c>
      <c r="G4" s="3">
        <v>1</v>
      </c>
      <c r="H4" s="3">
        <v>5</v>
      </c>
      <c r="I4" s="3">
        <v>1</v>
      </c>
      <c r="J4" s="3">
        <v>5</v>
      </c>
      <c r="K4" s="3">
        <v>1</v>
      </c>
      <c r="L4" s="7">
        <f t="shared" si="0"/>
        <v>19</v>
      </c>
      <c r="M4" s="7">
        <f t="shared" si="1"/>
        <v>20</v>
      </c>
      <c r="N4">
        <f t="shared" ref="N4:N26" si="2">SUM(L4:M4)</f>
        <v>39</v>
      </c>
      <c r="O4">
        <f t="shared" ref="O4:O26" si="3">N4*2.5</f>
        <v>97.5</v>
      </c>
    </row>
    <row r="5" spans="1:15" x14ac:dyDescent="0.25">
      <c r="A5">
        <v>3</v>
      </c>
      <c r="B5" s="3">
        <v>4</v>
      </c>
      <c r="C5" s="3">
        <v>1</v>
      </c>
      <c r="D5" s="3">
        <v>5</v>
      </c>
      <c r="E5" s="3">
        <v>1</v>
      </c>
      <c r="F5" s="3">
        <v>5</v>
      </c>
      <c r="G5" s="3">
        <v>1</v>
      </c>
      <c r="H5" s="3">
        <v>5</v>
      </c>
      <c r="I5" s="3">
        <v>1</v>
      </c>
      <c r="J5" s="3">
        <v>5</v>
      </c>
      <c r="K5" s="3">
        <v>1</v>
      </c>
      <c r="L5" s="7">
        <f t="shared" si="0"/>
        <v>19</v>
      </c>
      <c r="M5" s="7">
        <f t="shared" si="1"/>
        <v>20</v>
      </c>
      <c r="N5">
        <f t="shared" si="2"/>
        <v>39</v>
      </c>
      <c r="O5">
        <f t="shared" si="3"/>
        <v>97.5</v>
      </c>
    </row>
    <row r="6" spans="1:15" x14ac:dyDescent="0.25">
      <c r="A6">
        <v>4</v>
      </c>
      <c r="B6" s="3">
        <v>3</v>
      </c>
      <c r="C6" s="3">
        <v>2</v>
      </c>
      <c r="D6" s="3">
        <v>5</v>
      </c>
      <c r="E6" s="3">
        <v>3</v>
      </c>
      <c r="F6" s="3">
        <v>5</v>
      </c>
      <c r="G6" s="3">
        <v>3</v>
      </c>
      <c r="H6" s="3">
        <v>4</v>
      </c>
      <c r="I6" s="3">
        <v>2</v>
      </c>
      <c r="J6" s="3">
        <v>5</v>
      </c>
      <c r="K6" s="3">
        <v>2</v>
      </c>
      <c r="L6" s="7">
        <f t="shared" si="0"/>
        <v>17</v>
      </c>
      <c r="M6" s="7">
        <f t="shared" si="1"/>
        <v>13</v>
      </c>
      <c r="N6">
        <f t="shared" si="2"/>
        <v>30</v>
      </c>
      <c r="O6">
        <f t="shared" si="3"/>
        <v>75</v>
      </c>
    </row>
    <row r="7" spans="1:15" x14ac:dyDescent="0.25">
      <c r="A7">
        <v>5</v>
      </c>
      <c r="B7" s="3">
        <v>3</v>
      </c>
      <c r="C7" s="3">
        <v>2</v>
      </c>
      <c r="D7" s="3">
        <v>5</v>
      </c>
      <c r="E7" s="3">
        <v>1</v>
      </c>
      <c r="F7" s="3">
        <v>4</v>
      </c>
      <c r="G7" s="3">
        <v>3</v>
      </c>
      <c r="H7" s="3">
        <v>5</v>
      </c>
      <c r="I7" s="3">
        <v>1</v>
      </c>
      <c r="J7" s="3">
        <v>4</v>
      </c>
      <c r="K7" s="3">
        <v>2</v>
      </c>
      <c r="L7" s="7">
        <f t="shared" si="0"/>
        <v>16</v>
      </c>
      <c r="M7" s="7">
        <f t="shared" si="1"/>
        <v>16</v>
      </c>
      <c r="N7">
        <f t="shared" si="2"/>
        <v>32</v>
      </c>
      <c r="O7">
        <f t="shared" si="3"/>
        <v>80</v>
      </c>
    </row>
    <row r="8" spans="1:15" x14ac:dyDescent="0.25">
      <c r="A8">
        <v>6</v>
      </c>
      <c r="B8" s="3">
        <v>4</v>
      </c>
      <c r="C8" s="3">
        <v>3</v>
      </c>
      <c r="D8" s="3">
        <v>4</v>
      </c>
      <c r="E8" s="3">
        <v>1</v>
      </c>
      <c r="F8" s="3">
        <v>4</v>
      </c>
      <c r="G8" s="3">
        <v>3</v>
      </c>
      <c r="H8" s="3">
        <v>5</v>
      </c>
      <c r="I8" s="3">
        <v>1</v>
      </c>
      <c r="J8" s="3">
        <v>4</v>
      </c>
      <c r="K8" s="3">
        <v>1</v>
      </c>
      <c r="L8" s="7">
        <f t="shared" si="0"/>
        <v>16</v>
      </c>
      <c r="M8" s="7">
        <f t="shared" si="1"/>
        <v>16</v>
      </c>
      <c r="N8">
        <f t="shared" si="2"/>
        <v>32</v>
      </c>
      <c r="O8">
        <f t="shared" si="3"/>
        <v>80</v>
      </c>
    </row>
    <row r="9" spans="1:15" x14ac:dyDescent="0.25">
      <c r="A9">
        <v>7</v>
      </c>
      <c r="B9" s="3">
        <v>4</v>
      </c>
      <c r="C9" s="3">
        <v>4</v>
      </c>
      <c r="D9" s="3">
        <v>3</v>
      </c>
      <c r="E9" s="3">
        <v>5</v>
      </c>
      <c r="F9" s="3">
        <v>5</v>
      </c>
      <c r="G9" s="3">
        <v>2</v>
      </c>
      <c r="H9" s="3">
        <v>3</v>
      </c>
      <c r="I9" s="3">
        <v>3</v>
      </c>
      <c r="J9" s="3">
        <v>3</v>
      </c>
      <c r="K9" s="3">
        <v>2</v>
      </c>
      <c r="L9" s="7">
        <f t="shared" si="0"/>
        <v>13</v>
      </c>
      <c r="M9" s="7">
        <f t="shared" si="1"/>
        <v>9</v>
      </c>
      <c r="N9">
        <f t="shared" si="2"/>
        <v>22</v>
      </c>
      <c r="O9">
        <f t="shared" si="3"/>
        <v>55</v>
      </c>
    </row>
    <row r="10" spans="1:15" x14ac:dyDescent="0.25">
      <c r="A10">
        <v>8</v>
      </c>
      <c r="B10" s="3">
        <v>4</v>
      </c>
      <c r="C10" s="3">
        <v>2</v>
      </c>
      <c r="D10" s="3">
        <v>4</v>
      </c>
      <c r="E10" s="3">
        <v>2</v>
      </c>
      <c r="F10" s="3">
        <v>4</v>
      </c>
      <c r="G10" s="3">
        <v>1</v>
      </c>
      <c r="H10" s="3">
        <v>4</v>
      </c>
      <c r="I10" s="3">
        <v>1</v>
      </c>
      <c r="J10" s="3">
        <v>4</v>
      </c>
      <c r="K10" s="3">
        <v>2</v>
      </c>
      <c r="L10" s="7">
        <f t="shared" si="0"/>
        <v>15</v>
      </c>
      <c r="M10" s="7">
        <f t="shared" si="1"/>
        <v>17</v>
      </c>
      <c r="N10">
        <f t="shared" si="2"/>
        <v>32</v>
      </c>
      <c r="O10">
        <f t="shared" si="3"/>
        <v>80</v>
      </c>
    </row>
    <row r="11" spans="1:15" x14ac:dyDescent="0.25">
      <c r="A11">
        <v>9</v>
      </c>
      <c r="B11" s="3">
        <v>3</v>
      </c>
      <c r="C11" s="3">
        <v>3</v>
      </c>
      <c r="D11" s="3">
        <v>4</v>
      </c>
      <c r="E11" s="3">
        <v>1</v>
      </c>
      <c r="F11" s="3">
        <v>4</v>
      </c>
      <c r="G11" s="3">
        <v>5</v>
      </c>
      <c r="H11" s="3">
        <v>4</v>
      </c>
      <c r="I11" s="3">
        <v>1</v>
      </c>
      <c r="J11" s="3">
        <v>4</v>
      </c>
      <c r="K11" s="3">
        <v>1</v>
      </c>
      <c r="L11" s="7">
        <f t="shared" si="0"/>
        <v>14</v>
      </c>
      <c r="M11" s="7">
        <f t="shared" si="1"/>
        <v>14</v>
      </c>
      <c r="N11">
        <f t="shared" si="2"/>
        <v>28</v>
      </c>
      <c r="O11">
        <f t="shared" si="3"/>
        <v>70</v>
      </c>
    </row>
    <row r="12" spans="1:15" x14ac:dyDescent="0.25">
      <c r="A12">
        <v>10</v>
      </c>
      <c r="B12" s="3">
        <v>5</v>
      </c>
      <c r="C12" s="3">
        <v>1</v>
      </c>
      <c r="D12" s="3">
        <v>5</v>
      </c>
      <c r="E12" s="3">
        <v>1</v>
      </c>
      <c r="F12" s="3">
        <v>4</v>
      </c>
      <c r="G12" s="3">
        <v>1</v>
      </c>
      <c r="H12" s="3">
        <v>5</v>
      </c>
      <c r="I12" s="3">
        <v>1</v>
      </c>
      <c r="J12" s="3">
        <v>5</v>
      </c>
      <c r="K12" s="3">
        <v>1</v>
      </c>
      <c r="L12" s="7">
        <f t="shared" si="0"/>
        <v>19</v>
      </c>
      <c r="M12" s="7">
        <f t="shared" si="1"/>
        <v>20</v>
      </c>
      <c r="N12">
        <f t="shared" si="2"/>
        <v>39</v>
      </c>
      <c r="O12">
        <f t="shared" si="3"/>
        <v>97.5</v>
      </c>
    </row>
    <row r="13" spans="1:15" x14ac:dyDescent="0.25">
      <c r="A13">
        <v>11</v>
      </c>
      <c r="B13" s="3">
        <v>3</v>
      </c>
      <c r="C13" s="3">
        <v>2</v>
      </c>
      <c r="D13" s="3">
        <v>5</v>
      </c>
      <c r="E13" s="3">
        <v>1</v>
      </c>
      <c r="F13" s="3">
        <v>4</v>
      </c>
      <c r="G13" s="3">
        <v>2</v>
      </c>
      <c r="H13" s="3">
        <v>4</v>
      </c>
      <c r="I13" s="3">
        <v>2</v>
      </c>
      <c r="J13" s="3">
        <v>4</v>
      </c>
      <c r="K13" s="3">
        <v>3</v>
      </c>
      <c r="L13" s="7">
        <f t="shared" si="0"/>
        <v>15</v>
      </c>
      <c r="M13" s="7">
        <f t="shared" si="1"/>
        <v>15</v>
      </c>
      <c r="N13">
        <f t="shared" si="2"/>
        <v>30</v>
      </c>
      <c r="O13">
        <f t="shared" si="3"/>
        <v>75</v>
      </c>
    </row>
    <row r="14" spans="1:15" x14ac:dyDescent="0.25">
      <c r="A14">
        <v>12</v>
      </c>
      <c r="B14" s="3">
        <v>4</v>
      </c>
      <c r="C14" s="3">
        <v>2</v>
      </c>
      <c r="D14" s="3">
        <v>5</v>
      </c>
      <c r="E14" s="3">
        <v>1</v>
      </c>
      <c r="F14" s="3">
        <v>3</v>
      </c>
      <c r="G14" s="3">
        <v>4</v>
      </c>
      <c r="H14" s="3">
        <v>5</v>
      </c>
      <c r="I14" s="3">
        <v>5</v>
      </c>
      <c r="J14" s="3">
        <v>4</v>
      </c>
      <c r="K14" s="3">
        <v>1</v>
      </c>
      <c r="L14" s="7">
        <f t="shared" si="0"/>
        <v>16</v>
      </c>
      <c r="M14" s="7">
        <f t="shared" si="1"/>
        <v>12</v>
      </c>
      <c r="N14">
        <f t="shared" si="2"/>
        <v>28</v>
      </c>
      <c r="O14">
        <f t="shared" si="3"/>
        <v>70</v>
      </c>
    </row>
    <row r="15" spans="1:15" x14ac:dyDescent="0.25">
      <c r="A15">
        <v>13</v>
      </c>
      <c r="B15" s="3">
        <v>3</v>
      </c>
      <c r="C15" s="3">
        <v>2</v>
      </c>
      <c r="D15" s="3">
        <v>4</v>
      </c>
      <c r="E15" s="3">
        <v>2</v>
      </c>
      <c r="F15" s="3">
        <v>2</v>
      </c>
      <c r="G15" s="3">
        <v>3</v>
      </c>
      <c r="H15" s="3">
        <v>4</v>
      </c>
      <c r="I15" s="3">
        <v>2</v>
      </c>
      <c r="J15" s="3">
        <v>4</v>
      </c>
      <c r="K15" s="3">
        <v>2</v>
      </c>
      <c r="L15" s="7">
        <f t="shared" si="0"/>
        <v>12</v>
      </c>
      <c r="M15" s="7">
        <f t="shared" si="1"/>
        <v>14</v>
      </c>
      <c r="N15">
        <f t="shared" si="2"/>
        <v>26</v>
      </c>
      <c r="O15">
        <f t="shared" si="3"/>
        <v>65</v>
      </c>
    </row>
    <row r="16" spans="1:15" x14ac:dyDescent="0.25">
      <c r="A16">
        <v>14</v>
      </c>
      <c r="B16" s="3">
        <v>1</v>
      </c>
      <c r="C16" s="3">
        <v>2</v>
      </c>
      <c r="D16" s="3">
        <v>5</v>
      </c>
      <c r="E16" s="3">
        <v>1</v>
      </c>
      <c r="F16" s="3">
        <v>5</v>
      </c>
      <c r="G16" s="3">
        <v>2</v>
      </c>
      <c r="H16" s="3">
        <v>5</v>
      </c>
      <c r="I16" s="3">
        <v>1</v>
      </c>
      <c r="J16" s="3">
        <v>3</v>
      </c>
      <c r="K16" s="3">
        <v>1</v>
      </c>
      <c r="L16" s="7">
        <f t="shared" si="0"/>
        <v>14</v>
      </c>
      <c r="M16" s="7">
        <f t="shared" si="1"/>
        <v>18</v>
      </c>
      <c r="N16">
        <f t="shared" si="2"/>
        <v>32</v>
      </c>
      <c r="O16">
        <f t="shared" si="3"/>
        <v>80</v>
      </c>
    </row>
    <row r="17" spans="1:15" x14ac:dyDescent="0.25">
      <c r="A17">
        <v>15</v>
      </c>
      <c r="B17" s="3">
        <v>4</v>
      </c>
      <c r="C17" s="3">
        <v>3</v>
      </c>
      <c r="D17" s="3">
        <v>4</v>
      </c>
      <c r="E17" s="3">
        <v>1</v>
      </c>
      <c r="F17" s="3">
        <v>3</v>
      </c>
      <c r="G17" s="3">
        <v>3</v>
      </c>
      <c r="H17" s="3">
        <v>5</v>
      </c>
      <c r="I17" s="3">
        <v>1</v>
      </c>
      <c r="J17" s="3">
        <v>4</v>
      </c>
      <c r="K17" s="3">
        <v>1</v>
      </c>
      <c r="L17" s="7">
        <f t="shared" si="0"/>
        <v>15</v>
      </c>
      <c r="M17" s="7">
        <f t="shared" si="1"/>
        <v>16</v>
      </c>
      <c r="N17">
        <f t="shared" si="2"/>
        <v>31</v>
      </c>
      <c r="O17">
        <f t="shared" si="3"/>
        <v>77.5</v>
      </c>
    </row>
    <row r="18" spans="1:15" x14ac:dyDescent="0.25">
      <c r="A18">
        <v>16</v>
      </c>
      <c r="B18" s="3">
        <v>4</v>
      </c>
      <c r="C18" s="3">
        <v>1</v>
      </c>
      <c r="D18" s="3">
        <v>5</v>
      </c>
      <c r="E18" s="3">
        <v>1</v>
      </c>
      <c r="F18" s="3">
        <v>5</v>
      </c>
      <c r="G18" s="3">
        <v>3</v>
      </c>
      <c r="H18" s="3">
        <v>5</v>
      </c>
      <c r="I18" s="3">
        <v>1</v>
      </c>
      <c r="J18" s="3">
        <v>5</v>
      </c>
      <c r="K18" s="3">
        <v>1</v>
      </c>
      <c r="L18" s="7">
        <f t="shared" si="0"/>
        <v>19</v>
      </c>
      <c r="M18" s="7">
        <f t="shared" si="1"/>
        <v>18</v>
      </c>
      <c r="N18">
        <f t="shared" si="2"/>
        <v>37</v>
      </c>
      <c r="O18">
        <f t="shared" si="3"/>
        <v>92.5</v>
      </c>
    </row>
    <row r="19" spans="1:15" x14ac:dyDescent="0.25">
      <c r="A19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7">
        <f t="shared" si="0"/>
        <v>-5</v>
      </c>
      <c r="M19" s="7">
        <f t="shared" si="1"/>
        <v>25</v>
      </c>
      <c r="N19">
        <f t="shared" si="2"/>
        <v>20</v>
      </c>
      <c r="O19">
        <f t="shared" si="3"/>
        <v>50</v>
      </c>
    </row>
    <row r="20" spans="1:15" x14ac:dyDescent="0.25">
      <c r="A20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7">
        <f t="shared" si="0"/>
        <v>-5</v>
      </c>
      <c r="M20" s="7">
        <f t="shared" si="1"/>
        <v>25</v>
      </c>
      <c r="N20">
        <f t="shared" si="2"/>
        <v>20</v>
      </c>
      <c r="O20">
        <f t="shared" si="3"/>
        <v>50</v>
      </c>
    </row>
    <row r="21" spans="1:15" x14ac:dyDescent="0.25">
      <c r="A21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7">
        <f t="shared" si="0"/>
        <v>-5</v>
      </c>
      <c r="M21" s="7">
        <f t="shared" si="1"/>
        <v>25</v>
      </c>
      <c r="N21">
        <f t="shared" si="2"/>
        <v>20</v>
      </c>
      <c r="O21">
        <f t="shared" si="3"/>
        <v>50</v>
      </c>
    </row>
    <row r="22" spans="1:15" x14ac:dyDescent="0.25">
      <c r="A2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7">
        <f t="shared" si="0"/>
        <v>-5</v>
      </c>
      <c r="M22" s="7">
        <f t="shared" si="1"/>
        <v>25</v>
      </c>
      <c r="N22">
        <f t="shared" si="2"/>
        <v>20</v>
      </c>
      <c r="O22">
        <f t="shared" si="3"/>
        <v>50</v>
      </c>
    </row>
    <row r="23" spans="1:15" x14ac:dyDescent="0.25">
      <c r="A2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7">
        <f t="shared" si="0"/>
        <v>-5</v>
      </c>
      <c r="M23" s="7">
        <f t="shared" si="1"/>
        <v>25</v>
      </c>
      <c r="N23">
        <f t="shared" si="2"/>
        <v>20</v>
      </c>
      <c r="O23">
        <f t="shared" si="3"/>
        <v>50</v>
      </c>
    </row>
    <row r="24" spans="1:15" x14ac:dyDescent="0.25">
      <c r="A24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7">
        <f t="shared" si="0"/>
        <v>-5</v>
      </c>
      <c r="M24" s="7">
        <f t="shared" si="1"/>
        <v>25</v>
      </c>
      <c r="N24">
        <f t="shared" si="2"/>
        <v>20</v>
      </c>
      <c r="O24">
        <f t="shared" si="3"/>
        <v>50</v>
      </c>
    </row>
    <row r="25" spans="1:15" x14ac:dyDescent="0.25">
      <c r="A25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7">
        <f t="shared" si="0"/>
        <v>-5</v>
      </c>
      <c r="M25" s="7">
        <f t="shared" si="1"/>
        <v>25</v>
      </c>
      <c r="N25">
        <f t="shared" si="2"/>
        <v>20</v>
      </c>
      <c r="O25">
        <f t="shared" si="3"/>
        <v>50</v>
      </c>
    </row>
    <row r="26" spans="1:15" x14ac:dyDescent="0.25">
      <c r="A26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7">
        <f t="shared" si="0"/>
        <v>-5</v>
      </c>
      <c r="M26" s="7">
        <f t="shared" si="1"/>
        <v>25</v>
      </c>
      <c r="N26">
        <f t="shared" si="2"/>
        <v>20</v>
      </c>
      <c r="O26">
        <f t="shared" si="3"/>
        <v>50</v>
      </c>
    </row>
    <row r="27" spans="1:15" x14ac:dyDescent="0.25">
      <c r="O27" s="6">
        <f>SUM(O3:O18)/16</f>
        <v>79.375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9" sqref="L9"/>
    </sheetView>
  </sheetViews>
  <sheetFormatPr baseColWidth="10" defaultRowHeight="15" x14ac:dyDescent="0.25"/>
  <cols>
    <col min="1" max="1" width="13.42578125" bestFit="1" customWidth="1"/>
    <col min="2" max="2" width="15.85546875" bestFit="1" customWidth="1"/>
    <col min="3" max="3" width="19" bestFit="1" customWidth="1"/>
  </cols>
  <sheetData>
    <row r="1" spans="1:3" x14ac:dyDescent="0.25">
      <c r="A1" s="11" t="s">
        <v>21</v>
      </c>
      <c r="B1" s="11"/>
      <c r="C1" s="11"/>
    </row>
    <row r="2" spans="1:3" x14ac:dyDescent="0.25">
      <c r="A2" s="8"/>
      <c r="B2" s="8" t="s">
        <v>19</v>
      </c>
      <c r="C2" s="8" t="s">
        <v>20</v>
      </c>
    </row>
    <row r="3" spans="1:3" x14ac:dyDescent="0.25">
      <c r="A3" s="8" t="s">
        <v>17</v>
      </c>
      <c r="B3" s="9">
        <f>'8CuestionarioObjetivo'!L27</f>
        <v>79.444444444444443</v>
      </c>
      <c r="C3" s="9">
        <f>'10CuestionarioObjetivo'!L27</f>
        <v>86.666666666666657</v>
      </c>
    </row>
    <row r="4" spans="1:3" x14ac:dyDescent="0.25">
      <c r="A4" s="8" t="s">
        <v>18</v>
      </c>
      <c r="B4" s="9">
        <f>'8CuestionarioSUS'!O27</f>
        <v>75.833333333333329</v>
      </c>
      <c r="C4" s="9">
        <f>'10CuestionarioSUS'!O27</f>
        <v>79.375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8CuestionarioObjetivo</vt:lpstr>
      <vt:lpstr>8CuestionarioSUS</vt:lpstr>
      <vt:lpstr>10CuestionarioObjetivo</vt:lpstr>
      <vt:lpstr>10CuestionarioSUS</vt:lpstr>
      <vt:lpstr>Contraste8y10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Mora</dc:creator>
  <cp:lastModifiedBy>Manuel Mora</cp:lastModifiedBy>
  <dcterms:created xsi:type="dcterms:W3CDTF">2019-07-24T00:14:14Z</dcterms:created>
  <dcterms:modified xsi:type="dcterms:W3CDTF">2019-07-31T18:52:26Z</dcterms:modified>
</cp:coreProperties>
</file>