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70" firstSheet="2" activeTab="9"/>
  </bookViews>
  <sheets>
    <sheet name="RAW DATA" sheetId="1" r:id="rId1"/>
    <sheet name="DATA TABLE" sheetId="2" r:id="rId2"/>
    <sheet name="STATISTICS" sheetId="3" r:id="rId3"/>
    <sheet name="EDA" sheetId="4" r:id="rId4"/>
    <sheet name="COUNTRY SALES" sheetId="5" r:id="rId5"/>
    <sheet name="COUNTRY SALES BY PIVOT" sheetId="6" r:id="rId6"/>
    <sheet name="Top 10 Products" sheetId="8" r:id="rId7"/>
    <sheet name="Anamolies" sheetId="9" r:id="rId8"/>
    <sheet name="SALES PERSON BY COUNTRY" sheetId="10" r:id="rId9"/>
    <sheet name="Country validation  " sheetId="13" r:id="rId10"/>
  </sheets>
  <definedNames>
    <definedName name="_xlnm._FilterDatabase" localSheetId="4" hidden="1">'COUNTRY SALES'!$C$7:$G$13</definedName>
    <definedName name="_xlnm._FilterDatabase" localSheetId="1" hidden="1">'DATA TABLE'!$P$3:$Q$300</definedName>
  </definedNames>
  <calcPr calcId="124519"/>
  <pivotCaches>
    <pivotCache cacheId="24" r:id="rId11"/>
  </pivotCaches>
  <fileRecoveryPr repairLoad="1"/>
</workbook>
</file>

<file path=xl/calcChain.xml><?xml version="1.0" encoding="utf-8"?>
<calcChain xmlns="http://schemas.openxmlformats.org/spreadsheetml/2006/main">
  <c r="I10" i="13"/>
  <c r="I16"/>
  <c r="I11"/>
  <c r="I13"/>
  <c r="I12"/>
  <c r="I14"/>
  <c r="I9"/>
  <c r="I15"/>
  <c r="I17"/>
  <c r="H10"/>
  <c r="J10" s="1"/>
  <c r="H16"/>
  <c r="J16" s="1"/>
  <c r="H11"/>
  <c r="J11" s="1"/>
  <c r="H13"/>
  <c r="J13" s="1"/>
  <c r="H12"/>
  <c r="J12" s="1"/>
  <c r="H14"/>
  <c r="J14" s="1"/>
  <c r="H9"/>
  <c r="J9" s="1"/>
  <c r="H15"/>
  <c r="J15" s="1"/>
  <c r="H17"/>
  <c r="J17" s="1"/>
  <c r="H18"/>
  <c r="J18" s="1"/>
  <c r="I18"/>
  <c r="D13"/>
  <c r="C13"/>
  <c r="D11"/>
  <c r="C11"/>
  <c r="C8"/>
  <c r="G4" i="2"/>
  <c r="H4" s="1"/>
  <c r="G5"/>
  <c r="H5" s="1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C12" i="13" s="1"/>
  <c r="G18" i="2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4"/>
  <c r="H114" s="1"/>
  <c r="G115"/>
  <c r="H115" s="1"/>
  <c r="G116"/>
  <c r="H116" s="1"/>
  <c r="G117"/>
  <c r="H117" s="1"/>
  <c r="G118"/>
  <c r="H118" s="1"/>
  <c r="G119"/>
  <c r="H119" s="1"/>
  <c r="G120"/>
  <c r="H120" s="1"/>
  <c r="G121"/>
  <c r="H121" s="1"/>
  <c r="G122"/>
  <c r="H122" s="1"/>
  <c r="G123"/>
  <c r="H123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2"/>
  <c r="H132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140"/>
  <c r="H140" s="1"/>
  <c r="G141"/>
  <c r="H141" s="1"/>
  <c r="G142"/>
  <c r="H142" s="1"/>
  <c r="G143"/>
  <c r="H143" s="1"/>
  <c r="G144"/>
  <c r="H144" s="1"/>
  <c r="G145"/>
  <c r="H145" s="1"/>
  <c r="G146"/>
  <c r="H146" s="1"/>
  <c r="G147"/>
  <c r="H147" s="1"/>
  <c r="G148"/>
  <c r="H148" s="1"/>
  <c r="G149"/>
  <c r="H149" s="1"/>
  <c r="G150"/>
  <c r="H150" s="1"/>
  <c r="G151"/>
  <c r="H151" s="1"/>
  <c r="G152"/>
  <c r="H152" s="1"/>
  <c r="G153"/>
  <c r="H153" s="1"/>
  <c r="G154"/>
  <c r="H154" s="1"/>
  <c r="G155"/>
  <c r="H155" s="1"/>
  <c r="G156"/>
  <c r="H156" s="1"/>
  <c r="G157"/>
  <c r="H157" s="1"/>
  <c r="G158"/>
  <c r="H158" s="1"/>
  <c r="G159"/>
  <c r="H159" s="1"/>
  <c r="G160"/>
  <c r="H160" s="1"/>
  <c r="G161"/>
  <c r="H161" s="1"/>
  <c r="G162"/>
  <c r="H162" s="1"/>
  <c r="G163"/>
  <c r="H163" s="1"/>
  <c r="G164"/>
  <c r="H164" s="1"/>
  <c r="G165"/>
  <c r="H165" s="1"/>
  <c r="G166"/>
  <c r="H166" s="1"/>
  <c r="G167"/>
  <c r="H167" s="1"/>
  <c r="G168"/>
  <c r="H168" s="1"/>
  <c r="G169"/>
  <c r="H169" s="1"/>
  <c r="G170"/>
  <c r="H170" s="1"/>
  <c r="G171"/>
  <c r="H171" s="1"/>
  <c r="G172"/>
  <c r="H172" s="1"/>
  <c r="G173"/>
  <c r="H173" s="1"/>
  <c r="G174"/>
  <c r="H174" s="1"/>
  <c r="G175"/>
  <c r="H175" s="1"/>
  <c r="G176"/>
  <c r="H176" s="1"/>
  <c r="G177"/>
  <c r="H177" s="1"/>
  <c r="G178"/>
  <c r="H178" s="1"/>
  <c r="G179"/>
  <c r="H179" s="1"/>
  <c r="G180"/>
  <c r="H180" s="1"/>
  <c r="G181"/>
  <c r="H181" s="1"/>
  <c r="G182"/>
  <c r="H182" s="1"/>
  <c r="G183"/>
  <c r="H183" s="1"/>
  <c r="G184"/>
  <c r="H184" s="1"/>
  <c r="G185"/>
  <c r="H185" s="1"/>
  <c r="G186"/>
  <c r="H186" s="1"/>
  <c r="G187"/>
  <c r="H187" s="1"/>
  <c r="G188"/>
  <c r="H188" s="1"/>
  <c r="G189"/>
  <c r="H189" s="1"/>
  <c r="G190"/>
  <c r="H190" s="1"/>
  <c r="G191"/>
  <c r="H191" s="1"/>
  <c r="G192"/>
  <c r="H192" s="1"/>
  <c r="G193"/>
  <c r="H193" s="1"/>
  <c r="G194"/>
  <c r="H194" s="1"/>
  <c r="G195"/>
  <c r="H195" s="1"/>
  <c r="G196"/>
  <c r="H196" s="1"/>
  <c r="G197"/>
  <c r="H197" s="1"/>
  <c r="G198"/>
  <c r="H198" s="1"/>
  <c r="G199"/>
  <c r="H199" s="1"/>
  <c r="G200"/>
  <c r="H200" s="1"/>
  <c r="G201"/>
  <c r="H201" s="1"/>
  <c r="G202"/>
  <c r="H202" s="1"/>
  <c r="G203"/>
  <c r="H203" s="1"/>
  <c r="G204"/>
  <c r="H204" s="1"/>
  <c r="G205"/>
  <c r="H205" s="1"/>
  <c r="G206"/>
  <c r="H206" s="1"/>
  <c r="G207"/>
  <c r="H207" s="1"/>
  <c r="G208"/>
  <c r="H208" s="1"/>
  <c r="G209"/>
  <c r="H209" s="1"/>
  <c r="G210"/>
  <c r="H210" s="1"/>
  <c r="G211"/>
  <c r="H211" s="1"/>
  <c r="G212"/>
  <c r="H212" s="1"/>
  <c r="G213"/>
  <c r="H213" s="1"/>
  <c r="G214"/>
  <c r="H214" s="1"/>
  <c r="G215"/>
  <c r="H215" s="1"/>
  <c r="G216"/>
  <c r="H216" s="1"/>
  <c r="G217"/>
  <c r="H217" s="1"/>
  <c r="G218"/>
  <c r="H218" s="1"/>
  <c r="G219"/>
  <c r="H219" s="1"/>
  <c r="G220"/>
  <c r="H220" s="1"/>
  <c r="G221"/>
  <c r="H221" s="1"/>
  <c r="G222"/>
  <c r="H222" s="1"/>
  <c r="G223"/>
  <c r="H223" s="1"/>
  <c r="G224"/>
  <c r="H224" s="1"/>
  <c r="G225"/>
  <c r="H225" s="1"/>
  <c r="G226"/>
  <c r="H226" s="1"/>
  <c r="G227"/>
  <c r="H227" s="1"/>
  <c r="G228"/>
  <c r="H228" s="1"/>
  <c r="G229"/>
  <c r="H229" s="1"/>
  <c r="G230"/>
  <c r="H230" s="1"/>
  <c r="G231"/>
  <c r="H231" s="1"/>
  <c r="G232"/>
  <c r="H232" s="1"/>
  <c r="G233"/>
  <c r="H233" s="1"/>
  <c r="G234"/>
  <c r="H234" s="1"/>
  <c r="G235"/>
  <c r="H235" s="1"/>
  <c r="G236"/>
  <c r="H236" s="1"/>
  <c r="G237"/>
  <c r="H237" s="1"/>
  <c r="G238"/>
  <c r="H238" s="1"/>
  <c r="G239"/>
  <c r="H239" s="1"/>
  <c r="G240"/>
  <c r="H240" s="1"/>
  <c r="G241"/>
  <c r="H241" s="1"/>
  <c r="G242"/>
  <c r="H242" s="1"/>
  <c r="G243"/>
  <c r="H243" s="1"/>
  <c r="G244"/>
  <c r="H244" s="1"/>
  <c r="G245"/>
  <c r="H245" s="1"/>
  <c r="G246"/>
  <c r="H246" s="1"/>
  <c r="G247"/>
  <c r="H247" s="1"/>
  <c r="G248"/>
  <c r="H248" s="1"/>
  <c r="G249"/>
  <c r="H249" s="1"/>
  <c r="G250"/>
  <c r="H250" s="1"/>
  <c r="G251"/>
  <c r="H251" s="1"/>
  <c r="G252"/>
  <c r="H252" s="1"/>
  <c r="G253"/>
  <c r="H253" s="1"/>
  <c r="G254"/>
  <c r="H254" s="1"/>
  <c r="G255"/>
  <c r="H255" s="1"/>
  <c r="G256"/>
  <c r="H256" s="1"/>
  <c r="G257"/>
  <c r="H257" s="1"/>
  <c r="G258"/>
  <c r="H258" s="1"/>
  <c r="G259"/>
  <c r="H259" s="1"/>
  <c r="G260"/>
  <c r="H260" s="1"/>
  <c r="G261"/>
  <c r="H261" s="1"/>
  <c r="G262"/>
  <c r="H262" s="1"/>
  <c r="G263"/>
  <c r="H263" s="1"/>
  <c r="G264"/>
  <c r="H264" s="1"/>
  <c r="G265"/>
  <c r="H265" s="1"/>
  <c r="G266"/>
  <c r="H266" s="1"/>
  <c r="G267"/>
  <c r="H267" s="1"/>
  <c r="G268"/>
  <c r="H268" s="1"/>
  <c r="G269"/>
  <c r="H269" s="1"/>
  <c r="G270"/>
  <c r="H270" s="1"/>
  <c r="G271"/>
  <c r="H271" s="1"/>
  <c r="G272"/>
  <c r="H272" s="1"/>
  <c r="G273"/>
  <c r="H273" s="1"/>
  <c r="G274"/>
  <c r="H274" s="1"/>
  <c r="G275"/>
  <c r="H275" s="1"/>
  <c r="G276"/>
  <c r="H276" s="1"/>
  <c r="G277"/>
  <c r="H277" s="1"/>
  <c r="G278"/>
  <c r="H278" s="1"/>
  <c r="G279"/>
  <c r="H279" s="1"/>
  <c r="G280"/>
  <c r="H280" s="1"/>
  <c r="G281"/>
  <c r="H281" s="1"/>
  <c r="G282"/>
  <c r="H282" s="1"/>
  <c r="G283"/>
  <c r="H283" s="1"/>
  <c r="G284"/>
  <c r="H284" s="1"/>
  <c r="G285"/>
  <c r="H285" s="1"/>
  <c r="G286"/>
  <c r="H286" s="1"/>
  <c r="G287"/>
  <c r="H287" s="1"/>
  <c r="G288"/>
  <c r="H288" s="1"/>
  <c r="G289"/>
  <c r="H289" s="1"/>
  <c r="G290"/>
  <c r="H290" s="1"/>
  <c r="G291"/>
  <c r="H291" s="1"/>
  <c r="G292"/>
  <c r="H292" s="1"/>
  <c r="G293"/>
  <c r="H293" s="1"/>
  <c r="G294"/>
  <c r="H294" s="1"/>
  <c r="G295"/>
  <c r="H295" s="1"/>
  <c r="G296"/>
  <c r="H296" s="1"/>
  <c r="G297"/>
  <c r="H297" s="1"/>
  <c r="G298"/>
  <c r="H298" s="1"/>
  <c r="G299"/>
  <c r="H299" s="1"/>
  <c r="G300"/>
  <c r="H300" s="1"/>
  <c r="G301"/>
  <c r="H301" s="1"/>
  <c r="G302"/>
  <c r="H302" s="1"/>
  <c r="G303"/>
  <c r="H303" s="1"/>
  <c r="G6" i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5"/>
  <c r="D12" i="13" l="1"/>
  <c r="D14" s="1"/>
  <c r="C14"/>
  <c r="F4" i="2" l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G11" i="5"/>
  <c r="G9"/>
  <c r="G12"/>
  <c r="G13"/>
  <c r="G8"/>
  <c r="G10"/>
  <c r="D11"/>
  <c r="E11" s="1"/>
  <c r="D9"/>
  <c r="E9" s="1"/>
  <c r="D12"/>
  <c r="E12" s="1"/>
  <c r="D13"/>
  <c r="E13" s="1"/>
  <c r="D8"/>
  <c r="E8" s="1"/>
  <c r="D10"/>
  <c r="E10" s="1"/>
  <c r="E17" i="3"/>
  <c r="E16"/>
  <c r="D17"/>
  <c r="D16"/>
  <c r="E13"/>
  <c r="E14" s="1"/>
  <c r="D13"/>
  <c r="E12"/>
  <c r="D12"/>
  <c r="E11"/>
  <c r="D11"/>
  <c r="E10"/>
  <c r="D10"/>
  <c r="D14" l="1"/>
</calcChain>
</file>

<file path=xl/sharedStrings.xml><?xml version="1.0" encoding="utf-8"?>
<sst xmlns="http://schemas.openxmlformats.org/spreadsheetml/2006/main" count="3492" uniqueCount="91">
  <si>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</si>
  <si>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</si>
  <si>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</si>
  <si>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</si>
  <si>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</si>
  <si>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</si>
  <si>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</si>
  <si>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</si>
  <si>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</si>
  <si>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</si>
  <si>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</si>
  <si>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</si>
  <si>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</si>
  <si>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</si>
  <si>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</si>
  <si>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</si>
  <si>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</si>
  <si>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</si>
  <si>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</si>
  <si>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</si>
  <si>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</si>
  <si>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</si>
  <si>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</si>
  <si>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</si>
  <si>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</si>
  <si>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</si>
  <si>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</si>
  <si>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</si>
  <si>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</si>
  <si>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</si>
  <si>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</si>
  <si>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</si>
  <si>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</si>
  <si>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</si>
  <si>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</si>
  <si>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</si>
  <si>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</si>
  <si>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</si>
  <si>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</si>
  <si>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</si>
  <si>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</si>
  <si>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</si>
  <si>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</si>
  <si>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Questions</t>
  </si>
  <si>
    <t>Quick statistics</t>
  </si>
  <si>
    <t>Exploratory Data Analysis (EDA) with CF</t>
  </si>
  <si>
    <t>Sales by country (with formulas)</t>
  </si>
  <si>
    <t>Sales by country (with pivots)</t>
  </si>
  <si>
    <t>Top 5 products by $ per unit</t>
  </si>
  <si>
    <t>Are there any anomalies in the data?</t>
  </si>
  <si>
    <t>Best Sales person by country</t>
  </si>
  <si>
    <t>Dynamic country-level Sales Report</t>
  </si>
  <si>
    <t>Cost per unit</t>
  </si>
  <si>
    <t>EXCEL DATA ANALYSIS</t>
  </si>
  <si>
    <t>UNITS</t>
  </si>
  <si>
    <t>AVERAGE</t>
  </si>
  <si>
    <t xml:space="preserve"> 1.QUICK STATISTICS</t>
  </si>
  <si>
    <t>AMOUNT</t>
  </si>
  <si>
    <t>MEDIAN</t>
  </si>
  <si>
    <t>MIN</t>
  </si>
  <si>
    <t>MAX</t>
  </si>
  <si>
    <t>RANGE</t>
  </si>
  <si>
    <t>FIRST Q</t>
  </si>
  <si>
    <t>THIRD Q</t>
  </si>
  <si>
    <t>2.  Exploratory data analysis using CF(EDA)</t>
  </si>
  <si>
    <t>3.SALES  BY COUNTRY WITH FORMULAS</t>
  </si>
  <si>
    <t>COUNTRY</t>
  </si>
  <si>
    <t xml:space="preserve">4.SALES  BY COUNTRY BY PIVOT </t>
  </si>
  <si>
    <t>Sum of Amount</t>
  </si>
  <si>
    <t>Values</t>
  </si>
  <si>
    <t>Sum of Units</t>
  </si>
  <si>
    <t>Row Labels</t>
  </si>
  <si>
    <t>Grand Total</t>
  </si>
  <si>
    <t>Amount/Units</t>
  </si>
  <si>
    <t>5.Top 10 products</t>
  </si>
  <si>
    <t xml:space="preserve">6.Are there any anamolies in the data </t>
  </si>
  <si>
    <t>7.  Best sales person by country</t>
  </si>
  <si>
    <t>TOP 1 SALES PERSON BY COUNTRY</t>
  </si>
  <si>
    <t>BOTTOM  1 SALES PERSON BY COUNTRY</t>
  </si>
  <si>
    <t>cost</t>
  </si>
  <si>
    <t>Cost</t>
  </si>
  <si>
    <t>8.Dynamic country level report</t>
  </si>
  <si>
    <t>Pick a country</t>
  </si>
  <si>
    <t>By sales person</t>
  </si>
  <si>
    <t>Amounts</t>
  </si>
  <si>
    <t>Number of transaction</t>
  </si>
  <si>
    <t>Total</t>
  </si>
  <si>
    <t>Average</t>
  </si>
  <si>
    <t>sales</t>
  </si>
  <si>
    <t>quantity</t>
  </si>
  <si>
    <t>profit</t>
  </si>
</sst>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.00_);[Red]\(&quot;$&quot;#,##0.00\)"/>
    <numFmt numFmtId="170" formatCode="&quot;₹&quot;\ #,##0"/>
    <numFmt numFmtId="173" formatCode="&quot;₹&quot;\ #,##0;[Red]&quot;₹&quot;\ #,##0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theme="0" tint="-0.24994659260841701"/>
      </patternFill>
    </fill>
    <fill>
      <patternFill patternType="solid">
        <fgColor theme="4"/>
        <bgColor theme="0" tint="-0.24994659260841701"/>
      </patternFill>
    </fill>
    <fill>
      <patternFill patternType="solid">
        <fgColor theme="6"/>
        <bgColor theme="0" tint="-0.24994659260841701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0" applyNumberFormat="1"/>
    <xf numFmtId="0" fontId="0" fillId="0" borderId="0" xfId="0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0" fillId="0" borderId="2" xfId="0" applyBorder="1"/>
    <xf numFmtId="0" fontId="0" fillId="0" borderId="12" xfId="0" applyBorder="1"/>
    <xf numFmtId="0" fontId="5" fillId="0" borderId="0" xfId="0" applyFont="1" applyAlignment="1">
      <alignment horizontal="left"/>
    </xf>
    <xf numFmtId="0" fontId="0" fillId="5" borderId="13" xfId="0" applyFont="1" applyFill="1" applyBorder="1"/>
    <xf numFmtId="0" fontId="0" fillId="4" borderId="13" xfId="0" applyFont="1" applyFill="1" applyBorder="1"/>
    <xf numFmtId="0" fontId="0" fillId="5" borderId="14" xfId="0" applyFont="1" applyFill="1" applyBorder="1"/>
    <xf numFmtId="170" fontId="0" fillId="0" borderId="15" xfId="0" applyNumberFormat="1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left"/>
    </xf>
    <xf numFmtId="170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70" fontId="0" fillId="0" borderId="0" xfId="0" applyNumberFormat="1"/>
    <xf numFmtId="0" fontId="9" fillId="6" borderId="10" xfId="0" applyFont="1" applyFill="1" applyBorder="1"/>
    <xf numFmtId="0" fontId="10" fillId="6" borderId="0" xfId="0" applyFont="1" applyFill="1"/>
    <xf numFmtId="0" fontId="0" fillId="0" borderId="0" xfId="0" applyNumberFormat="1"/>
    <xf numFmtId="0" fontId="0" fillId="0" borderId="0" xfId="0" pivotButton="1"/>
    <xf numFmtId="173" fontId="0" fillId="0" borderId="0" xfId="0" applyNumberFormat="1"/>
    <xf numFmtId="0" fontId="1" fillId="3" borderId="0" xfId="0" applyFont="1" applyFill="1" applyBorder="1"/>
    <xf numFmtId="0" fontId="0" fillId="10" borderId="10" xfId="0" applyFill="1" applyBorder="1"/>
    <xf numFmtId="0" fontId="0" fillId="10" borderId="15" xfId="0" applyFill="1" applyBorder="1"/>
    <xf numFmtId="0" fontId="1" fillId="11" borderId="15" xfId="0" applyFont="1" applyFill="1" applyBorder="1"/>
    <xf numFmtId="0" fontId="1" fillId="12" borderId="15" xfId="0" applyFont="1" applyFill="1" applyBorder="1"/>
    <xf numFmtId="0" fontId="2" fillId="10" borderId="15" xfId="0" applyFont="1" applyFill="1" applyBorder="1"/>
    <xf numFmtId="0" fontId="1" fillId="12" borderId="4" xfId="0" applyFont="1" applyFill="1" applyBorder="1"/>
    <xf numFmtId="0" fontId="2" fillId="10" borderId="4" xfId="0" applyFont="1" applyFill="1" applyBorder="1"/>
    <xf numFmtId="0" fontId="0" fillId="0" borderId="0" xfId="0" applyAlignment="1">
      <alignment horizontal="left" indent="1"/>
    </xf>
    <xf numFmtId="0" fontId="2" fillId="6" borderId="0" xfId="0" applyFont="1" applyFill="1" applyAlignment="1">
      <alignment horizontal="center"/>
    </xf>
    <xf numFmtId="0" fontId="1" fillId="13" borderId="16" xfId="0" applyFont="1" applyFill="1" applyBorder="1"/>
    <xf numFmtId="0" fontId="1" fillId="13" borderId="17" xfId="0" applyFont="1" applyFill="1" applyBorder="1" applyAlignment="1">
      <alignment horizontal="right"/>
    </xf>
    <xf numFmtId="164" fontId="0" fillId="4" borderId="18" xfId="0" applyNumberFormat="1" applyFill="1" applyBorder="1"/>
    <xf numFmtId="164" fontId="0" fillId="5" borderId="18" xfId="0" applyNumberFormat="1" applyFill="1" applyBorder="1"/>
    <xf numFmtId="0" fontId="1" fillId="13" borderId="17" xfId="0" applyFont="1" applyFill="1" applyBorder="1"/>
    <xf numFmtId="0" fontId="0" fillId="4" borderId="18" xfId="0" applyFont="1" applyFill="1" applyBorder="1"/>
    <xf numFmtId="0" fontId="0" fillId="5" borderId="18" xfId="0" applyFont="1" applyFill="1" applyBorder="1"/>
    <xf numFmtId="0" fontId="1" fillId="8" borderId="0" xfId="0" applyFont="1" applyFill="1"/>
    <xf numFmtId="0" fontId="2" fillId="9" borderId="0" xfId="0" applyFont="1" applyFill="1"/>
    <xf numFmtId="164" fontId="11" fillId="0" borderId="0" xfId="0" applyNumberFormat="1" applyFont="1"/>
    <xf numFmtId="164" fontId="1" fillId="6" borderId="10" xfId="0" applyNumberFormat="1" applyFont="1" applyFill="1" applyBorder="1"/>
    <xf numFmtId="3" fontId="1" fillId="6" borderId="10" xfId="0" applyNumberFormat="1" applyFont="1" applyFill="1" applyBorder="1"/>
    <xf numFmtId="164" fontId="1" fillId="6" borderId="19" xfId="0" applyNumberFormat="1" applyFont="1" applyFill="1" applyBorder="1"/>
    <xf numFmtId="164" fontId="0" fillId="0" borderId="19" xfId="0" applyNumberFormat="1" applyBorder="1"/>
    <xf numFmtId="3" fontId="0" fillId="0" borderId="19" xfId="0" applyNumberFormat="1" applyBorder="1"/>
    <xf numFmtId="164" fontId="1" fillId="6" borderId="20" xfId="0" applyNumberFormat="1" applyFont="1" applyFill="1" applyBorder="1"/>
    <xf numFmtId="164" fontId="0" fillId="0" borderId="20" xfId="0" applyNumberFormat="1" applyBorder="1"/>
    <xf numFmtId="0" fontId="2" fillId="15" borderId="18" xfId="0" applyFont="1" applyFill="1" applyBorder="1"/>
    <xf numFmtId="0" fontId="2" fillId="16" borderId="18" xfId="0" applyFont="1" applyFill="1" applyBorder="1"/>
    <xf numFmtId="3" fontId="8" fillId="14" borderId="0" xfId="0" applyNumberFormat="1" applyFont="1" applyFill="1"/>
    <xf numFmtId="0" fontId="8" fillId="14" borderId="0" xfId="0" applyFont="1" applyFill="1"/>
    <xf numFmtId="0" fontId="1" fillId="7" borderId="0" xfId="0" applyFont="1" applyFill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173" formatCode="&quot;₹&quot;\ #,##0;[Red]&quot;₹&quot;\ #,##0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173" formatCode="&quot;₹&quot;\ #,##0;[Red]&quot;₹&quot;\ #,##0"/>
    </dxf>
    <dxf>
      <numFmt numFmtId="173" formatCode="&quot;₹&quot;\ #,##0;[Red]&quot;₹&quot;\ #,##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&quot;$&quot;#,##0.00_);[Red]\(&quot;$&quot;#,##0.00\)"/>
    </dxf>
  </dxfs>
  <tableStyles count="0" defaultTableStyle="TableStyleMedium9" defaultPivotStyle="PivotStyleLight16"/>
  <colors>
    <mruColors>
      <color rgb="FFFFCCB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3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Anamolies!$R$8</c:f>
              <c:strCache>
                <c:ptCount val="1"/>
                <c:pt idx="0">
                  <c:v>Units</c:v>
                </c:pt>
              </c:strCache>
            </c:strRef>
          </c:tx>
          <c:spPr>
            <a:ln w="47625">
              <a:noFill/>
            </a:ln>
          </c:spPr>
          <c:xVal>
            <c:numRef>
              <c:f>Anamolies!$Q$9:$Q$308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xVal>
          <c:yVal>
            <c:numRef>
              <c:f>Anamolies!$R$9:$R$308</c:f>
              <c:numCache>
                <c:formatCode>#,##0</c:formatCode>
                <c:ptCount val="300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135</c:v>
                </c:pt>
                <c:pt idx="154">
                  <c:v>189</c:v>
                </c:pt>
                <c:pt idx="155">
                  <c:v>459</c:v>
                </c:pt>
                <c:pt idx="156">
                  <c:v>201</c:v>
                </c:pt>
                <c:pt idx="157">
                  <c:v>366</c:v>
                </c:pt>
                <c:pt idx="158">
                  <c:v>324</c:v>
                </c:pt>
                <c:pt idx="159">
                  <c:v>243</c:v>
                </c:pt>
                <c:pt idx="160">
                  <c:v>213</c:v>
                </c:pt>
                <c:pt idx="161">
                  <c:v>447</c:v>
                </c:pt>
                <c:pt idx="162">
                  <c:v>297</c:v>
                </c:pt>
                <c:pt idx="163">
                  <c:v>27</c:v>
                </c:pt>
                <c:pt idx="164">
                  <c:v>75</c:v>
                </c:pt>
                <c:pt idx="165">
                  <c:v>30</c:v>
                </c:pt>
                <c:pt idx="166">
                  <c:v>177</c:v>
                </c:pt>
                <c:pt idx="167">
                  <c:v>159</c:v>
                </c:pt>
                <c:pt idx="168">
                  <c:v>306</c:v>
                </c:pt>
                <c:pt idx="169">
                  <c:v>18</c:v>
                </c:pt>
                <c:pt idx="170">
                  <c:v>240</c:v>
                </c:pt>
                <c:pt idx="171">
                  <c:v>93</c:v>
                </c:pt>
                <c:pt idx="172">
                  <c:v>9</c:v>
                </c:pt>
                <c:pt idx="173">
                  <c:v>219</c:v>
                </c:pt>
                <c:pt idx="174">
                  <c:v>141</c:v>
                </c:pt>
                <c:pt idx="175">
                  <c:v>123</c:v>
                </c:pt>
                <c:pt idx="176">
                  <c:v>51</c:v>
                </c:pt>
                <c:pt idx="177">
                  <c:v>120</c:v>
                </c:pt>
                <c:pt idx="178">
                  <c:v>27</c:v>
                </c:pt>
                <c:pt idx="179">
                  <c:v>204</c:v>
                </c:pt>
                <c:pt idx="180">
                  <c:v>123</c:v>
                </c:pt>
                <c:pt idx="181">
                  <c:v>27</c:v>
                </c:pt>
                <c:pt idx="182">
                  <c:v>177</c:v>
                </c:pt>
                <c:pt idx="183">
                  <c:v>171</c:v>
                </c:pt>
                <c:pt idx="184">
                  <c:v>204</c:v>
                </c:pt>
                <c:pt idx="185">
                  <c:v>276</c:v>
                </c:pt>
                <c:pt idx="186">
                  <c:v>45</c:v>
                </c:pt>
                <c:pt idx="187">
                  <c:v>45</c:v>
                </c:pt>
                <c:pt idx="188">
                  <c:v>177</c:v>
                </c:pt>
                <c:pt idx="189">
                  <c:v>63</c:v>
                </c:pt>
                <c:pt idx="190">
                  <c:v>204</c:v>
                </c:pt>
                <c:pt idx="191">
                  <c:v>195</c:v>
                </c:pt>
                <c:pt idx="192">
                  <c:v>369</c:v>
                </c:pt>
                <c:pt idx="193">
                  <c:v>42</c:v>
                </c:pt>
                <c:pt idx="194">
                  <c:v>81</c:v>
                </c:pt>
                <c:pt idx="195">
                  <c:v>246</c:v>
                </c:pt>
                <c:pt idx="196">
                  <c:v>174</c:v>
                </c:pt>
                <c:pt idx="197">
                  <c:v>81</c:v>
                </c:pt>
                <c:pt idx="198">
                  <c:v>372</c:v>
                </c:pt>
                <c:pt idx="199">
                  <c:v>174</c:v>
                </c:pt>
                <c:pt idx="200">
                  <c:v>84</c:v>
                </c:pt>
                <c:pt idx="201">
                  <c:v>225</c:v>
                </c:pt>
                <c:pt idx="202">
                  <c:v>105</c:v>
                </c:pt>
                <c:pt idx="203">
                  <c:v>225</c:v>
                </c:pt>
                <c:pt idx="204">
                  <c:v>54</c:v>
                </c:pt>
                <c:pt idx="205">
                  <c:v>0</c:v>
                </c:pt>
                <c:pt idx="206">
                  <c:v>171</c:v>
                </c:pt>
                <c:pt idx="207">
                  <c:v>189</c:v>
                </c:pt>
                <c:pt idx="208">
                  <c:v>270</c:v>
                </c:pt>
                <c:pt idx="209">
                  <c:v>63</c:v>
                </c:pt>
                <c:pt idx="210">
                  <c:v>21</c:v>
                </c:pt>
                <c:pt idx="211">
                  <c:v>207</c:v>
                </c:pt>
                <c:pt idx="212">
                  <c:v>96</c:v>
                </c:pt>
                <c:pt idx="213">
                  <c:v>81</c:v>
                </c:pt>
                <c:pt idx="214">
                  <c:v>306</c:v>
                </c:pt>
                <c:pt idx="215">
                  <c:v>279</c:v>
                </c:pt>
                <c:pt idx="216">
                  <c:v>3</c:v>
                </c:pt>
                <c:pt idx="217">
                  <c:v>198</c:v>
                </c:pt>
                <c:pt idx="218">
                  <c:v>249</c:v>
                </c:pt>
                <c:pt idx="219">
                  <c:v>75</c:v>
                </c:pt>
                <c:pt idx="220">
                  <c:v>189</c:v>
                </c:pt>
                <c:pt idx="221">
                  <c:v>87</c:v>
                </c:pt>
                <c:pt idx="222">
                  <c:v>174</c:v>
                </c:pt>
                <c:pt idx="223">
                  <c:v>36</c:v>
                </c:pt>
                <c:pt idx="224">
                  <c:v>60</c:v>
                </c:pt>
                <c:pt idx="225">
                  <c:v>78</c:v>
                </c:pt>
                <c:pt idx="226">
                  <c:v>57</c:v>
                </c:pt>
                <c:pt idx="227">
                  <c:v>45</c:v>
                </c:pt>
                <c:pt idx="228">
                  <c:v>3</c:v>
                </c:pt>
                <c:pt idx="229">
                  <c:v>6</c:v>
                </c:pt>
                <c:pt idx="230">
                  <c:v>21</c:v>
                </c:pt>
                <c:pt idx="231">
                  <c:v>3</c:v>
                </c:pt>
                <c:pt idx="232">
                  <c:v>288</c:v>
                </c:pt>
                <c:pt idx="233">
                  <c:v>30</c:v>
                </c:pt>
                <c:pt idx="234">
                  <c:v>87</c:v>
                </c:pt>
                <c:pt idx="235">
                  <c:v>30</c:v>
                </c:pt>
                <c:pt idx="236">
                  <c:v>168</c:v>
                </c:pt>
                <c:pt idx="237">
                  <c:v>306</c:v>
                </c:pt>
                <c:pt idx="238">
                  <c:v>402</c:v>
                </c:pt>
                <c:pt idx="239">
                  <c:v>327</c:v>
                </c:pt>
                <c:pt idx="240">
                  <c:v>93</c:v>
                </c:pt>
                <c:pt idx="241">
                  <c:v>96</c:v>
                </c:pt>
                <c:pt idx="242">
                  <c:v>27</c:v>
                </c:pt>
                <c:pt idx="243">
                  <c:v>99</c:v>
                </c:pt>
                <c:pt idx="244">
                  <c:v>87</c:v>
                </c:pt>
                <c:pt idx="245">
                  <c:v>288</c:v>
                </c:pt>
                <c:pt idx="246">
                  <c:v>363</c:v>
                </c:pt>
                <c:pt idx="247">
                  <c:v>87</c:v>
                </c:pt>
                <c:pt idx="248">
                  <c:v>150</c:v>
                </c:pt>
                <c:pt idx="249">
                  <c:v>303</c:v>
                </c:pt>
                <c:pt idx="250">
                  <c:v>288</c:v>
                </c:pt>
                <c:pt idx="251">
                  <c:v>75</c:v>
                </c:pt>
                <c:pt idx="252">
                  <c:v>39</c:v>
                </c:pt>
                <c:pt idx="253">
                  <c:v>123</c:v>
                </c:pt>
                <c:pt idx="254">
                  <c:v>36</c:v>
                </c:pt>
                <c:pt idx="255">
                  <c:v>237</c:v>
                </c:pt>
                <c:pt idx="256">
                  <c:v>201</c:v>
                </c:pt>
                <c:pt idx="257">
                  <c:v>48</c:v>
                </c:pt>
                <c:pt idx="258">
                  <c:v>84</c:v>
                </c:pt>
                <c:pt idx="259">
                  <c:v>87</c:v>
                </c:pt>
                <c:pt idx="260">
                  <c:v>312</c:v>
                </c:pt>
                <c:pt idx="261">
                  <c:v>102</c:v>
                </c:pt>
                <c:pt idx="262">
                  <c:v>78</c:v>
                </c:pt>
                <c:pt idx="263">
                  <c:v>117</c:v>
                </c:pt>
                <c:pt idx="264">
                  <c:v>99</c:v>
                </c:pt>
                <c:pt idx="265">
                  <c:v>48</c:v>
                </c:pt>
                <c:pt idx="266">
                  <c:v>24</c:v>
                </c:pt>
                <c:pt idx="267">
                  <c:v>42</c:v>
                </c:pt>
                <c:pt idx="268">
                  <c:v>270</c:v>
                </c:pt>
                <c:pt idx="269">
                  <c:v>150</c:v>
                </c:pt>
                <c:pt idx="270">
                  <c:v>42</c:v>
                </c:pt>
                <c:pt idx="271">
                  <c:v>126</c:v>
                </c:pt>
                <c:pt idx="272">
                  <c:v>6</c:v>
                </c:pt>
                <c:pt idx="273">
                  <c:v>276</c:v>
                </c:pt>
                <c:pt idx="274">
                  <c:v>93</c:v>
                </c:pt>
                <c:pt idx="275">
                  <c:v>246</c:v>
                </c:pt>
                <c:pt idx="276">
                  <c:v>3</c:v>
                </c:pt>
                <c:pt idx="277">
                  <c:v>63</c:v>
                </c:pt>
                <c:pt idx="278">
                  <c:v>246</c:v>
                </c:pt>
                <c:pt idx="279">
                  <c:v>120</c:v>
                </c:pt>
                <c:pt idx="280">
                  <c:v>348</c:v>
                </c:pt>
                <c:pt idx="281">
                  <c:v>126</c:v>
                </c:pt>
                <c:pt idx="282">
                  <c:v>123</c:v>
                </c:pt>
                <c:pt idx="283">
                  <c:v>45</c:v>
                </c:pt>
                <c:pt idx="284">
                  <c:v>126</c:v>
                </c:pt>
                <c:pt idx="285">
                  <c:v>72</c:v>
                </c:pt>
                <c:pt idx="286">
                  <c:v>135</c:v>
                </c:pt>
                <c:pt idx="287">
                  <c:v>24</c:v>
                </c:pt>
                <c:pt idx="288">
                  <c:v>117</c:v>
                </c:pt>
                <c:pt idx="289">
                  <c:v>51</c:v>
                </c:pt>
                <c:pt idx="290">
                  <c:v>36</c:v>
                </c:pt>
                <c:pt idx="291">
                  <c:v>144</c:v>
                </c:pt>
                <c:pt idx="292">
                  <c:v>114</c:v>
                </c:pt>
                <c:pt idx="293">
                  <c:v>54</c:v>
                </c:pt>
                <c:pt idx="294">
                  <c:v>333</c:v>
                </c:pt>
                <c:pt idx="295">
                  <c:v>366</c:v>
                </c:pt>
                <c:pt idx="296">
                  <c:v>303</c:v>
                </c:pt>
                <c:pt idx="297">
                  <c:v>126</c:v>
                </c:pt>
                <c:pt idx="298">
                  <c:v>231</c:v>
                </c:pt>
                <c:pt idx="299">
                  <c:v>102</c:v>
                </c:pt>
              </c:numCache>
            </c:numRef>
          </c:yVal>
        </c:ser>
        <c:axId val="206737792"/>
        <c:axId val="206715136"/>
      </c:scatterChart>
      <c:valAx>
        <c:axId val="206737792"/>
        <c:scaling>
          <c:orientation val="minMax"/>
        </c:scaling>
        <c:axPos val="b"/>
        <c:numFmt formatCode="&quot;$&quot;#,##0_);[Red]\(&quot;$&quot;#,##0\)" sourceLinked="1"/>
        <c:tickLblPos val="nextTo"/>
        <c:crossAx val="206715136"/>
        <c:crosses val="autoZero"/>
        <c:crossBetween val="midCat"/>
      </c:valAx>
      <c:valAx>
        <c:axId val="206715136"/>
        <c:scaling>
          <c:orientation val="minMax"/>
        </c:scaling>
        <c:axPos val="l"/>
        <c:majorGridlines/>
        <c:numFmt formatCode="#,##0" sourceLinked="1"/>
        <c:tickLblPos val="nextTo"/>
        <c:crossAx val="206737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38100</xdr:rowOff>
    </xdr:from>
    <xdr:to>
      <xdr:col>7</xdr:col>
      <xdr:colOff>371475</xdr:colOff>
      <xdr:row>21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ukal" refreshedDate="44496.764597685185" createdVersion="3" refreshedVersion="3" minRefreshableVersion="3" recordCount="300">
  <cacheSource type="worksheet">
    <worksheetSource name="DATA"/>
  </cacheSource>
  <cacheFields count="8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  <cacheField name="Amount/Units" numFmtId="0">
      <sharedItems containsMixedTypes="1" containsNumber="1" minValue="0" maxValue="2037"/>
    </cacheField>
    <cacheField name="Cost per unit" numFmtId="0">
      <sharedItems containsSemiMixedTypes="0" containsString="0" containsNumber="1" minValue="3.11" maxValue="16.73"/>
    </cacheField>
    <cacheField name="Cost" numFmtId="0">
      <sharedItems containsSemiMixedTypes="0" containsString="0" containsNumber="1" minValue="0" maxValue="8682.870000000000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0"/>
    <x v="0"/>
    <n v="1624"/>
    <n v="114"/>
    <n v="14.245614035087719"/>
    <n v="14.49"/>
    <n v="1651.8600000000001"/>
  </r>
  <r>
    <x v="1"/>
    <x v="1"/>
    <x v="1"/>
    <n v="6706"/>
    <n v="459"/>
    <n v="14.610021786492375"/>
    <n v="8.65"/>
    <n v="3970.3500000000004"/>
  </r>
  <r>
    <x v="2"/>
    <x v="1"/>
    <x v="2"/>
    <n v="959"/>
    <n v="147"/>
    <n v="6.5238095238095237"/>
    <n v="11.88"/>
    <n v="1746.3600000000001"/>
  </r>
  <r>
    <x v="3"/>
    <x v="2"/>
    <x v="3"/>
    <n v="9632"/>
    <n v="288"/>
    <n v="33.444444444444443"/>
    <n v="6.47"/>
    <n v="1863.36"/>
  </r>
  <r>
    <x v="4"/>
    <x v="3"/>
    <x v="4"/>
    <n v="2100"/>
    <n v="414"/>
    <n v="5.0724637681159424"/>
    <n v="13.15"/>
    <n v="5444.1"/>
  </r>
  <r>
    <x v="0"/>
    <x v="1"/>
    <x v="5"/>
    <n v="8869"/>
    <n v="432"/>
    <n v="20.530092592592592"/>
    <n v="12.37"/>
    <n v="5343.8399999999992"/>
  </r>
  <r>
    <x v="4"/>
    <x v="4"/>
    <x v="6"/>
    <n v="2681"/>
    <n v="54"/>
    <n v="49.648148148148145"/>
    <n v="5.79"/>
    <n v="312.66000000000003"/>
  </r>
  <r>
    <x v="1"/>
    <x v="1"/>
    <x v="7"/>
    <n v="5012"/>
    <n v="210"/>
    <n v="23.866666666666667"/>
    <n v="9.77"/>
    <n v="2051.6999999999998"/>
  </r>
  <r>
    <x v="5"/>
    <x v="4"/>
    <x v="8"/>
    <n v="1281"/>
    <n v="75"/>
    <n v="17.079999999999998"/>
    <n v="11.7"/>
    <n v="877.5"/>
  </r>
  <r>
    <x v="6"/>
    <x v="0"/>
    <x v="8"/>
    <n v="4991"/>
    <n v="12"/>
    <n v="415.91666666666669"/>
    <n v="11.7"/>
    <n v="140.39999999999998"/>
  </r>
  <r>
    <x v="7"/>
    <x v="3"/>
    <x v="4"/>
    <n v="1785"/>
    <n v="462"/>
    <n v="3.8636363636363638"/>
    <n v="13.15"/>
    <n v="6075.3"/>
  </r>
  <r>
    <x v="8"/>
    <x v="0"/>
    <x v="9"/>
    <n v="3983"/>
    <n v="144"/>
    <n v="27.659722222222221"/>
    <n v="3.11"/>
    <n v="447.84"/>
  </r>
  <r>
    <x v="2"/>
    <x v="4"/>
    <x v="10"/>
    <n v="2646"/>
    <n v="120"/>
    <n v="22.05"/>
    <n v="8.7899999999999991"/>
    <n v="1054.8"/>
  </r>
  <r>
    <x v="7"/>
    <x v="5"/>
    <x v="11"/>
    <n v="252"/>
    <n v="54"/>
    <n v="4.666666666666667"/>
    <n v="9.33"/>
    <n v="503.82"/>
  </r>
  <r>
    <x v="8"/>
    <x v="1"/>
    <x v="4"/>
    <n v="2464"/>
    <n v="234"/>
    <n v="10.52991452991453"/>
    <n v="13.15"/>
    <n v="3077.1"/>
  </r>
  <r>
    <x v="8"/>
    <x v="1"/>
    <x v="12"/>
    <n v="2114"/>
    <n v="66"/>
    <n v="32.030303030303031"/>
    <n v="7.16"/>
    <n v="472.56"/>
  </r>
  <r>
    <x v="4"/>
    <x v="0"/>
    <x v="6"/>
    <n v="7693"/>
    <n v="87"/>
    <n v="88.425287356321846"/>
    <n v="5.79"/>
    <n v="503.73"/>
  </r>
  <r>
    <x v="6"/>
    <x v="5"/>
    <x v="13"/>
    <n v="15610"/>
    <n v="339"/>
    <n v="46.047197640117993"/>
    <n v="10.62"/>
    <n v="3600.18"/>
  </r>
  <r>
    <x v="3"/>
    <x v="5"/>
    <x v="7"/>
    <n v="336"/>
    <n v="144"/>
    <n v="2.3333333333333335"/>
    <n v="9.77"/>
    <n v="1406.8799999999999"/>
  </r>
  <r>
    <x v="7"/>
    <x v="3"/>
    <x v="13"/>
    <n v="9443"/>
    <n v="162"/>
    <n v="58.290123456790127"/>
    <n v="10.62"/>
    <n v="1720.4399999999998"/>
  </r>
  <r>
    <x v="2"/>
    <x v="5"/>
    <x v="14"/>
    <n v="8155"/>
    <n v="90"/>
    <n v="90.611111111111114"/>
    <n v="6.49"/>
    <n v="584.1"/>
  </r>
  <r>
    <x v="1"/>
    <x v="4"/>
    <x v="14"/>
    <n v="1701"/>
    <n v="234"/>
    <n v="7.2692307692307692"/>
    <n v="6.49"/>
    <n v="1518.66"/>
  </r>
  <r>
    <x v="9"/>
    <x v="4"/>
    <x v="7"/>
    <n v="2205"/>
    <n v="141"/>
    <n v="15.638297872340425"/>
    <n v="9.77"/>
    <n v="1377.57"/>
  </r>
  <r>
    <x v="1"/>
    <x v="0"/>
    <x v="15"/>
    <n v="1771"/>
    <n v="204"/>
    <n v="8.6813725490196081"/>
    <n v="7.64"/>
    <n v="1558.56"/>
  </r>
  <r>
    <x v="3"/>
    <x v="1"/>
    <x v="16"/>
    <n v="2114"/>
    <n v="186"/>
    <n v="11.365591397849462"/>
    <n v="11.73"/>
    <n v="2181.7800000000002"/>
  </r>
  <r>
    <x v="3"/>
    <x v="2"/>
    <x v="11"/>
    <n v="10311"/>
    <n v="231"/>
    <n v="44.636363636363633"/>
    <n v="9.33"/>
    <n v="2155.23"/>
  </r>
  <r>
    <x v="8"/>
    <x v="3"/>
    <x v="10"/>
    <n v="21"/>
    <n v="168"/>
    <n v="0.125"/>
    <n v="8.7899999999999991"/>
    <n v="1476.7199999999998"/>
  </r>
  <r>
    <x v="9"/>
    <x v="1"/>
    <x v="13"/>
    <n v="1974"/>
    <n v="195"/>
    <n v="10.123076923076923"/>
    <n v="10.62"/>
    <n v="2070.8999999999996"/>
  </r>
  <r>
    <x v="6"/>
    <x v="2"/>
    <x v="14"/>
    <n v="6314"/>
    <n v="15"/>
    <n v="420.93333333333334"/>
    <n v="6.49"/>
    <n v="97.350000000000009"/>
  </r>
  <r>
    <x v="9"/>
    <x v="0"/>
    <x v="14"/>
    <n v="4683"/>
    <n v="30"/>
    <n v="156.1"/>
    <n v="6.49"/>
    <n v="194.70000000000002"/>
  </r>
  <r>
    <x v="3"/>
    <x v="0"/>
    <x v="17"/>
    <n v="6398"/>
    <n v="102"/>
    <n v="62.725490196078432"/>
    <n v="4.97"/>
    <n v="506.94"/>
  </r>
  <r>
    <x v="7"/>
    <x v="1"/>
    <x v="15"/>
    <n v="553"/>
    <n v="15"/>
    <n v="36.866666666666667"/>
    <n v="7.64"/>
    <n v="114.6"/>
  </r>
  <r>
    <x v="1"/>
    <x v="3"/>
    <x v="0"/>
    <n v="7021"/>
    <n v="183"/>
    <n v="38.366120218579233"/>
    <n v="14.49"/>
    <n v="2651.67"/>
  </r>
  <r>
    <x v="0"/>
    <x v="3"/>
    <x v="7"/>
    <n v="5817"/>
    <n v="12"/>
    <n v="484.75"/>
    <n v="9.77"/>
    <n v="117.24"/>
  </r>
  <r>
    <x v="3"/>
    <x v="3"/>
    <x v="8"/>
    <n v="3976"/>
    <n v="72"/>
    <n v="55.222222222222221"/>
    <n v="11.7"/>
    <n v="842.4"/>
  </r>
  <r>
    <x v="4"/>
    <x v="4"/>
    <x v="18"/>
    <n v="1134"/>
    <n v="282"/>
    <n v="4.0212765957446805"/>
    <n v="16.73"/>
    <n v="4717.8599999999997"/>
  </r>
  <r>
    <x v="7"/>
    <x v="3"/>
    <x v="19"/>
    <n v="6027"/>
    <n v="144"/>
    <n v="41.854166666666664"/>
    <n v="10.38"/>
    <n v="1494.72"/>
  </r>
  <r>
    <x v="4"/>
    <x v="0"/>
    <x v="10"/>
    <n v="1904"/>
    <n v="405"/>
    <n v="4.7012345679012348"/>
    <n v="8.7899999999999991"/>
    <n v="3559.95"/>
  </r>
  <r>
    <x v="5"/>
    <x v="5"/>
    <x v="1"/>
    <n v="3262"/>
    <n v="75"/>
    <n v="43.493333333333332"/>
    <n v="8.65"/>
    <n v="648.75"/>
  </r>
  <r>
    <x v="0"/>
    <x v="5"/>
    <x v="18"/>
    <n v="2289"/>
    <n v="135"/>
    <n v="16.955555555555556"/>
    <n v="16.73"/>
    <n v="2258.5500000000002"/>
  </r>
  <r>
    <x v="6"/>
    <x v="5"/>
    <x v="18"/>
    <n v="6986"/>
    <n v="21"/>
    <n v="332.66666666666669"/>
    <n v="16.73"/>
    <n v="351.33"/>
  </r>
  <r>
    <x v="7"/>
    <x v="4"/>
    <x v="14"/>
    <n v="4417"/>
    <n v="153"/>
    <n v="28.869281045751634"/>
    <n v="6.49"/>
    <n v="992.97"/>
  </r>
  <r>
    <x v="4"/>
    <x v="5"/>
    <x v="16"/>
    <n v="1442"/>
    <n v="15"/>
    <n v="96.13333333333334"/>
    <n v="11.73"/>
    <n v="175.95000000000002"/>
  </r>
  <r>
    <x v="8"/>
    <x v="1"/>
    <x v="8"/>
    <n v="2415"/>
    <n v="255"/>
    <n v="9.4705882352941178"/>
    <n v="11.7"/>
    <n v="2983.5"/>
  </r>
  <r>
    <x v="7"/>
    <x v="0"/>
    <x v="15"/>
    <n v="238"/>
    <n v="18"/>
    <n v="13.222222222222221"/>
    <n v="7.64"/>
    <n v="137.51999999999998"/>
  </r>
  <r>
    <x v="4"/>
    <x v="0"/>
    <x v="14"/>
    <n v="4949"/>
    <n v="189"/>
    <n v="26.185185185185187"/>
    <n v="6.49"/>
    <n v="1226.6100000000001"/>
  </r>
  <r>
    <x v="6"/>
    <x v="4"/>
    <x v="1"/>
    <n v="5075"/>
    <n v="21"/>
    <n v="241.66666666666666"/>
    <n v="8.65"/>
    <n v="181.65"/>
  </r>
  <r>
    <x v="8"/>
    <x v="2"/>
    <x v="10"/>
    <n v="9198"/>
    <n v="36"/>
    <n v="255.5"/>
    <n v="8.7899999999999991"/>
    <n v="316.43999999999994"/>
  </r>
  <r>
    <x v="4"/>
    <x v="5"/>
    <x v="12"/>
    <n v="3339"/>
    <n v="75"/>
    <n v="44.52"/>
    <n v="7.16"/>
    <n v="537"/>
  </r>
  <r>
    <x v="0"/>
    <x v="5"/>
    <x v="9"/>
    <n v="5019"/>
    <n v="156"/>
    <n v="32.17307692307692"/>
    <n v="3.11"/>
    <n v="485.15999999999997"/>
  </r>
  <r>
    <x v="6"/>
    <x v="2"/>
    <x v="10"/>
    <n v="16184"/>
    <n v="39"/>
    <n v="414.97435897435895"/>
    <n v="8.7899999999999991"/>
    <n v="342.80999999999995"/>
  </r>
  <r>
    <x v="4"/>
    <x v="2"/>
    <x v="20"/>
    <n v="497"/>
    <n v="63"/>
    <n v="7.8888888888888893"/>
    <n v="9"/>
    <n v="567"/>
  </r>
  <r>
    <x v="7"/>
    <x v="2"/>
    <x v="12"/>
    <n v="8211"/>
    <n v="75"/>
    <n v="109.48"/>
    <n v="7.16"/>
    <n v="537"/>
  </r>
  <r>
    <x v="7"/>
    <x v="4"/>
    <x v="19"/>
    <n v="6580"/>
    <n v="183"/>
    <n v="35.956284153005463"/>
    <n v="10.38"/>
    <n v="1899.5400000000002"/>
  </r>
  <r>
    <x v="3"/>
    <x v="1"/>
    <x v="11"/>
    <n v="4760"/>
    <n v="69"/>
    <n v="68.985507246376812"/>
    <n v="9.33"/>
    <n v="643.77"/>
  </r>
  <r>
    <x v="0"/>
    <x v="2"/>
    <x v="4"/>
    <n v="5439"/>
    <n v="30"/>
    <n v="181.3"/>
    <n v="13.15"/>
    <n v="394.5"/>
  </r>
  <r>
    <x v="3"/>
    <x v="5"/>
    <x v="9"/>
    <n v="1463"/>
    <n v="39"/>
    <n v="37.512820512820511"/>
    <n v="3.11"/>
    <n v="121.28999999999999"/>
  </r>
  <r>
    <x v="8"/>
    <x v="5"/>
    <x v="1"/>
    <n v="7777"/>
    <n v="504"/>
    <n v="15.430555555555555"/>
    <n v="8.65"/>
    <n v="4359.6000000000004"/>
  </r>
  <r>
    <x v="2"/>
    <x v="0"/>
    <x v="12"/>
    <n v="1085"/>
    <n v="273"/>
    <n v="3.9743589743589745"/>
    <n v="7.16"/>
    <n v="1954.68"/>
  </r>
  <r>
    <x v="6"/>
    <x v="0"/>
    <x v="6"/>
    <n v="182"/>
    <n v="48"/>
    <n v="3.7916666666666665"/>
    <n v="5.79"/>
    <n v="277.92"/>
  </r>
  <r>
    <x v="4"/>
    <x v="5"/>
    <x v="18"/>
    <n v="4242"/>
    <n v="207"/>
    <n v="20.492753623188406"/>
    <n v="16.73"/>
    <n v="3463.11"/>
  </r>
  <r>
    <x v="4"/>
    <x v="2"/>
    <x v="1"/>
    <n v="6118"/>
    <n v="9"/>
    <n v="679.77777777777783"/>
    <n v="8.65"/>
    <n v="77.850000000000009"/>
  </r>
  <r>
    <x v="9"/>
    <x v="2"/>
    <x v="14"/>
    <n v="2317"/>
    <n v="261"/>
    <n v="8.8773946360153264"/>
    <n v="6.49"/>
    <n v="1693.89"/>
  </r>
  <r>
    <x v="4"/>
    <x v="4"/>
    <x v="10"/>
    <n v="938"/>
    <n v="6"/>
    <n v="156.33333333333334"/>
    <n v="8.7899999999999991"/>
    <n v="52.739999999999995"/>
  </r>
  <r>
    <x v="1"/>
    <x v="0"/>
    <x v="16"/>
    <n v="9709"/>
    <n v="30"/>
    <n v="323.63333333333333"/>
    <n v="11.73"/>
    <n v="351.90000000000003"/>
  </r>
  <r>
    <x v="5"/>
    <x v="5"/>
    <x v="13"/>
    <n v="2205"/>
    <n v="138"/>
    <n v="15.978260869565217"/>
    <n v="10.62"/>
    <n v="1465.56"/>
  </r>
  <r>
    <x v="5"/>
    <x v="0"/>
    <x v="9"/>
    <n v="4487"/>
    <n v="111"/>
    <n v="40.423423423423422"/>
    <n v="3.11"/>
    <n v="345.21"/>
  </r>
  <r>
    <x v="6"/>
    <x v="1"/>
    <x v="3"/>
    <n v="2415"/>
    <n v="15"/>
    <n v="161"/>
    <n v="6.47"/>
    <n v="97.05"/>
  </r>
  <r>
    <x v="0"/>
    <x v="5"/>
    <x v="15"/>
    <n v="4018"/>
    <n v="162"/>
    <n v="24.802469135802468"/>
    <n v="7.64"/>
    <n v="1237.6799999999998"/>
  </r>
  <r>
    <x v="6"/>
    <x v="5"/>
    <x v="15"/>
    <n v="861"/>
    <n v="195"/>
    <n v="4.4153846153846157"/>
    <n v="7.64"/>
    <n v="1489.8"/>
  </r>
  <r>
    <x v="9"/>
    <x v="4"/>
    <x v="8"/>
    <n v="5586"/>
    <n v="525"/>
    <n v="10.64"/>
    <n v="11.7"/>
    <n v="6142.5"/>
  </r>
  <r>
    <x v="5"/>
    <x v="5"/>
    <x v="5"/>
    <n v="2226"/>
    <n v="48"/>
    <n v="46.375"/>
    <n v="12.37"/>
    <n v="593.76"/>
  </r>
  <r>
    <x v="2"/>
    <x v="5"/>
    <x v="19"/>
    <n v="14329"/>
    <n v="150"/>
    <n v="95.526666666666671"/>
    <n v="10.38"/>
    <n v="1557.0000000000002"/>
  </r>
  <r>
    <x v="2"/>
    <x v="5"/>
    <x v="13"/>
    <n v="8463"/>
    <n v="492"/>
    <n v="17.201219512195124"/>
    <n v="10.62"/>
    <n v="5225.04"/>
  </r>
  <r>
    <x v="6"/>
    <x v="5"/>
    <x v="12"/>
    <n v="2891"/>
    <n v="102"/>
    <n v="28.343137254901961"/>
    <n v="7.16"/>
    <n v="730.32"/>
  </r>
  <r>
    <x v="8"/>
    <x v="2"/>
    <x v="14"/>
    <n v="3773"/>
    <n v="165"/>
    <n v="22.866666666666667"/>
    <n v="6.49"/>
    <n v="1070.8500000000001"/>
  </r>
  <r>
    <x v="3"/>
    <x v="2"/>
    <x v="19"/>
    <n v="854"/>
    <n v="309"/>
    <n v="2.7637540453074432"/>
    <n v="10.38"/>
    <n v="3207.42"/>
  </r>
  <r>
    <x v="4"/>
    <x v="2"/>
    <x v="9"/>
    <n v="4970"/>
    <n v="156"/>
    <n v="31.858974358974358"/>
    <n v="3.11"/>
    <n v="485.15999999999997"/>
  </r>
  <r>
    <x v="2"/>
    <x v="1"/>
    <x v="21"/>
    <n v="98"/>
    <n v="159"/>
    <n v="0.61635220125786161"/>
    <n v="5.6"/>
    <n v="890.4"/>
  </r>
  <r>
    <x v="6"/>
    <x v="1"/>
    <x v="16"/>
    <n v="13391"/>
    <n v="201"/>
    <n v="66.621890547263675"/>
    <n v="11.73"/>
    <n v="2357.73"/>
  </r>
  <r>
    <x v="1"/>
    <x v="3"/>
    <x v="6"/>
    <n v="8890"/>
    <n v="210"/>
    <n v="42.333333333333336"/>
    <n v="5.79"/>
    <n v="1215.9000000000001"/>
  </r>
  <r>
    <x v="7"/>
    <x v="4"/>
    <x v="11"/>
    <n v="56"/>
    <n v="51"/>
    <n v="1.0980392156862746"/>
    <n v="9.33"/>
    <n v="475.83"/>
  </r>
  <r>
    <x v="8"/>
    <x v="2"/>
    <x v="4"/>
    <n v="3339"/>
    <n v="39"/>
    <n v="85.615384615384613"/>
    <n v="13.15"/>
    <n v="512.85"/>
  </r>
  <r>
    <x v="9"/>
    <x v="1"/>
    <x v="3"/>
    <n v="3808"/>
    <n v="279"/>
    <n v="13.648745519713261"/>
    <n v="6.47"/>
    <n v="1805.1299999999999"/>
  </r>
  <r>
    <x v="9"/>
    <x v="4"/>
    <x v="11"/>
    <n v="63"/>
    <n v="123"/>
    <n v="0.51219512195121952"/>
    <n v="9.33"/>
    <n v="1147.5899999999999"/>
  </r>
  <r>
    <x v="7"/>
    <x v="3"/>
    <x v="18"/>
    <n v="7812"/>
    <n v="81"/>
    <n v="96.444444444444443"/>
    <n v="16.73"/>
    <n v="1355.13"/>
  </r>
  <r>
    <x v="0"/>
    <x v="0"/>
    <x v="15"/>
    <n v="7693"/>
    <n v="21"/>
    <n v="366.33333333333331"/>
    <n v="7.64"/>
    <n v="160.44"/>
  </r>
  <r>
    <x v="8"/>
    <x v="2"/>
    <x v="19"/>
    <n v="973"/>
    <n v="162"/>
    <n v="6.0061728395061724"/>
    <n v="10.38"/>
    <n v="1681.5600000000002"/>
  </r>
  <r>
    <x v="9"/>
    <x v="1"/>
    <x v="20"/>
    <n v="567"/>
    <n v="228"/>
    <n v="2.486842105263158"/>
    <n v="9"/>
    <n v="2052"/>
  </r>
  <r>
    <x v="9"/>
    <x v="2"/>
    <x v="12"/>
    <n v="2471"/>
    <n v="342"/>
    <n v="7.2251461988304095"/>
    <n v="7.16"/>
    <n v="2448.7200000000003"/>
  </r>
  <r>
    <x v="6"/>
    <x v="4"/>
    <x v="11"/>
    <n v="7189"/>
    <n v="54"/>
    <n v="133.12962962962962"/>
    <n v="9.33"/>
    <n v="503.82"/>
  </r>
  <r>
    <x v="3"/>
    <x v="1"/>
    <x v="19"/>
    <n v="7455"/>
    <n v="216"/>
    <n v="34.513888888888886"/>
    <n v="10.38"/>
    <n v="2242.0800000000004"/>
  </r>
  <r>
    <x v="8"/>
    <x v="5"/>
    <x v="21"/>
    <n v="3108"/>
    <n v="54"/>
    <n v="57.555555555555557"/>
    <n v="5.6"/>
    <n v="302.39999999999998"/>
  </r>
  <r>
    <x v="4"/>
    <x v="4"/>
    <x v="4"/>
    <n v="469"/>
    <n v="75"/>
    <n v="6.253333333333333"/>
    <n v="13.15"/>
    <n v="986.25"/>
  </r>
  <r>
    <x v="2"/>
    <x v="0"/>
    <x v="14"/>
    <n v="2737"/>
    <n v="93"/>
    <n v="29.43010752688172"/>
    <n v="6.49"/>
    <n v="603.57000000000005"/>
  </r>
  <r>
    <x v="2"/>
    <x v="0"/>
    <x v="4"/>
    <n v="4305"/>
    <n v="156"/>
    <n v="27.596153846153847"/>
    <n v="13.15"/>
    <n v="2051.4"/>
  </r>
  <r>
    <x v="2"/>
    <x v="4"/>
    <x v="9"/>
    <n v="2408"/>
    <n v="9"/>
    <n v="267.55555555555554"/>
    <n v="3.11"/>
    <n v="27.99"/>
  </r>
  <r>
    <x v="8"/>
    <x v="2"/>
    <x v="15"/>
    <n v="1281"/>
    <n v="18"/>
    <n v="71.166666666666671"/>
    <n v="7.64"/>
    <n v="137.51999999999998"/>
  </r>
  <r>
    <x v="0"/>
    <x v="1"/>
    <x v="1"/>
    <n v="12348"/>
    <n v="234"/>
    <n v="52.769230769230766"/>
    <n v="8.65"/>
    <n v="2024.1000000000001"/>
  </r>
  <r>
    <x v="8"/>
    <x v="5"/>
    <x v="19"/>
    <n v="3689"/>
    <n v="312"/>
    <n v="11.823717948717949"/>
    <n v="10.38"/>
    <n v="3238.5600000000004"/>
  </r>
  <r>
    <x v="5"/>
    <x v="2"/>
    <x v="15"/>
    <n v="2870"/>
    <n v="300"/>
    <n v="9.5666666666666664"/>
    <n v="7.64"/>
    <n v="2292"/>
  </r>
  <r>
    <x v="7"/>
    <x v="2"/>
    <x v="18"/>
    <n v="798"/>
    <n v="519"/>
    <n v="1.5375722543352601"/>
    <n v="16.73"/>
    <n v="8682.8700000000008"/>
  </r>
  <r>
    <x v="3"/>
    <x v="0"/>
    <x v="20"/>
    <n v="2933"/>
    <n v="9"/>
    <n v="325.88888888888891"/>
    <n v="9"/>
    <n v="81"/>
  </r>
  <r>
    <x v="6"/>
    <x v="1"/>
    <x v="2"/>
    <n v="2744"/>
    <n v="9"/>
    <n v="304.88888888888891"/>
    <n v="11.88"/>
    <n v="106.92"/>
  </r>
  <r>
    <x v="0"/>
    <x v="2"/>
    <x v="5"/>
    <n v="9772"/>
    <n v="90"/>
    <n v="108.57777777777778"/>
    <n v="12.37"/>
    <n v="1113.3"/>
  </r>
  <r>
    <x v="5"/>
    <x v="5"/>
    <x v="4"/>
    <n v="1568"/>
    <n v="96"/>
    <n v="16.333333333333332"/>
    <n v="13.15"/>
    <n v="1262.4000000000001"/>
  </r>
  <r>
    <x v="7"/>
    <x v="2"/>
    <x v="10"/>
    <n v="11417"/>
    <n v="21"/>
    <n v="543.66666666666663"/>
    <n v="8.7899999999999991"/>
    <n v="184.58999999999997"/>
  </r>
  <r>
    <x v="0"/>
    <x v="5"/>
    <x v="21"/>
    <n v="6748"/>
    <n v="48"/>
    <n v="140.58333333333334"/>
    <n v="5.6"/>
    <n v="268.79999999999995"/>
  </r>
  <r>
    <x v="9"/>
    <x v="2"/>
    <x v="18"/>
    <n v="1407"/>
    <n v="72"/>
    <n v="19.541666666666668"/>
    <n v="16.73"/>
    <n v="1204.56"/>
  </r>
  <r>
    <x v="1"/>
    <x v="1"/>
    <x v="12"/>
    <n v="2023"/>
    <n v="168"/>
    <n v="12.041666666666666"/>
    <n v="7.16"/>
    <n v="1202.8800000000001"/>
  </r>
  <r>
    <x v="6"/>
    <x v="3"/>
    <x v="21"/>
    <n v="5236"/>
    <n v="51"/>
    <n v="102.66666666666667"/>
    <n v="5.6"/>
    <n v="285.59999999999997"/>
  </r>
  <r>
    <x v="3"/>
    <x v="2"/>
    <x v="15"/>
    <n v="1925"/>
    <n v="192"/>
    <n v="10.026041666666666"/>
    <n v="7.64"/>
    <n v="1466.8799999999999"/>
  </r>
  <r>
    <x v="5"/>
    <x v="0"/>
    <x v="8"/>
    <n v="6608"/>
    <n v="225"/>
    <n v="29.36888888888889"/>
    <n v="11.7"/>
    <n v="2632.5"/>
  </r>
  <r>
    <x v="4"/>
    <x v="5"/>
    <x v="21"/>
    <n v="8008"/>
    <n v="456"/>
    <n v="17.561403508771932"/>
    <n v="5.6"/>
    <n v="2553.6"/>
  </r>
  <r>
    <x v="9"/>
    <x v="5"/>
    <x v="4"/>
    <n v="1428"/>
    <n v="93"/>
    <n v="15.35483870967742"/>
    <n v="13.15"/>
    <n v="1222.95"/>
  </r>
  <r>
    <x v="4"/>
    <x v="5"/>
    <x v="2"/>
    <n v="525"/>
    <n v="48"/>
    <n v="10.9375"/>
    <n v="11.88"/>
    <n v="570.24"/>
  </r>
  <r>
    <x v="4"/>
    <x v="0"/>
    <x v="3"/>
    <n v="1505"/>
    <n v="102"/>
    <n v="14.754901960784315"/>
    <n v="6.47"/>
    <n v="659.93999999999994"/>
  </r>
  <r>
    <x v="5"/>
    <x v="1"/>
    <x v="0"/>
    <n v="6755"/>
    <n v="252"/>
    <n v="26.805555555555557"/>
    <n v="14.49"/>
    <n v="3651.48"/>
  </r>
  <r>
    <x v="7"/>
    <x v="0"/>
    <x v="3"/>
    <n v="11571"/>
    <n v="138"/>
    <n v="83.847826086956516"/>
    <n v="6.47"/>
    <n v="892.86"/>
  </r>
  <r>
    <x v="0"/>
    <x v="4"/>
    <x v="4"/>
    <n v="2541"/>
    <n v="90"/>
    <n v="28.233333333333334"/>
    <n v="13.15"/>
    <n v="1183.5"/>
  </r>
  <r>
    <x v="3"/>
    <x v="0"/>
    <x v="0"/>
    <n v="1526"/>
    <n v="240"/>
    <n v="6.3583333333333334"/>
    <n v="14.49"/>
    <n v="3477.6"/>
  </r>
  <r>
    <x v="0"/>
    <x v="4"/>
    <x v="2"/>
    <n v="6125"/>
    <n v="102"/>
    <n v="60.049019607843135"/>
    <n v="11.88"/>
    <n v="1211.76"/>
  </r>
  <r>
    <x v="3"/>
    <x v="1"/>
    <x v="18"/>
    <n v="847"/>
    <n v="129"/>
    <n v="6.5658914728682172"/>
    <n v="16.73"/>
    <n v="2158.17"/>
  </r>
  <r>
    <x v="1"/>
    <x v="1"/>
    <x v="18"/>
    <n v="4753"/>
    <n v="300"/>
    <n v="15.843333333333334"/>
    <n v="16.73"/>
    <n v="5019"/>
  </r>
  <r>
    <x v="4"/>
    <x v="4"/>
    <x v="5"/>
    <n v="959"/>
    <n v="135"/>
    <n v="7.1037037037037036"/>
    <n v="12.37"/>
    <n v="1669.9499999999998"/>
  </r>
  <r>
    <x v="5"/>
    <x v="1"/>
    <x v="17"/>
    <n v="2793"/>
    <n v="114"/>
    <n v="24.5"/>
    <n v="4.97"/>
    <n v="566.57999999999993"/>
  </r>
  <r>
    <x v="5"/>
    <x v="1"/>
    <x v="8"/>
    <n v="4606"/>
    <n v="63"/>
    <n v="73.111111111111114"/>
    <n v="11.7"/>
    <n v="737.09999999999991"/>
  </r>
  <r>
    <x v="5"/>
    <x v="2"/>
    <x v="12"/>
    <n v="5551"/>
    <n v="252"/>
    <n v="22.027777777777779"/>
    <n v="7.16"/>
    <n v="1804.32"/>
  </r>
  <r>
    <x v="9"/>
    <x v="2"/>
    <x v="1"/>
    <n v="6657"/>
    <n v="303"/>
    <n v="21.970297029702969"/>
    <n v="8.65"/>
    <n v="2620.9500000000003"/>
  </r>
  <r>
    <x v="5"/>
    <x v="3"/>
    <x v="9"/>
    <n v="4438"/>
    <n v="246"/>
    <n v="18.040650406504064"/>
    <n v="3.11"/>
    <n v="765.06"/>
  </r>
  <r>
    <x v="1"/>
    <x v="4"/>
    <x v="7"/>
    <n v="168"/>
    <n v="84"/>
    <n v="2"/>
    <n v="9.77"/>
    <n v="820.68"/>
  </r>
  <r>
    <x v="5"/>
    <x v="5"/>
    <x v="9"/>
    <n v="7777"/>
    <n v="39"/>
    <n v="199.41025641025641"/>
    <n v="3.11"/>
    <n v="121.28999999999999"/>
  </r>
  <r>
    <x v="6"/>
    <x v="2"/>
    <x v="9"/>
    <n v="3339"/>
    <n v="348"/>
    <n v="9.5948275862068968"/>
    <n v="3.11"/>
    <n v="1082.28"/>
  </r>
  <r>
    <x v="5"/>
    <x v="0"/>
    <x v="5"/>
    <n v="6391"/>
    <n v="48"/>
    <n v="133.14583333333334"/>
    <n v="12.37"/>
    <n v="593.76"/>
  </r>
  <r>
    <x v="6"/>
    <x v="0"/>
    <x v="7"/>
    <n v="518"/>
    <n v="75"/>
    <n v="6.9066666666666663"/>
    <n v="9.77"/>
    <n v="732.75"/>
  </r>
  <r>
    <x v="5"/>
    <x v="4"/>
    <x v="19"/>
    <n v="5677"/>
    <n v="258"/>
    <n v="22.003875968992247"/>
    <n v="10.38"/>
    <n v="2678.0400000000004"/>
  </r>
  <r>
    <x v="4"/>
    <x v="3"/>
    <x v="9"/>
    <n v="6048"/>
    <n v="27"/>
    <n v="224"/>
    <n v="3.11"/>
    <n v="83.97"/>
  </r>
  <r>
    <x v="1"/>
    <x v="4"/>
    <x v="1"/>
    <n v="3752"/>
    <n v="213"/>
    <n v="17.615023474178404"/>
    <n v="8.65"/>
    <n v="1842.45"/>
  </r>
  <r>
    <x v="6"/>
    <x v="1"/>
    <x v="12"/>
    <n v="4480"/>
    <n v="357"/>
    <n v="12.549019607843137"/>
    <n v="7.16"/>
    <n v="2556.12"/>
  </r>
  <r>
    <x v="2"/>
    <x v="0"/>
    <x v="2"/>
    <n v="259"/>
    <n v="207"/>
    <n v="1.251207729468599"/>
    <n v="11.88"/>
    <n v="2459.1600000000003"/>
  </r>
  <r>
    <x v="1"/>
    <x v="0"/>
    <x v="0"/>
    <n v="42"/>
    <n v="150"/>
    <n v="0.28000000000000003"/>
    <n v="14.49"/>
    <n v="2173.5"/>
  </r>
  <r>
    <x v="3"/>
    <x v="2"/>
    <x v="21"/>
    <n v="98"/>
    <n v="204"/>
    <n v="0.48039215686274511"/>
    <n v="5.6"/>
    <n v="1142.3999999999999"/>
  </r>
  <r>
    <x v="5"/>
    <x v="1"/>
    <x v="18"/>
    <n v="2478"/>
    <n v="21"/>
    <n v="118"/>
    <n v="16.73"/>
    <n v="351.33"/>
  </r>
  <r>
    <x v="3"/>
    <x v="5"/>
    <x v="5"/>
    <n v="7847"/>
    <n v="174"/>
    <n v="45.097701149425291"/>
    <n v="12.37"/>
    <n v="2152.3799999999997"/>
  </r>
  <r>
    <x v="7"/>
    <x v="0"/>
    <x v="9"/>
    <n v="9926"/>
    <n v="201"/>
    <n v="49.383084577114431"/>
    <n v="3.11"/>
    <n v="625.11"/>
  </r>
  <r>
    <x v="1"/>
    <x v="4"/>
    <x v="11"/>
    <n v="819"/>
    <n v="510"/>
    <n v="1.6058823529411765"/>
    <n v="9.33"/>
    <n v="4758.3"/>
  </r>
  <r>
    <x v="4"/>
    <x v="3"/>
    <x v="12"/>
    <n v="3052"/>
    <n v="378"/>
    <n v="8.0740740740740744"/>
    <n v="7.16"/>
    <n v="2706.48"/>
  </r>
  <r>
    <x v="2"/>
    <x v="5"/>
    <x v="20"/>
    <n v="6832"/>
    <n v="27"/>
    <n v="253.03703703703704"/>
    <n v="9"/>
    <n v="243"/>
  </r>
  <r>
    <x v="7"/>
    <x v="3"/>
    <x v="10"/>
    <n v="2016"/>
    <n v="117"/>
    <n v="17.23076923076923"/>
    <n v="8.7899999999999991"/>
    <n v="1028.4299999999998"/>
  </r>
  <r>
    <x v="4"/>
    <x v="4"/>
    <x v="20"/>
    <n v="7322"/>
    <n v="36"/>
    <n v="203.38888888888889"/>
    <n v="9"/>
    <n v="324"/>
  </r>
  <r>
    <x v="1"/>
    <x v="1"/>
    <x v="5"/>
    <n v="357"/>
    <n v="126"/>
    <n v="2.8333333333333335"/>
    <n v="12.37"/>
    <n v="1558.62"/>
  </r>
  <r>
    <x v="2"/>
    <x v="3"/>
    <x v="4"/>
    <n v="3192"/>
    <n v="72"/>
    <n v="44.333333333333336"/>
    <n v="13.15"/>
    <n v="946.80000000000007"/>
  </r>
  <r>
    <x v="5"/>
    <x v="2"/>
    <x v="7"/>
    <n v="8435"/>
    <n v="42"/>
    <n v="200.83333333333334"/>
    <n v="9.77"/>
    <n v="410.34"/>
  </r>
  <r>
    <x v="0"/>
    <x v="3"/>
    <x v="12"/>
    <n v="0"/>
    <n v="135"/>
    <n v="0"/>
    <n v="7.16"/>
    <n v="966.6"/>
  </r>
  <r>
    <x v="5"/>
    <x v="5"/>
    <x v="17"/>
    <n v="8862"/>
    <n v="189"/>
    <n v="46.888888888888886"/>
    <n v="4.97"/>
    <n v="939.32999999999993"/>
  </r>
  <r>
    <x v="4"/>
    <x v="0"/>
    <x v="19"/>
    <n v="3556"/>
    <n v="459"/>
    <n v="7.7472766884531588"/>
    <n v="10.38"/>
    <n v="4764.42"/>
  </r>
  <r>
    <x v="6"/>
    <x v="5"/>
    <x v="16"/>
    <n v="7280"/>
    <n v="201"/>
    <n v="36.218905472636813"/>
    <n v="11.73"/>
    <n v="2357.73"/>
  </r>
  <r>
    <x v="4"/>
    <x v="5"/>
    <x v="0"/>
    <n v="3402"/>
    <n v="366"/>
    <n v="9.2950819672131146"/>
    <n v="14.49"/>
    <n v="5303.34"/>
  </r>
  <r>
    <x v="8"/>
    <x v="0"/>
    <x v="12"/>
    <n v="4592"/>
    <n v="324"/>
    <n v="14.17283950617284"/>
    <n v="7.16"/>
    <n v="2319.84"/>
  </r>
  <r>
    <x v="2"/>
    <x v="1"/>
    <x v="16"/>
    <n v="7833"/>
    <n v="243"/>
    <n v="32.23456790123457"/>
    <n v="11.73"/>
    <n v="2850.3900000000003"/>
  </r>
  <r>
    <x v="7"/>
    <x v="3"/>
    <x v="20"/>
    <n v="7651"/>
    <n v="213"/>
    <n v="35.920187793427232"/>
    <n v="9"/>
    <n v="1917"/>
  </r>
  <r>
    <x v="0"/>
    <x v="1"/>
    <x v="0"/>
    <n v="2275"/>
    <n v="447"/>
    <n v="5.089485458612975"/>
    <n v="14.49"/>
    <n v="6477.03"/>
  </r>
  <r>
    <x v="0"/>
    <x v="4"/>
    <x v="11"/>
    <n v="5670"/>
    <n v="297"/>
    <n v="19.09090909090909"/>
    <n v="9.33"/>
    <n v="2771.01"/>
  </r>
  <r>
    <x v="5"/>
    <x v="1"/>
    <x v="10"/>
    <n v="2135"/>
    <n v="27"/>
    <n v="79.074074074074076"/>
    <n v="8.7899999999999991"/>
    <n v="237.32999999999998"/>
  </r>
  <r>
    <x v="0"/>
    <x v="5"/>
    <x v="14"/>
    <n v="2779"/>
    <n v="75"/>
    <n v="37.053333333333335"/>
    <n v="6.49"/>
    <n v="486.75"/>
  </r>
  <r>
    <x v="9"/>
    <x v="3"/>
    <x v="5"/>
    <n v="12950"/>
    <n v="30"/>
    <n v="431.66666666666669"/>
    <n v="12.37"/>
    <n v="371.09999999999997"/>
  </r>
  <r>
    <x v="5"/>
    <x v="2"/>
    <x v="3"/>
    <n v="2646"/>
    <n v="177"/>
    <n v="14.949152542372881"/>
    <n v="6.47"/>
    <n v="1145.19"/>
  </r>
  <r>
    <x v="0"/>
    <x v="5"/>
    <x v="5"/>
    <n v="3794"/>
    <n v="159"/>
    <n v="23.861635220125788"/>
    <n v="12.37"/>
    <n v="1966.83"/>
  </r>
  <r>
    <x v="8"/>
    <x v="1"/>
    <x v="5"/>
    <n v="819"/>
    <n v="306"/>
    <n v="2.6764705882352939"/>
    <n v="12.37"/>
    <n v="3785.22"/>
  </r>
  <r>
    <x v="8"/>
    <x v="5"/>
    <x v="13"/>
    <n v="2583"/>
    <n v="18"/>
    <n v="143.5"/>
    <n v="10.62"/>
    <n v="191.16"/>
  </r>
  <r>
    <x v="5"/>
    <x v="1"/>
    <x v="15"/>
    <n v="4585"/>
    <n v="240"/>
    <n v="19.104166666666668"/>
    <n v="7.64"/>
    <n v="1833.6"/>
  </r>
  <r>
    <x v="6"/>
    <x v="5"/>
    <x v="5"/>
    <n v="1652"/>
    <n v="93"/>
    <n v="17.763440860215052"/>
    <n v="12.37"/>
    <n v="1150.4099999999999"/>
  </r>
  <r>
    <x v="9"/>
    <x v="5"/>
    <x v="21"/>
    <n v="4991"/>
    <n v="9"/>
    <n v="554.55555555555554"/>
    <n v="5.6"/>
    <n v="50.4"/>
  </r>
  <r>
    <x v="1"/>
    <x v="5"/>
    <x v="10"/>
    <n v="2009"/>
    <n v="219"/>
    <n v="9.173515981735159"/>
    <n v="8.7899999999999991"/>
    <n v="1925.0099999999998"/>
  </r>
  <r>
    <x v="7"/>
    <x v="3"/>
    <x v="7"/>
    <n v="1568"/>
    <n v="141"/>
    <n v="11.120567375886525"/>
    <n v="9.77"/>
    <n v="1377.57"/>
  </r>
  <r>
    <x v="3"/>
    <x v="0"/>
    <x v="13"/>
    <n v="3388"/>
    <n v="123"/>
    <n v="27.54471544715447"/>
    <n v="10.62"/>
    <n v="1306.26"/>
  </r>
  <r>
    <x v="0"/>
    <x v="4"/>
    <x v="17"/>
    <n v="623"/>
    <n v="51"/>
    <n v="12.215686274509803"/>
    <n v="4.97"/>
    <n v="253.47"/>
  </r>
  <r>
    <x v="4"/>
    <x v="2"/>
    <x v="2"/>
    <n v="10073"/>
    <n v="120"/>
    <n v="83.941666666666663"/>
    <n v="11.88"/>
    <n v="1425.6000000000001"/>
  </r>
  <r>
    <x v="1"/>
    <x v="3"/>
    <x v="21"/>
    <n v="1561"/>
    <n v="27"/>
    <n v="57.814814814814817"/>
    <n v="5.6"/>
    <n v="151.19999999999999"/>
  </r>
  <r>
    <x v="2"/>
    <x v="2"/>
    <x v="18"/>
    <n v="11522"/>
    <n v="204"/>
    <n v="56.480392156862742"/>
    <n v="16.73"/>
    <n v="3412.92"/>
  </r>
  <r>
    <x v="4"/>
    <x v="4"/>
    <x v="11"/>
    <n v="2317"/>
    <n v="123"/>
    <n v="18.837398373983739"/>
    <n v="9.33"/>
    <n v="1147.5899999999999"/>
  </r>
  <r>
    <x v="9"/>
    <x v="0"/>
    <x v="19"/>
    <n v="3059"/>
    <n v="27"/>
    <n v="113.29629629629629"/>
    <n v="10.38"/>
    <n v="280.26000000000005"/>
  </r>
  <r>
    <x v="3"/>
    <x v="0"/>
    <x v="21"/>
    <n v="2324"/>
    <n v="177"/>
    <n v="13.129943502824858"/>
    <n v="5.6"/>
    <n v="991.19999999999993"/>
  </r>
  <r>
    <x v="8"/>
    <x v="3"/>
    <x v="21"/>
    <n v="4956"/>
    <n v="171"/>
    <n v="28.982456140350877"/>
    <n v="5.6"/>
    <n v="957.59999999999991"/>
  </r>
  <r>
    <x v="9"/>
    <x v="5"/>
    <x v="15"/>
    <n v="5355"/>
    <n v="204"/>
    <n v="26.25"/>
    <n v="7.64"/>
    <n v="1558.56"/>
  </r>
  <r>
    <x v="8"/>
    <x v="5"/>
    <x v="8"/>
    <n v="7259"/>
    <n v="276"/>
    <n v="26.30072463768116"/>
    <n v="11.7"/>
    <n v="3229.2"/>
  </r>
  <r>
    <x v="1"/>
    <x v="0"/>
    <x v="21"/>
    <n v="6279"/>
    <n v="45"/>
    <n v="139.53333333333333"/>
    <n v="5.6"/>
    <n v="251.99999999999997"/>
  </r>
  <r>
    <x v="0"/>
    <x v="4"/>
    <x v="12"/>
    <n v="2541"/>
    <n v="45"/>
    <n v="56.466666666666669"/>
    <n v="7.16"/>
    <n v="322.2"/>
  </r>
  <r>
    <x v="4"/>
    <x v="1"/>
    <x v="18"/>
    <n v="3864"/>
    <n v="177"/>
    <n v="21.83050847457627"/>
    <n v="16.73"/>
    <n v="2961.21"/>
  </r>
  <r>
    <x v="6"/>
    <x v="2"/>
    <x v="11"/>
    <n v="6146"/>
    <n v="63"/>
    <n v="97.555555555555557"/>
    <n v="9.33"/>
    <n v="587.79"/>
  </r>
  <r>
    <x v="2"/>
    <x v="3"/>
    <x v="3"/>
    <n v="2639"/>
    <n v="204"/>
    <n v="12.936274509803921"/>
    <n v="6.47"/>
    <n v="1319.8799999999999"/>
  </r>
  <r>
    <x v="1"/>
    <x v="0"/>
    <x v="7"/>
    <n v="1890"/>
    <n v="195"/>
    <n v="9.6923076923076916"/>
    <n v="9.77"/>
    <n v="1905.1499999999999"/>
  </r>
  <r>
    <x v="5"/>
    <x v="5"/>
    <x v="8"/>
    <n v="1932"/>
    <n v="369"/>
    <n v="5.2357723577235769"/>
    <n v="11.7"/>
    <n v="4317.3"/>
  </r>
  <r>
    <x v="8"/>
    <x v="5"/>
    <x v="4"/>
    <n v="6300"/>
    <n v="42"/>
    <n v="150"/>
    <n v="13.15"/>
    <n v="552.30000000000007"/>
  </r>
  <r>
    <x v="4"/>
    <x v="0"/>
    <x v="0"/>
    <n v="560"/>
    <n v="81"/>
    <n v="6.9135802469135799"/>
    <n v="14.49"/>
    <n v="1173.69"/>
  </r>
  <r>
    <x v="2"/>
    <x v="0"/>
    <x v="21"/>
    <n v="2856"/>
    <n v="246"/>
    <n v="11.609756097560975"/>
    <n v="5.6"/>
    <n v="1377.6"/>
  </r>
  <r>
    <x v="2"/>
    <x v="5"/>
    <x v="9"/>
    <n v="707"/>
    <n v="174"/>
    <n v="4.0632183908045976"/>
    <n v="3.11"/>
    <n v="541.14"/>
  </r>
  <r>
    <x v="1"/>
    <x v="1"/>
    <x v="0"/>
    <n v="3598"/>
    <n v="81"/>
    <n v="44.419753086419753"/>
    <n v="14.49"/>
    <n v="1173.69"/>
  </r>
  <r>
    <x v="0"/>
    <x v="1"/>
    <x v="7"/>
    <n v="6853"/>
    <n v="372"/>
    <n v="18.422043010752688"/>
    <n v="9.77"/>
    <n v="3634.44"/>
  </r>
  <r>
    <x v="0"/>
    <x v="1"/>
    <x v="10"/>
    <n v="4725"/>
    <n v="174"/>
    <n v="27.155172413793103"/>
    <n v="8.7899999999999991"/>
    <n v="1529.4599999999998"/>
  </r>
  <r>
    <x v="3"/>
    <x v="2"/>
    <x v="1"/>
    <n v="10304"/>
    <n v="84"/>
    <n v="122.66666666666667"/>
    <n v="8.65"/>
    <n v="726.6"/>
  </r>
  <r>
    <x v="3"/>
    <x v="5"/>
    <x v="10"/>
    <n v="1274"/>
    <n v="225"/>
    <n v="5.6622222222222218"/>
    <n v="8.7899999999999991"/>
    <n v="1977.7499999999998"/>
  </r>
  <r>
    <x v="6"/>
    <x v="2"/>
    <x v="0"/>
    <n v="1526"/>
    <n v="105"/>
    <n v="14.533333333333333"/>
    <n v="14.49"/>
    <n v="1521.45"/>
  </r>
  <r>
    <x v="0"/>
    <x v="3"/>
    <x v="19"/>
    <n v="3101"/>
    <n v="225"/>
    <n v="13.782222222222222"/>
    <n v="10.38"/>
    <n v="2335.5"/>
  </r>
  <r>
    <x v="7"/>
    <x v="0"/>
    <x v="8"/>
    <n v="1057"/>
    <n v="54"/>
    <n v="19.574074074074073"/>
    <n v="11.7"/>
    <n v="631.79999999999995"/>
  </r>
  <r>
    <x v="5"/>
    <x v="0"/>
    <x v="21"/>
    <n v="5306"/>
    <n v="0"/>
    <e v="#DIV/0!"/>
    <n v="5.6"/>
    <n v="0"/>
  </r>
  <r>
    <x v="6"/>
    <x v="3"/>
    <x v="17"/>
    <n v="4018"/>
    <n v="171"/>
    <n v="23.497076023391813"/>
    <n v="4.97"/>
    <n v="849.87"/>
  </r>
  <r>
    <x v="2"/>
    <x v="5"/>
    <x v="10"/>
    <n v="938"/>
    <n v="189"/>
    <n v="4.9629629629629628"/>
    <n v="8.7899999999999991"/>
    <n v="1661.31"/>
  </r>
  <r>
    <x v="5"/>
    <x v="4"/>
    <x v="3"/>
    <n v="1778"/>
    <n v="270"/>
    <n v="6.5851851851851855"/>
    <n v="6.47"/>
    <n v="1746.8999999999999"/>
  </r>
  <r>
    <x v="4"/>
    <x v="3"/>
    <x v="0"/>
    <n v="1638"/>
    <n v="63"/>
    <n v="26"/>
    <n v="14.49"/>
    <n v="912.87"/>
  </r>
  <r>
    <x v="3"/>
    <x v="4"/>
    <x v="4"/>
    <n v="154"/>
    <n v="21"/>
    <n v="7.333333333333333"/>
    <n v="13.15"/>
    <n v="276.15000000000003"/>
  </r>
  <r>
    <x v="5"/>
    <x v="0"/>
    <x v="7"/>
    <n v="9835"/>
    <n v="207"/>
    <n v="47.512077294685987"/>
    <n v="9.77"/>
    <n v="2022.3899999999999"/>
  </r>
  <r>
    <x v="2"/>
    <x v="0"/>
    <x v="13"/>
    <n v="7273"/>
    <n v="96"/>
    <n v="75.760416666666671"/>
    <n v="10.62"/>
    <n v="1019.52"/>
  </r>
  <r>
    <x v="6"/>
    <x v="3"/>
    <x v="7"/>
    <n v="6909"/>
    <n v="81"/>
    <n v="85.296296296296291"/>
    <n v="9.77"/>
    <n v="791.37"/>
  </r>
  <r>
    <x v="2"/>
    <x v="3"/>
    <x v="17"/>
    <n v="3920"/>
    <n v="306"/>
    <n v="12.81045751633987"/>
    <n v="4.97"/>
    <n v="1520.82"/>
  </r>
  <r>
    <x v="9"/>
    <x v="3"/>
    <x v="20"/>
    <n v="4858"/>
    <n v="279"/>
    <n v="17.412186379928315"/>
    <n v="9"/>
    <n v="2511"/>
  </r>
  <r>
    <x v="7"/>
    <x v="4"/>
    <x v="2"/>
    <n v="3549"/>
    <n v="3"/>
    <n v="1183"/>
    <n v="11.88"/>
    <n v="35.64"/>
  </r>
  <r>
    <x v="5"/>
    <x v="3"/>
    <x v="18"/>
    <n v="966"/>
    <n v="198"/>
    <n v="4.8787878787878789"/>
    <n v="16.73"/>
    <n v="3312.54"/>
  </r>
  <r>
    <x v="6"/>
    <x v="3"/>
    <x v="3"/>
    <n v="385"/>
    <n v="249"/>
    <n v="1.5461847389558232"/>
    <n v="6.47"/>
    <n v="1611.03"/>
  </r>
  <r>
    <x v="4"/>
    <x v="5"/>
    <x v="10"/>
    <n v="2219"/>
    <n v="75"/>
    <n v="29.586666666666666"/>
    <n v="8.7899999999999991"/>
    <n v="659.24999999999989"/>
  </r>
  <r>
    <x v="2"/>
    <x v="2"/>
    <x v="1"/>
    <n v="2954"/>
    <n v="189"/>
    <n v="15.62962962962963"/>
    <n v="8.65"/>
    <n v="1634.8500000000001"/>
  </r>
  <r>
    <x v="5"/>
    <x v="2"/>
    <x v="1"/>
    <n v="280"/>
    <n v="87"/>
    <n v="3.2183908045977012"/>
    <n v="8.65"/>
    <n v="752.55000000000007"/>
  </r>
  <r>
    <x v="3"/>
    <x v="2"/>
    <x v="0"/>
    <n v="6118"/>
    <n v="174"/>
    <n v="35.160919540229884"/>
    <n v="14.49"/>
    <n v="2521.2600000000002"/>
  </r>
  <r>
    <x v="7"/>
    <x v="3"/>
    <x v="16"/>
    <n v="4802"/>
    <n v="36"/>
    <n v="133.38888888888889"/>
    <n v="11.73"/>
    <n v="422.28000000000003"/>
  </r>
  <r>
    <x v="2"/>
    <x v="4"/>
    <x v="17"/>
    <n v="4137"/>
    <n v="60"/>
    <n v="68.95"/>
    <n v="4.97"/>
    <n v="298.2"/>
  </r>
  <r>
    <x v="8"/>
    <x v="1"/>
    <x v="14"/>
    <n v="2023"/>
    <n v="78"/>
    <n v="25.935897435897434"/>
    <n v="6.49"/>
    <n v="506.22"/>
  </r>
  <r>
    <x v="2"/>
    <x v="2"/>
    <x v="0"/>
    <n v="9051"/>
    <n v="57"/>
    <n v="158.78947368421052"/>
    <n v="14.49"/>
    <n v="825.93000000000006"/>
  </r>
  <r>
    <x v="2"/>
    <x v="0"/>
    <x v="19"/>
    <n v="2919"/>
    <n v="45"/>
    <n v="64.86666666666666"/>
    <n v="10.38"/>
    <n v="467.1"/>
  </r>
  <r>
    <x v="3"/>
    <x v="4"/>
    <x v="7"/>
    <n v="5915"/>
    <n v="3"/>
    <n v="1971.6666666666667"/>
    <n v="9.77"/>
    <n v="29.31"/>
  </r>
  <r>
    <x v="9"/>
    <x v="1"/>
    <x v="16"/>
    <n v="2562"/>
    <n v="6"/>
    <n v="427"/>
    <n v="11.73"/>
    <n v="70.38"/>
  </r>
  <r>
    <x v="6"/>
    <x v="0"/>
    <x v="4"/>
    <n v="8813"/>
    <n v="21"/>
    <n v="419.66666666666669"/>
    <n v="13.15"/>
    <n v="276.15000000000003"/>
  </r>
  <r>
    <x v="6"/>
    <x v="2"/>
    <x v="3"/>
    <n v="6111"/>
    <n v="3"/>
    <n v="2037"/>
    <n v="6.47"/>
    <n v="19.41"/>
  </r>
  <r>
    <x v="1"/>
    <x v="5"/>
    <x v="6"/>
    <n v="3507"/>
    <n v="288"/>
    <n v="12.177083333333334"/>
    <n v="5.79"/>
    <n v="1667.52"/>
  </r>
  <r>
    <x v="4"/>
    <x v="2"/>
    <x v="11"/>
    <n v="4319"/>
    <n v="30"/>
    <n v="143.96666666666667"/>
    <n v="9.33"/>
    <n v="279.89999999999998"/>
  </r>
  <r>
    <x v="0"/>
    <x v="4"/>
    <x v="21"/>
    <n v="609"/>
    <n v="87"/>
    <n v="7"/>
    <n v="5.6"/>
    <n v="487.2"/>
  </r>
  <r>
    <x v="0"/>
    <x v="3"/>
    <x v="18"/>
    <n v="6370"/>
    <n v="30"/>
    <n v="212.33333333333334"/>
    <n v="16.73"/>
    <n v="501.90000000000003"/>
  </r>
  <r>
    <x v="6"/>
    <x v="4"/>
    <x v="15"/>
    <n v="5474"/>
    <n v="168"/>
    <n v="32.583333333333336"/>
    <n v="7.64"/>
    <n v="1283.52"/>
  </r>
  <r>
    <x v="0"/>
    <x v="2"/>
    <x v="18"/>
    <n v="3164"/>
    <n v="306"/>
    <n v="10.339869281045752"/>
    <n v="16.73"/>
    <n v="5119.38"/>
  </r>
  <r>
    <x v="4"/>
    <x v="1"/>
    <x v="2"/>
    <n v="1302"/>
    <n v="402"/>
    <n v="3.2388059701492535"/>
    <n v="11.88"/>
    <n v="4775.76"/>
  </r>
  <r>
    <x v="8"/>
    <x v="0"/>
    <x v="19"/>
    <n v="7308"/>
    <n v="327"/>
    <n v="22.348623853211009"/>
    <n v="10.38"/>
    <n v="3394.26"/>
  </r>
  <r>
    <x v="0"/>
    <x v="0"/>
    <x v="18"/>
    <n v="6132"/>
    <n v="93"/>
    <n v="65.935483870967744"/>
    <n v="16.73"/>
    <n v="1555.89"/>
  </r>
  <r>
    <x v="9"/>
    <x v="1"/>
    <x v="8"/>
    <n v="3472"/>
    <n v="96"/>
    <n v="36.166666666666664"/>
    <n v="11.7"/>
    <n v="1123.1999999999998"/>
  </r>
  <r>
    <x v="1"/>
    <x v="3"/>
    <x v="3"/>
    <n v="9660"/>
    <n v="27"/>
    <n v="357.77777777777777"/>
    <n v="6.47"/>
    <n v="174.69"/>
  </r>
  <r>
    <x v="2"/>
    <x v="4"/>
    <x v="21"/>
    <n v="2436"/>
    <n v="99"/>
    <n v="24.606060606060606"/>
    <n v="5.6"/>
    <n v="554.4"/>
  </r>
  <r>
    <x v="2"/>
    <x v="4"/>
    <x v="5"/>
    <n v="9506"/>
    <n v="87"/>
    <n v="109.26436781609195"/>
    <n v="12.37"/>
    <n v="1076.1899999999998"/>
  </r>
  <r>
    <x v="9"/>
    <x v="0"/>
    <x v="20"/>
    <n v="245"/>
    <n v="288"/>
    <n v="0.85069444444444442"/>
    <n v="9"/>
    <n v="2592"/>
  </r>
  <r>
    <x v="1"/>
    <x v="1"/>
    <x v="13"/>
    <n v="2702"/>
    <n v="363"/>
    <n v="7.443526170798898"/>
    <n v="10.62"/>
    <n v="3855.0599999999995"/>
  </r>
  <r>
    <x v="9"/>
    <x v="5"/>
    <x v="9"/>
    <n v="700"/>
    <n v="87"/>
    <n v="8.0459770114942533"/>
    <n v="3.11"/>
    <n v="270.57"/>
  </r>
  <r>
    <x v="4"/>
    <x v="5"/>
    <x v="9"/>
    <n v="3759"/>
    <n v="150"/>
    <n v="25.06"/>
    <n v="3.11"/>
    <n v="466.5"/>
  </r>
  <r>
    <x v="7"/>
    <x v="1"/>
    <x v="9"/>
    <n v="1589"/>
    <n v="303"/>
    <n v="5.2442244224422438"/>
    <n v="3.11"/>
    <n v="942.32999999999993"/>
  </r>
  <r>
    <x v="5"/>
    <x v="1"/>
    <x v="19"/>
    <n v="5194"/>
    <n v="288"/>
    <n v="18.034722222222221"/>
    <n v="10.38"/>
    <n v="2989.44"/>
  </r>
  <r>
    <x v="9"/>
    <x v="2"/>
    <x v="11"/>
    <n v="945"/>
    <n v="75"/>
    <n v="12.6"/>
    <n v="9.33"/>
    <n v="699.75"/>
  </r>
  <r>
    <x v="0"/>
    <x v="4"/>
    <x v="6"/>
    <n v="1988"/>
    <n v="39"/>
    <n v="50.974358974358971"/>
    <n v="5.79"/>
    <n v="225.81"/>
  </r>
  <r>
    <x v="4"/>
    <x v="5"/>
    <x v="1"/>
    <n v="6734"/>
    <n v="123"/>
    <n v="54.747967479674799"/>
    <n v="8.65"/>
    <n v="1063.95"/>
  </r>
  <r>
    <x v="0"/>
    <x v="2"/>
    <x v="2"/>
    <n v="217"/>
    <n v="36"/>
    <n v="6.0277777777777777"/>
    <n v="11.88"/>
    <n v="427.68"/>
  </r>
  <r>
    <x v="6"/>
    <x v="5"/>
    <x v="7"/>
    <n v="6279"/>
    <n v="237"/>
    <n v="26.49367088607595"/>
    <n v="9.77"/>
    <n v="2315.4899999999998"/>
  </r>
  <r>
    <x v="0"/>
    <x v="2"/>
    <x v="11"/>
    <n v="4424"/>
    <n v="201"/>
    <n v="22.009950248756219"/>
    <n v="9.33"/>
    <n v="1875.33"/>
  </r>
  <r>
    <x v="7"/>
    <x v="2"/>
    <x v="9"/>
    <n v="189"/>
    <n v="48"/>
    <n v="3.9375"/>
    <n v="3.11"/>
    <n v="149.28"/>
  </r>
  <r>
    <x v="6"/>
    <x v="1"/>
    <x v="7"/>
    <n v="490"/>
    <n v="84"/>
    <n v="5.833333333333333"/>
    <n v="9.77"/>
    <n v="820.68"/>
  </r>
  <r>
    <x v="1"/>
    <x v="0"/>
    <x v="20"/>
    <n v="434"/>
    <n v="87"/>
    <n v="4.9885057471264371"/>
    <n v="9"/>
    <n v="783"/>
  </r>
  <r>
    <x v="5"/>
    <x v="4"/>
    <x v="0"/>
    <n v="10129"/>
    <n v="312"/>
    <n v="32.464743589743591"/>
    <n v="14.49"/>
    <n v="4520.88"/>
  </r>
  <r>
    <x v="8"/>
    <x v="3"/>
    <x v="19"/>
    <n v="1652"/>
    <n v="102"/>
    <n v="16.196078431372548"/>
    <n v="10.38"/>
    <n v="1058.76"/>
  </r>
  <r>
    <x v="1"/>
    <x v="4"/>
    <x v="20"/>
    <n v="6433"/>
    <n v="78"/>
    <n v="82.474358974358978"/>
    <n v="9"/>
    <n v="702"/>
  </r>
  <r>
    <x v="8"/>
    <x v="5"/>
    <x v="14"/>
    <n v="2212"/>
    <n v="117"/>
    <n v="18.905982905982906"/>
    <n v="6.49"/>
    <n v="759.33"/>
  </r>
  <r>
    <x v="3"/>
    <x v="1"/>
    <x v="15"/>
    <n v="609"/>
    <n v="99"/>
    <n v="6.1515151515151514"/>
    <n v="7.64"/>
    <n v="756.36"/>
  </r>
  <r>
    <x v="0"/>
    <x v="1"/>
    <x v="17"/>
    <n v="1638"/>
    <n v="48"/>
    <n v="34.125"/>
    <n v="4.97"/>
    <n v="238.56"/>
  </r>
  <r>
    <x v="5"/>
    <x v="5"/>
    <x v="16"/>
    <n v="3829"/>
    <n v="24"/>
    <n v="159.54166666666666"/>
    <n v="11.73"/>
    <n v="281.52"/>
  </r>
  <r>
    <x v="0"/>
    <x v="3"/>
    <x v="16"/>
    <n v="5775"/>
    <n v="42"/>
    <n v="137.5"/>
    <n v="11.73"/>
    <n v="492.66"/>
  </r>
  <r>
    <x v="4"/>
    <x v="1"/>
    <x v="13"/>
    <n v="1071"/>
    <n v="270"/>
    <n v="3.9666666666666668"/>
    <n v="10.62"/>
    <n v="2867.3999999999996"/>
  </r>
  <r>
    <x v="1"/>
    <x v="2"/>
    <x v="14"/>
    <n v="5019"/>
    <n v="150"/>
    <n v="33.46"/>
    <n v="6.49"/>
    <n v="973.5"/>
  </r>
  <r>
    <x v="7"/>
    <x v="0"/>
    <x v="16"/>
    <n v="2863"/>
    <n v="42"/>
    <n v="68.166666666666671"/>
    <n v="11.73"/>
    <n v="492.66"/>
  </r>
  <r>
    <x v="0"/>
    <x v="1"/>
    <x v="12"/>
    <n v="1617"/>
    <n v="126"/>
    <n v="12.833333333333334"/>
    <n v="7.16"/>
    <n v="902.16"/>
  </r>
  <r>
    <x v="4"/>
    <x v="0"/>
    <x v="21"/>
    <n v="6818"/>
    <n v="6"/>
    <n v="1136.3333333333333"/>
    <n v="5.6"/>
    <n v="33.599999999999994"/>
  </r>
  <r>
    <x v="8"/>
    <x v="1"/>
    <x v="16"/>
    <n v="6657"/>
    <n v="276"/>
    <n v="24.119565217391305"/>
    <n v="11.73"/>
    <n v="3237.48"/>
  </r>
  <r>
    <x v="8"/>
    <x v="5"/>
    <x v="9"/>
    <n v="2919"/>
    <n v="93"/>
    <n v="31.387096774193548"/>
    <n v="3.11"/>
    <n v="289.22999999999996"/>
  </r>
  <r>
    <x v="7"/>
    <x v="2"/>
    <x v="6"/>
    <n v="3094"/>
    <n v="246"/>
    <n v="12.577235772357724"/>
    <n v="5.79"/>
    <n v="1424.34"/>
  </r>
  <r>
    <x v="4"/>
    <x v="3"/>
    <x v="17"/>
    <n v="2989"/>
    <n v="3"/>
    <n v="996.33333333333337"/>
    <n v="4.97"/>
    <n v="14.91"/>
  </r>
  <r>
    <x v="1"/>
    <x v="4"/>
    <x v="18"/>
    <n v="2268"/>
    <n v="63"/>
    <n v="36"/>
    <n v="16.73"/>
    <n v="1053.99"/>
  </r>
  <r>
    <x v="6"/>
    <x v="1"/>
    <x v="6"/>
    <n v="4753"/>
    <n v="246"/>
    <n v="19.321138211382113"/>
    <n v="5.79"/>
    <n v="1424.34"/>
  </r>
  <r>
    <x v="7"/>
    <x v="5"/>
    <x v="15"/>
    <n v="7511"/>
    <n v="120"/>
    <n v="62.591666666666669"/>
    <n v="7.64"/>
    <n v="916.8"/>
  </r>
  <r>
    <x v="7"/>
    <x v="4"/>
    <x v="6"/>
    <n v="4326"/>
    <n v="348"/>
    <n v="12.431034482758621"/>
    <n v="5.79"/>
    <n v="2014.92"/>
  </r>
  <r>
    <x v="3"/>
    <x v="5"/>
    <x v="14"/>
    <n v="4935"/>
    <n v="126"/>
    <n v="39.166666666666664"/>
    <n v="6.49"/>
    <n v="817.74"/>
  </r>
  <r>
    <x v="4"/>
    <x v="1"/>
    <x v="0"/>
    <n v="4781"/>
    <n v="123"/>
    <n v="38.869918699186989"/>
    <n v="14.49"/>
    <n v="1782.27"/>
  </r>
  <r>
    <x v="6"/>
    <x v="4"/>
    <x v="4"/>
    <n v="7483"/>
    <n v="45"/>
    <n v="166.28888888888889"/>
    <n v="13.15"/>
    <n v="591.75"/>
  </r>
  <r>
    <x v="9"/>
    <x v="4"/>
    <x v="2"/>
    <n v="6860"/>
    <n v="126"/>
    <n v="54.444444444444443"/>
    <n v="11.88"/>
    <n v="1496.88"/>
  </r>
  <r>
    <x v="0"/>
    <x v="0"/>
    <x v="12"/>
    <n v="9002"/>
    <n v="72"/>
    <n v="125.02777777777777"/>
    <n v="7.16"/>
    <n v="515.52"/>
  </r>
  <r>
    <x v="4"/>
    <x v="2"/>
    <x v="12"/>
    <n v="1400"/>
    <n v="135"/>
    <n v="10.37037037037037"/>
    <n v="7.16"/>
    <n v="966.6"/>
  </r>
  <r>
    <x v="9"/>
    <x v="5"/>
    <x v="7"/>
    <n v="4053"/>
    <n v="24"/>
    <n v="168.875"/>
    <n v="9.77"/>
    <n v="234.48"/>
  </r>
  <r>
    <x v="5"/>
    <x v="2"/>
    <x v="6"/>
    <n v="2149"/>
    <n v="117"/>
    <n v="18.367521367521366"/>
    <n v="5.79"/>
    <n v="677.43"/>
  </r>
  <r>
    <x v="8"/>
    <x v="3"/>
    <x v="12"/>
    <n v="3640"/>
    <n v="51"/>
    <n v="71.372549019607845"/>
    <n v="7.16"/>
    <n v="365.16"/>
  </r>
  <r>
    <x v="7"/>
    <x v="3"/>
    <x v="14"/>
    <n v="630"/>
    <n v="36"/>
    <n v="17.5"/>
    <n v="6.49"/>
    <n v="233.64000000000001"/>
  </r>
  <r>
    <x v="2"/>
    <x v="1"/>
    <x v="18"/>
    <n v="2429"/>
    <n v="144"/>
    <n v="16.868055555555557"/>
    <n v="16.73"/>
    <n v="2409.12"/>
  </r>
  <r>
    <x v="2"/>
    <x v="2"/>
    <x v="4"/>
    <n v="2142"/>
    <n v="114"/>
    <n v="18.789473684210527"/>
    <n v="13.15"/>
    <n v="1499.1000000000001"/>
  </r>
  <r>
    <x v="5"/>
    <x v="0"/>
    <x v="0"/>
    <n v="6454"/>
    <n v="54"/>
    <n v="119.51851851851852"/>
    <n v="14.49"/>
    <n v="782.46"/>
  </r>
  <r>
    <x v="5"/>
    <x v="0"/>
    <x v="10"/>
    <n v="4487"/>
    <n v="333"/>
    <n v="13.474474474474475"/>
    <n v="8.7899999999999991"/>
    <n v="2927.0699999999997"/>
  </r>
  <r>
    <x v="8"/>
    <x v="0"/>
    <x v="2"/>
    <n v="938"/>
    <n v="366"/>
    <n v="2.5628415300546448"/>
    <n v="11.88"/>
    <n v="4348.08"/>
  </r>
  <r>
    <x v="8"/>
    <x v="4"/>
    <x v="21"/>
    <n v="8841"/>
    <n v="303"/>
    <n v="29.178217821782177"/>
    <n v="5.6"/>
    <n v="1696.8"/>
  </r>
  <r>
    <x v="7"/>
    <x v="3"/>
    <x v="5"/>
    <n v="4018"/>
    <n v="126"/>
    <n v="31.888888888888889"/>
    <n v="12.37"/>
    <n v="1558.62"/>
  </r>
  <r>
    <x v="3"/>
    <x v="0"/>
    <x v="16"/>
    <n v="714"/>
    <n v="231"/>
    <n v="3.0909090909090908"/>
    <n v="11.73"/>
    <n v="2709.63"/>
  </r>
  <r>
    <x v="2"/>
    <x v="4"/>
    <x v="4"/>
    <n v="3850"/>
    <n v="102"/>
    <n v="37.745098039215684"/>
    <n v="13.15"/>
    <n v="1341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outline="1" outlineData="1" multipleFieldFilters="0">
  <location ref="C10:E17" firstHeaderRow="1" firstDataRow="2" firstDataCol="1" rowPageCount="1" colPageCount="1"/>
  <pivotFields count="8">
    <pivotField axis="axisPage" multipleItemSelectionAllowed="1" showAll="0">
      <items count="11">
        <item h="1" x="7"/>
        <item h="1" x="1"/>
        <item h="1" x="3"/>
        <item h="1" x="5"/>
        <item h="1" x="4"/>
        <item x="6"/>
        <item h="1" x="8"/>
        <item h="1" x="2"/>
        <item h="1" x="9"/>
        <item h="1" x="0"/>
        <item t="default"/>
      </items>
    </pivotField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dataField="1" numFmtId="3" showAll="0"/>
    <pivotField showAll="0" defaultSubtotal="0"/>
    <pivotField showAll="0" defaultSubtotal="0"/>
    <pivotField showAll="0" defaultSubtotal="0"/>
  </pivotFields>
  <rowFields count="1">
    <field x="1"/>
  </rowFields>
  <rowItems count="6">
    <i>
      <x v="2"/>
    </i>
    <i>
      <x v="1"/>
    </i>
    <i>
      <x v="5"/>
    </i>
    <i>
      <x/>
    </i>
    <i>
      <x v="4"/>
    </i>
    <i>
      <x v="3"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Amount" fld="3" baseField="0" baseItem="0" numFmtId="173"/>
    <dataField name="Sum of Units" fld="4" baseField="0" baseItem="0"/>
  </dataFields>
  <formats count="2">
    <format dxfId="12">
      <pivotArea collapsedLevelsAreSubtotals="1" fieldPosition="0">
        <references count="2">
          <reference field="4294967294" count="1" selected="0">
            <x v="0"/>
          </reference>
          <reference field="1" count="1">
            <x v="2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Dark6" showRowHeaders="0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5" firstHeaderRow="1" firstDataRow="2" firstDataCol="1"/>
  <pivotFields count="8">
    <pivotField showAll="0"/>
    <pivotField showAll="0"/>
    <pivotField axis="axisRow" showAll="0" measureFilter="1" includeNewItemsInFilter="1" sortType="descending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dataField="1" numFmtId="3" showAll="0"/>
    <pivotField showAll="0" defaultSubtotal="0"/>
    <pivotField showAll="0" defaultSubtotal="0"/>
    <pivotField showAll="0" defaultSubtotal="0"/>
  </pivotFields>
  <rowFields count="1">
    <field x="2"/>
  </rowFields>
  <rowItems count="11">
    <i>
      <x v="7"/>
    </i>
    <i>
      <x v="8"/>
    </i>
    <i>
      <x v="6"/>
    </i>
    <i>
      <x v="16"/>
    </i>
    <i>
      <x v="17"/>
    </i>
    <i>
      <x v="18"/>
    </i>
    <i>
      <x v="1"/>
    </i>
    <i>
      <x v="4"/>
    </i>
    <i>
      <x v="10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 numFmtId="173"/>
    <dataField name="Sum of Units" fld="4" baseField="0" baseItem="0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9:I22" firstHeaderRow="1" firstDataRow="1" firstDataCol="1"/>
  <pivotFields count="8">
    <pivotField axis="axisRow" showAll="0" measureFilter="1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  <pivotField showAll="0" defaultSubtotal="0"/>
    <pivotField showAll="0" defaultSubtotal="0"/>
    <pivotField showAll="0" defaultSubtotal="0"/>
  </pivotFields>
  <rowFields count="2">
    <field x="1"/>
    <field x="0"/>
  </rowFields>
  <rowItems count="13">
    <i>
      <x/>
    </i>
    <i r="1">
      <x v="2"/>
    </i>
    <i>
      <x v="1"/>
    </i>
    <i r="1">
      <x v="1"/>
    </i>
    <i>
      <x v="2"/>
    </i>
    <i r="1">
      <x v="1"/>
    </i>
    <i>
      <x v="3"/>
    </i>
    <i r="1">
      <x v="8"/>
    </i>
    <i>
      <x v="4"/>
    </i>
    <i r="1">
      <x v="2"/>
    </i>
    <i>
      <x v="5"/>
    </i>
    <i r="1">
      <x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top="0" val="1" filterVal="1"/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9:B22" firstHeaderRow="1" firstDataRow="1" firstDataCol="1"/>
  <pivotFields count="8">
    <pivotField axis="axisRow" showAll="0" measureFilter="1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  <pivotField showAll="0" defaultSubtotal="0"/>
    <pivotField showAll="0" defaultSubtotal="0"/>
    <pivotField showAll="0" defaultSubtotal="0"/>
  </pivotFields>
  <rowFields count="2">
    <field x="1"/>
    <field x="0"/>
  </rowFields>
  <rowItems count="13">
    <i>
      <x/>
    </i>
    <i r="1">
      <x v="5"/>
    </i>
    <i>
      <x v="1"/>
    </i>
    <i r="1">
      <x v="5"/>
    </i>
    <i>
      <x v="2"/>
    </i>
    <i r="1">
      <x v="5"/>
    </i>
    <i>
      <x v="3"/>
    </i>
    <i r="1">
      <x v="3"/>
    </i>
    <i>
      <x v="4"/>
    </i>
    <i r="1">
      <x/>
    </i>
    <i>
      <x v="5"/>
    </i>
    <i r="1">
      <x v="9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</pivotTableDefinition>
</file>

<file path=xl/tables/table1.xml><?xml version="1.0" encoding="utf-8"?>
<table xmlns="http://schemas.openxmlformats.org/spreadsheetml/2006/main" id="1" name="products" displayName="products" ref="R5:S27" totalsRowShown="0">
  <autoFilter ref="R5:S27"/>
  <tableColumns count="2">
    <tableColumn id="1" name="Product"/>
    <tableColumn id="2" name="Cost per unit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" displayName="DATA" ref="A3:H303" totalsRowShown="0" headerRowDxfId="22">
  <autoFilter ref="A3:H303"/>
  <tableColumns count="8">
    <tableColumn id="1" name="Sales Person"/>
    <tableColumn id="2" name="Geography"/>
    <tableColumn id="3" name="Product"/>
    <tableColumn id="4" name="Amount" dataDxfId="24"/>
    <tableColumn id="5" name="Units" dataDxfId="23"/>
    <tableColumn id="6" name="Amount/Units" dataDxfId="10">
      <calculatedColumnFormula>DATA[[#This Row],[Amount]]/DATA[[#This Row],[Units]]</calculatedColumnFormula>
    </tableColumn>
    <tableColumn id="7" name="Cost per unit" dataDxfId="1">
      <calculatedColumnFormula>VLOOKUP(DATA[[#This Row],[Product]],products[],2,FALSE)</calculatedColumnFormula>
    </tableColumn>
    <tableColumn id="8" name="Cost" dataDxfId="0">
      <calculatedColumnFormula>G4*E4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ATA4" displayName="DATA4" ref="A6:E306" totalsRowShown="0" headerRowDxfId="19">
  <autoFilter ref="A6:E306"/>
  <sortState ref="A7:E306">
    <sortCondition ref="E6:E306"/>
  </sortState>
  <tableColumns count="5">
    <tableColumn id="1" name="Sales Person"/>
    <tableColumn id="2" name="Geography"/>
    <tableColumn id="3" name="Product"/>
    <tableColumn id="4" name="Amount" dataDxfId="21"/>
    <tableColumn id="5" name="Units" dataDxf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>
      <selection activeCell="L16" sqref="L16"/>
    </sheetView>
  </sheetViews>
  <sheetFormatPr defaultRowHeight="15"/>
  <cols>
    <col min="1" max="1" width="15.85546875" customWidth="1"/>
    <col min="2" max="2" width="15.7109375" customWidth="1"/>
    <col min="3" max="3" width="17.5703125" customWidth="1"/>
    <col min="4" max="4" width="14" customWidth="1"/>
    <col min="5" max="5" width="14.140625" customWidth="1"/>
    <col min="6" max="6" width="12.7109375" customWidth="1"/>
    <col min="18" max="18" width="27.140625" customWidth="1"/>
  </cols>
  <sheetData>
    <row r="1" spans="1:19" s="20" customFormat="1" ht="15" customHeight="1">
      <c r="A1" s="21" t="s">
        <v>53</v>
      </c>
    </row>
    <row r="2" spans="1:19" s="20" customFormat="1" ht="15" customHeight="1"/>
    <row r="3" spans="1:19" s="20" customFormat="1" ht="15" customHeight="1"/>
    <row r="4" spans="1:19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52</v>
      </c>
      <c r="G4" s="1" t="s">
        <v>80</v>
      </c>
      <c r="I4" s="7"/>
      <c r="J4" s="8"/>
      <c r="K4" s="8"/>
      <c r="L4" s="8"/>
      <c r="M4" s="8"/>
      <c r="N4" s="8"/>
      <c r="O4" s="9"/>
    </row>
    <row r="5" spans="1:19">
      <c r="A5" t="s">
        <v>5</v>
      </c>
      <c r="B5" t="s">
        <v>6</v>
      </c>
      <c r="C5" t="s">
        <v>7</v>
      </c>
      <c r="D5" s="3">
        <v>1624</v>
      </c>
      <c r="E5" s="4">
        <v>114</v>
      </c>
      <c r="F5">
        <f>VLOOKUP(C5,products[],2,FALSE)</f>
        <v>14.49</v>
      </c>
      <c r="G5">
        <f>F5*E5</f>
        <v>1651.8600000000001</v>
      </c>
      <c r="I5" s="10" t="s">
        <v>43</v>
      </c>
      <c r="J5" s="11"/>
      <c r="K5" s="12"/>
      <c r="L5" s="12"/>
      <c r="M5" s="12"/>
      <c r="N5" s="12"/>
      <c r="O5" s="13"/>
      <c r="R5" t="s">
        <v>2</v>
      </c>
      <c r="S5" t="s">
        <v>52</v>
      </c>
    </row>
    <row r="6" spans="1:19">
      <c r="A6" t="s">
        <v>8</v>
      </c>
      <c r="B6" t="s">
        <v>9</v>
      </c>
      <c r="C6" t="s">
        <v>10</v>
      </c>
      <c r="D6" s="3">
        <v>6706</v>
      </c>
      <c r="E6" s="4">
        <v>459</v>
      </c>
      <c r="F6">
        <f>VLOOKUP(C6,products[],2,FALSE)</f>
        <v>8.65</v>
      </c>
      <c r="G6">
        <f t="shared" ref="G6:G69" si="0">F6*E6</f>
        <v>3970.3500000000004</v>
      </c>
      <c r="I6" s="14">
        <v>1</v>
      </c>
      <c r="J6" s="6" t="s">
        <v>44</v>
      </c>
      <c r="K6" s="12"/>
      <c r="L6" s="12"/>
      <c r="M6" s="12"/>
      <c r="N6" s="12"/>
      <c r="O6" s="13"/>
      <c r="R6" t="s">
        <v>31</v>
      </c>
      <c r="S6" s="18">
        <v>9.33</v>
      </c>
    </row>
    <row r="7" spans="1:19">
      <c r="A7" t="s">
        <v>11</v>
      </c>
      <c r="B7" t="s">
        <v>9</v>
      </c>
      <c r="C7" t="s">
        <v>12</v>
      </c>
      <c r="D7" s="3">
        <v>959</v>
      </c>
      <c r="E7" s="4">
        <v>147</v>
      </c>
      <c r="F7">
        <f>VLOOKUP(C7,products[],2,FALSE)</f>
        <v>11.88</v>
      </c>
      <c r="G7">
        <f t="shared" si="0"/>
        <v>1746.3600000000001</v>
      </c>
      <c r="I7" s="14">
        <v>2</v>
      </c>
      <c r="J7" s="6" t="s">
        <v>45</v>
      </c>
      <c r="K7" s="12"/>
      <c r="L7" s="12"/>
      <c r="M7" s="12"/>
      <c r="N7" s="12"/>
      <c r="O7" s="13"/>
      <c r="R7" t="s">
        <v>24</v>
      </c>
      <c r="S7" s="18">
        <v>11.7</v>
      </c>
    </row>
    <row r="8" spans="1:19">
      <c r="A8" t="s">
        <v>13</v>
      </c>
      <c r="B8" t="s">
        <v>14</v>
      </c>
      <c r="C8" t="s">
        <v>15</v>
      </c>
      <c r="D8" s="3">
        <v>9632</v>
      </c>
      <c r="E8" s="4">
        <v>288</v>
      </c>
      <c r="F8">
        <f>VLOOKUP(C8,products[],2,FALSE)</f>
        <v>6.47</v>
      </c>
      <c r="G8">
        <f t="shared" si="0"/>
        <v>1863.36</v>
      </c>
      <c r="I8" s="14">
        <v>3</v>
      </c>
      <c r="J8" s="6" t="s">
        <v>46</v>
      </c>
      <c r="K8" s="12"/>
      <c r="L8" s="12"/>
      <c r="M8" s="12"/>
      <c r="N8" s="12"/>
      <c r="O8" s="13"/>
      <c r="R8" t="s">
        <v>12</v>
      </c>
      <c r="S8" s="18">
        <v>11.88</v>
      </c>
    </row>
    <row r="9" spans="1:19">
      <c r="A9" t="s">
        <v>16</v>
      </c>
      <c r="B9" t="s">
        <v>17</v>
      </c>
      <c r="C9" t="s">
        <v>18</v>
      </c>
      <c r="D9" s="3">
        <v>2100</v>
      </c>
      <c r="E9" s="4">
        <v>414</v>
      </c>
      <c r="F9">
        <f>VLOOKUP(C9,products[],2,FALSE)</f>
        <v>13.15</v>
      </c>
      <c r="G9">
        <f t="shared" si="0"/>
        <v>5444.1</v>
      </c>
      <c r="I9" s="14">
        <v>4</v>
      </c>
      <c r="J9" s="6" t="s">
        <v>47</v>
      </c>
      <c r="K9" s="12"/>
      <c r="L9" s="12"/>
      <c r="M9" s="12"/>
      <c r="N9" s="12"/>
      <c r="O9" s="13"/>
      <c r="R9" t="s">
        <v>37</v>
      </c>
      <c r="S9" s="18">
        <v>11.73</v>
      </c>
    </row>
    <row r="10" spans="1:19">
      <c r="A10" t="s">
        <v>5</v>
      </c>
      <c r="B10" t="s">
        <v>9</v>
      </c>
      <c r="C10" t="s">
        <v>19</v>
      </c>
      <c r="D10" s="3">
        <v>8869</v>
      </c>
      <c r="E10" s="4">
        <v>432</v>
      </c>
      <c r="F10">
        <f>VLOOKUP(C10,products[],2,FALSE)</f>
        <v>12.37</v>
      </c>
      <c r="G10">
        <f t="shared" si="0"/>
        <v>5343.8399999999992</v>
      </c>
      <c r="I10" s="14">
        <v>5</v>
      </c>
      <c r="J10" s="6" t="s">
        <v>48</v>
      </c>
      <c r="K10" s="12"/>
      <c r="L10" s="12"/>
      <c r="M10" s="12"/>
      <c r="N10" s="12"/>
      <c r="O10" s="13"/>
      <c r="R10" t="s">
        <v>29</v>
      </c>
      <c r="S10" s="18">
        <v>8.7899999999999991</v>
      </c>
    </row>
    <row r="11" spans="1:19">
      <c r="A11" t="s">
        <v>16</v>
      </c>
      <c r="B11" t="s">
        <v>20</v>
      </c>
      <c r="C11" t="s">
        <v>21</v>
      </c>
      <c r="D11" s="3">
        <v>2681</v>
      </c>
      <c r="E11" s="4">
        <v>54</v>
      </c>
      <c r="F11">
        <f>VLOOKUP(C11,products[],2,FALSE)</f>
        <v>5.79</v>
      </c>
      <c r="G11">
        <f t="shared" si="0"/>
        <v>312.66000000000003</v>
      </c>
      <c r="I11" s="14">
        <v>6</v>
      </c>
      <c r="J11" s="6" t="s">
        <v>49</v>
      </c>
      <c r="K11" s="12"/>
      <c r="L11" s="12"/>
      <c r="M11" s="12"/>
      <c r="N11" s="12"/>
      <c r="O11" s="13"/>
      <c r="R11" t="s">
        <v>28</v>
      </c>
      <c r="S11" s="18">
        <v>3.11</v>
      </c>
    </row>
    <row r="12" spans="1:19">
      <c r="A12" t="s">
        <v>8</v>
      </c>
      <c r="B12" t="s">
        <v>9</v>
      </c>
      <c r="C12" t="s">
        <v>22</v>
      </c>
      <c r="D12" s="3">
        <v>5012</v>
      </c>
      <c r="E12" s="4">
        <v>210</v>
      </c>
      <c r="F12">
        <f>VLOOKUP(C12,products[],2,FALSE)</f>
        <v>9.77</v>
      </c>
      <c r="G12">
        <f t="shared" si="0"/>
        <v>2051.6999999999998</v>
      </c>
      <c r="I12" s="14">
        <v>7</v>
      </c>
      <c r="J12" s="6" t="s">
        <v>50</v>
      </c>
      <c r="K12" s="12"/>
      <c r="L12" s="12"/>
      <c r="M12" s="12"/>
      <c r="N12" s="12"/>
      <c r="O12" s="13"/>
      <c r="R12" t="s">
        <v>15</v>
      </c>
      <c r="S12" s="18">
        <v>6.47</v>
      </c>
    </row>
    <row r="13" spans="1:19">
      <c r="A13" t="s">
        <v>23</v>
      </c>
      <c r="B13" t="s">
        <v>20</v>
      </c>
      <c r="C13" t="s">
        <v>24</v>
      </c>
      <c r="D13" s="3">
        <v>1281</v>
      </c>
      <c r="E13" s="4">
        <v>75</v>
      </c>
      <c r="F13">
        <f>VLOOKUP(C13,products[],2,FALSE)</f>
        <v>11.7</v>
      </c>
      <c r="G13">
        <f t="shared" si="0"/>
        <v>877.5</v>
      </c>
      <c r="I13" s="14">
        <v>8</v>
      </c>
      <c r="J13" s="6" t="s">
        <v>51</v>
      </c>
      <c r="K13" s="12"/>
      <c r="L13" s="12"/>
      <c r="M13" s="12"/>
      <c r="N13" s="12"/>
      <c r="O13" s="13"/>
      <c r="R13" t="s">
        <v>36</v>
      </c>
      <c r="S13" s="18">
        <v>7.64</v>
      </c>
    </row>
    <row r="14" spans="1:19">
      <c r="A14" t="s">
        <v>25</v>
      </c>
      <c r="B14" t="s">
        <v>6</v>
      </c>
      <c r="C14" t="s">
        <v>24</v>
      </c>
      <c r="D14" s="3">
        <v>4991</v>
      </c>
      <c r="E14" s="4">
        <v>12</v>
      </c>
      <c r="F14">
        <f>VLOOKUP(C14,products[],2,FALSE)</f>
        <v>11.7</v>
      </c>
      <c r="G14">
        <f t="shared" si="0"/>
        <v>140.39999999999998</v>
      </c>
      <c r="I14" s="14"/>
      <c r="J14" s="6"/>
      <c r="K14" s="12"/>
      <c r="L14" s="12"/>
      <c r="M14" s="12"/>
      <c r="N14" s="12"/>
      <c r="O14" s="13"/>
      <c r="R14" t="s">
        <v>33</v>
      </c>
      <c r="S14" s="18">
        <v>10.62</v>
      </c>
    </row>
    <row r="15" spans="1:19">
      <c r="A15" t="s">
        <v>26</v>
      </c>
      <c r="B15" t="s">
        <v>17</v>
      </c>
      <c r="C15" t="s">
        <v>18</v>
      </c>
      <c r="D15" s="3">
        <v>1785</v>
      </c>
      <c r="E15" s="4">
        <v>462</v>
      </c>
      <c r="F15">
        <f>VLOOKUP(C15,products[],2,FALSE)</f>
        <v>13.15</v>
      </c>
      <c r="G15">
        <f t="shared" si="0"/>
        <v>6075.3</v>
      </c>
      <c r="R15" t="s">
        <v>41</v>
      </c>
      <c r="S15" s="18">
        <v>9</v>
      </c>
    </row>
    <row r="16" spans="1:19">
      <c r="A16" t="s">
        <v>27</v>
      </c>
      <c r="B16" t="s">
        <v>6</v>
      </c>
      <c r="C16" t="s">
        <v>28</v>
      </c>
      <c r="D16" s="3">
        <v>3983</v>
      </c>
      <c r="E16" s="4">
        <v>144</v>
      </c>
      <c r="F16">
        <f>VLOOKUP(C16,products[],2,FALSE)</f>
        <v>3.11</v>
      </c>
      <c r="G16">
        <f t="shared" si="0"/>
        <v>447.84</v>
      </c>
      <c r="I16" s="15"/>
      <c r="J16" s="16"/>
      <c r="K16" s="16"/>
      <c r="L16" s="16"/>
      <c r="M16" s="16"/>
      <c r="N16" s="16"/>
      <c r="O16" s="17"/>
      <c r="R16" t="s">
        <v>22</v>
      </c>
      <c r="S16" s="18">
        <v>9.77</v>
      </c>
    </row>
    <row r="17" spans="1:19">
      <c r="A17" t="s">
        <v>11</v>
      </c>
      <c r="B17" t="s">
        <v>20</v>
      </c>
      <c r="C17" t="s">
        <v>29</v>
      </c>
      <c r="D17" s="3">
        <v>2646</v>
      </c>
      <c r="E17" s="4">
        <v>120</v>
      </c>
      <c r="F17">
        <f>VLOOKUP(C17,products[],2,FALSE)</f>
        <v>8.7899999999999991</v>
      </c>
      <c r="G17">
        <f t="shared" si="0"/>
        <v>1054.8</v>
      </c>
      <c r="R17" t="s">
        <v>34</v>
      </c>
      <c r="S17" s="18">
        <v>6.49</v>
      </c>
    </row>
    <row r="18" spans="1:19">
      <c r="A18" t="s">
        <v>26</v>
      </c>
      <c r="B18" t="s">
        <v>30</v>
      </c>
      <c r="C18" t="s">
        <v>31</v>
      </c>
      <c r="D18" s="3">
        <v>252</v>
      </c>
      <c r="E18" s="4">
        <v>54</v>
      </c>
      <c r="F18">
        <f>VLOOKUP(C18,products[],2,FALSE)</f>
        <v>9.33</v>
      </c>
      <c r="G18">
        <f t="shared" si="0"/>
        <v>503.82</v>
      </c>
      <c r="R18" t="s">
        <v>38</v>
      </c>
      <c r="S18" s="18">
        <v>4.97</v>
      </c>
    </row>
    <row r="19" spans="1:19">
      <c r="A19" t="s">
        <v>27</v>
      </c>
      <c r="B19" t="s">
        <v>9</v>
      </c>
      <c r="C19" t="s">
        <v>18</v>
      </c>
      <c r="D19" s="3">
        <v>2464</v>
      </c>
      <c r="E19" s="4">
        <v>234</v>
      </c>
      <c r="F19">
        <f>VLOOKUP(C19,products[],2,FALSE)</f>
        <v>13.15</v>
      </c>
      <c r="G19">
        <f t="shared" si="0"/>
        <v>3077.1</v>
      </c>
      <c r="R19" t="s">
        <v>18</v>
      </c>
      <c r="S19" s="18">
        <v>13.15</v>
      </c>
    </row>
    <row r="20" spans="1:19">
      <c r="A20" t="s">
        <v>27</v>
      </c>
      <c r="B20" t="s">
        <v>9</v>
      </c>
      <c r="C20" t="s">
        <v>32</v>
      </c>
      <c r="D20" s="3">
        <v>2114</v>
      </c>
      <c r="E20" s="4">
        <v>66</v>
      </c>
      <c r="F20">
        <f>VLOOKUP(C20,products[],2,FALSE)</f>
        <v>7.16</v>
      </c>
      <c r="G20">
        <f t="shared" si="0"/>
        <v>472.56</v>
      </c>
      <c r="R20" t="s">
        <v>42</v>
      </c>
      <c r="S20" s="18">
        <v>5.6</v>
      </c>
    </row>
    <row r="21" spans="1:19">
      <c r="A21" t="s">
        <v>16</v>
      </c>
      <c r="B21" t="s">
        <v>6</v>
      </c>
      <c r="C21" t="s">
        <v>21</v>
      </c>
      <c r="D21" s="3">
        <v>7693</v>
      </c>
      <c r="E21" s="4">
        <v>87</v>
      </c>
      <c r="F21">
        <f>VLOOKUP(C21,products[],2,FALSE)</f>
        <v>5.79</v>
      </c>
      <c r="G21">
        <f t="shared" si="0"/>
        <v>503.73</v>
      </c>
      <c r="R21" t="s">
        <v>39</v>
      </c>
      <c r="S21" s="18">
        <v>16.73</v>
      </c>
    </row>
    <row r="22" spans="1:19">
      <c r="A22" t="s">
        <v>25</v>
      </c>
      <c r="B22" t="s">
        <v>30</v>
      </c>
      <c r="C22" t="s">
        <v>33</v>
      </c>
      <c r="D22" s="3">
        <v>15610</v>
      </c>
      <c r="E22" s="4">
        <v>339</v>
      </c>
      <c r="F22">
        <f>VLOOKUP(C22,products[],2,FALSE)</f>
        <v>10.62</v>
      </c>
      <c r="G22">
        <f t="shared" si="0"/>
        <v>3600.18</v>
      </c>
      <c r="R22" t="s">
        <v>40</v>
      </c>
      <c r="S22" s="18">
        <v>10.38</v>
      </c>
    </row>
    <row r="23" spans="1:19">
      <c r="A23" t="s">
        <v>13</v>
      </c>
      <c r="B23" t="s">
        <v>30</v>
      </c>
      <c r="C23" t="s">
        <v>22</v>
      </c>
      <c r="D23" s="3">
        <v>336</v>
      </c>
      <c r="E23" s="4">
        <v>144</v>
      </c>
      <c r="F23">
        <f>VLOOKUP(C23,products[],2,FALSE)</f>
        <v>9.77</v>
      </c>
      <c r="G23">
        <f t="shared" si="0"/>
        <v>1406.8799999999999</v>
      </c>
      <c r="R23" t="s">
        <v>32</v>
      </c>
      <c r="S23" s="18">
        <v>7.16</v>
      </c>
    </row>
    <row r="24" spans="1:19">
      <c r="A24" t="s">
        <v>26</v>
      </c>
      <c r="B24" t="s">
        <v>17</v>
      </c>
      <c r="C24" t="s">
        <v>33</v>
      </c>
      <c r="D24" s="3">
        <v>9443</v>
      </c>
      <c r="E24" s="4">
        <v>162</v>
      </c>
      <c r="F24">
        <f>VLOOKUP(C24,products[],2,FALSE)</f>
        <v>10.62</v>
      </c>
      <c r="G24">
        <f t="shared" si="0"/>
        <v>1720.4399999999998</v>
      </c>
      <c r="R24" t="s">
        <v>7</v>
      </c>
      <c r="S24" s="18">
        <v>14.49</v>
      </c>
    </row>
    <row r="25" spans="1:19">
      <c r="A25" t="s">
        <v>11</v>
      </c>
      <c r="B25" t="s">
        <v>30</v>
      </c>
      <c r="C25" t="s">
        <v>34</v>
      </c>
      <c r="D25" s="3">
        <v>8155</v>
      </c>
      <c r="E25" s="4">
        <v>90</v>
      </c>
      <c r="F25">
        <f>VLOOKUP(C25,products[],2,FALSE)</f>
        <v>6.49</v>
      </c>
      <c r="G25">
        <f t="shared" si="0"/>
        <v>584.1</v>
      </c>
      <c r="R25" t="s">
        <v>21</v>
      </c>
      <c r="S25" s="18">
        <v>5.79</v>
      </c>
    </row>
    <row r="26" spans="1:19">
      <c r="A26" t="s">
        <v>8</v>
      </c>
      <c r="B26" t="s">
        <v>20</v>
      </c>
      <c r="C26" t="s">
        <v>34</v>
      </c>
      <c r="D26" s="3">
        <v>1701</v>
      </c>
      <c r="E26" s="4">
        <v>234</v>
      </c>
      <c r="F26">
        <f>VLOOKUP(C26,products[],2,FALSE)</f>
        <v>6.49</v>
      </c>
      <c r="G26">
        <f t="shared" si="0"/>
        <v>1518.66</v>
      </c>
      <c r="R26" t="s">
        <v>10</v>
      </c>
      <c r="S26" s="18">
        <v>8.65</v>
      </c>
    </row>
    <row r="27" spans="1:19">
      <c r="A27" t="s">
        <v>35</v>
      </c>
      <c r="B27" t="s">
        <v>20</v>
      </c>
      <c r="C27" t="s">
        <v>22</v>
      </c>
      <c r="D27" s="3">
        <v>2205</v>
      </c>
      <c r="E27" s="4">
        <v>141</v>
      </c>
      <c r="F27">
        <f>VLOOKUP(C27,products[],2,FALSE)</f>
        <v>9.77</v>
      </c>
      <c r="G27">
        <f t="shared" si="0"/>
        <v>1377.57</v>
      </c>
      <c r="R27" t="s">
        <v>19</v>
      </c>
      <c r="S27" s="18">
        <v>12.37</v>
      </c>
    </row>
    <row r="28" spans="1:19">
      <c r="A28" t="s">
        <v>8</v>
      </c>
      <c r="B28" t="s">
        <v>6</v>
      </c>
      <c r="C28" t="s">
        <v>36</v>
      </c>
      <c r="D28" s="3">
        <v>1771</v>
      </c>
      <c r="E28" s="4">
        <v>204</v>
      </c>
      <c r="F28">
        <f>VLOOKUP(C28,products[],2,FALSE)</f>
        <v>7.64</v>
      </c>
      <c r="G28">
        <f t="shared" si="0"/>
        <v>1558.56</v>
      </c>
    </row>
    <row r="29" spans="1:19">
      <c r="A29" t="s">
        <v>13</v>
      </c>
      <c r="B29" t="s">
        <v>9</v>
      </c>
      <c r="C29" t="s">
        <v>37</v>
      </c>
      <c r="D29" s="3">
        <v>2114</v>
      </c>
      <c r="E29" s="4">
        <v>186</v>
      </c>
      <c r="F29">
        <f>VLOOKUP(C29,products[],2,FALSE)</f>
        <v>11.73</v>
      </c>
      <c r="G29">
        <f t="shared" si="0"/>
        <v>2181.7800000000002</v>
      </c>
    </row>
    <row r="30" spans="1:19">
      <c r="A30" t="s">
        <v>13</v>
      </c>
      <c r="B30" t="s">
        <v>14</v>
      </c>
      <c r="C30" t="s">
        <v>31</v>
      </c>
      <c r="D30" s="3">
        <v>10311</v>
      </c>
      <c r="E30" s="4">
        <v>231</v>
      </c>
      <c r="F30">
        <f>VLOOKUP(C30,products[],2,FALSE)</f>
        <v>9.33</v>
      </c>
      <c r="G30">
        <f t="shared" si="0"/>
        <v>2155.23</v>
      </c>
    </row>
    <row r="31" spans="1:19">
      <c r="A31" t="s">
        <v>27</v>
      </c>
      <c r="B31" t="s">
        <v>17</v>
      </c>
      <c r="C31" t="s">
        <v>29</v>
      </c>
      <c r="D31" s="3">
        <v>21</v>
      </c>
      <c r="E31" s="4">
        <v>168</v>
      </c>
      <c r="F31">
        <f>VLOOKUP(C31,products[],2,FALSE)</f>
        <v>8.7899999999999991</v>
      </c>
      <c r="G31">
        <f t="shared" si="0"/>
        <v>1476.7199999999998</v>
      </c>
    </row>
    <row r="32" spans="1:19">
      <c r="A32" t="s">
        <v>35</v>
      </c>
      <c r="B32" t="s">
        <v>9</v>
      </c>
      <c r="C32" t="s">
        <v>33</v>
      </c>
      <c r="D32" s="3">
        <v>1974</v>
      </c>
      <c r="E32" s="4">
        <v>195</v>
      </c>
      <c r="F32">
        <f>VLOOKUP(C32,products[],2,FALSE)</f>
        <v>10.62</v>
      </c>
      <c r="G32">
        <f t="shared" si="0"/>
        <v>2070.8999999999996</v>
      </c>
    </row>
    <row r="33" spans="1:7">
      <c r="A33" t="s">
        <v>25</v>
      </c>
      <c r="B33" t="s">
        <v>14</v>
      </c>
      <c r="C33" t="s">
        <v>34</v>
      </c>
      <c r="D33" s="3">
        <v>6314</v>
      </c>
      <c r="E33" s="4">
        <v>15</v>
      </c>
      <c r="F33">
        <f>VLOOKUP(C33,products[],2,FALSE)</f>
        <v>6.49</v>
      </c>
      <c r="G33">
        <f t="shared" si="0"/>
        <v>97.350000000000009</v>
      </c>
    </row>
    <row r="34" spans="1:7">
      <c r="A34" t="s">
        <v>35</v>
      </c>
      <c r="B34" t="s">
        <v>6</v>
      </c>
      <c r="C34" t="s">
        <v>34</v>
      </c>
      <c r="D34" s="3">
        <v>4683</v>
      </c>
      <c r="E34" s="4">
        <v>30</v>
      </c>
      <c r="F34">
        <f>VLOOKUP(C34,products[],2,FALSE)</f>
        <v>6.49</v>
      </c>
      <c r="G34">
        <f t="shared" si="0"/>
        <v>194.70000000000002</v>
      </c>
    </row>
    <row r="35" spans="1:7">
      <c r="A35" t="s">
        <v>13</v>
      </c>
      <c r="B35" t="s">
        <v>6</v>
      </c>
      <c r="C35" t="s">
        <v>38</v>
      </c>
      <c r="D35" s="3">
        <v>6398</v>
      </c>
      <c r="E35" s="4">
        <v>102</v>
      </c>
      <c r="F35">
        <f>VLOOKUP(C35,products[],2,FALSE)</f>
        <v>4.97</v>
      </c>
      <c r="G35">
        <f t="shared" si="0"/>
        <v>506.94</v>
      </c>
    </row>
    <row r="36" spans="1:7">
      <c r="A36" t="s">
        <v>26</v>
      </c>
      <c r="B36" t="s">
        <v>9</v>
      </c>
      <c r="C36" t="s">
        <v>36</v>
      </c>
      <c r="D36" s="3">
        <v>553</v>
      </c>
      <c r="E36" s="4">
        <v>15</v>
      </c>
      <c r="F36">
        <f>VLOOKUP(C36,products[],2,FALSE)</f>
        <v>7.64</v>
      </c>
      <c r="G36">
        <f t="shared" si="0"/>
        <v>114.6</v>
      </c>
    </row>
    <row r="37" spans="1:7">
      <c r="A37" t="s">
        <v>8</v>
      </c>
      <c r="B37" t="s">
        <v>17</v>
      </c>
      <c r="C37" t="s">
        <v>7</v>
      </c>
      <c r="D37" s="3">
        <v>7021</v>
      </c>
      <c r="E37" s="4">
        <v>183</v>
      </c>
      <c r="F37">
        <f>VLOOKUP(C37,products[],2,FALSE)</f>
        <v>14.49</v>
      </c>
      <c r="G37">
        <f t="shared" si="0"/>
        <v>2651.67</v>
      </c>
    </row>
    <row r="38" spans="1:7">
      <c r="A38" t="s">
        <v>5</v>
      </c>
      <c r="B38" t="s">
        <v>17</v>
      </c>
      <c r="C38" t="s">
        <v>22</v>
      </c>
      <c r="D38" s="3">
        <v>5817</v>
      </c>
      <c r="E38" s="4">
        <v>12</v>
      </c>
      <c r="F38">
        <f>VLOOKUP(C38,products[],2,FALSE)</f>
        <v>9.77</v>
      </c>
      <c r="G38">
        <f t="shared" si="0"/>
        <v>117.24</v>
      </c>
    </row>
    <row r="39" spans="1:7">
      <c r="A39" t="s">
        <v>13</v>
      </c>
      <c r="B39" t="s">
        <v>17</v>
      </c>
      <c r="C39" t="s">
        <v>24</v>
      </c>
      <c r="D39" s="3">
        <v>3976</v>
      </c>
      <c r="E39" s="4">
        <v>72</v>
      </c>
      <c r="F39">
        <f>VLOOKUP(C39,products[],2,FALSE)</f>
        <v>11.7</v>
      </c>
      <c r="G39">
        <f t="shared" si="0"/>
        <v>842.4</v>
      </c>
    </row>
    <row r="40" spans="1:7">
      <c r="A40" t="s">
        <v>16</v>
      </c>
      <c r="B40" t="s">
        <v>20</v>
      </c>
      <c r="C40" t="s">
        <v>39</v>
      </c>
      <c r="D40" s="3">
        <v>1134</v>
      </c>
      <c r="E40" s="4">
        <v>282</v>
      </c>
      <c r="F40">
        <f>VLOOKUP(C40,products[],2,FALSE)</f>
        <v>16.73</v>
      </c>
      <c r="G40">
        <f t="shared" si="0"/>
        <v>4717.8599999999997</v>
      </c>
    </row>
    <row r="41" spans="1:7">
      <c r="A41" t="s">
        <v>26</v>
      </c>
      <c r="B41" t="s">
        <v>17</v>
      </c>
      <c r="C41" t="s">
        <v>40</v>
      </c>
      <c r="D41" s="3">
        <v>6027</v>
      </c>
      <c r="E41" s="4">
        <v>144</v>
      </c>
      <c r="F41">
        <f>VLOOKUP(C41,products[],2,FALSE)</f>
        <v>10.38</v>
      </c>
      <c r="G41">
        <f t="shared" si="0"/>
        <v>1494.72</v>
      </c>
    </row>
    <row r="42" spans="1:7">
      <c r="A42" t="s">
        <v>16</v>
      </c>
      <c r="B42" t="s">
        <v>6</v>
      </c>
      <c r="C42" t="s">
        <v>29</v>
      </c>
      <c r="D42" s="3">
        <v>1904</v>
      </c>
      <c r="E42" s="4">
        <v>405</v>
      </c>
      <c r="F42">
        <f>VLOOKUP(C42,products[],2,FALSE)</f>
        <v>8.7899999999999991</v>
      </c>
      <c r="G42">
        <f t="shared" si="0"/>
        <v>3559.95</v>
      </c>
    </row>
    <row r="43" spans="1:7">
      <c r="A43" t="s">
        <v>23</v>
      </c>
      <c r="B43" t="s">
        <v>30</v>
      </c>
      <c r="C43" t="s">
        <v>10</v>
      </c>
      <c r="D43" s="3">
        <v>3262</v>
      </c>
      <c r="E43" s="4">
        <v>75</v>
      </c>
      <c r="F43">
        <f>VLOOKUP(C43,products[],2,FALSE)</f>
        <v>8.65</v>
      </c>
      <c r="G43">
        <f t="shared" si="0"/>
        <v>648.75</v>
      </c>
    </row>
    <row r="44" spans="1:7">
      <c r="A44" t="s">
        <v>5</v>
      </c>
      <c r="B44" t="s">
        <v>30</v>
      </c>
      <c r="C44" t="s">
        <v>39</v>
      </c>
      <c r="D44" s="3">
        <v>2289</v>
      </c>
      <c r="E44" s="4">
        <v>135</v>
      </c>
      <c r="F44">
        <f>VLOOKUP(C44,products[],2,FALSE)</f>
        <v>16.73</v>
      </c>
      <c r="G44">
        <f t="shared" si="0"/>
        <v>2258.5500000000002</v>
      </c>
    </row>
    <row r="45" spans="1:7">
      <c r="A45" t="s">
        <v>25</v>
      </c>
      <c r="B45" t="s">
        <v>30</v>
      </c>
      <c r="C45" t="s">
        <v>39</v>
      </c>
      <c r="D45" s="3">
        <v>6986</v>
      </c>
      <c r="E45" s="4">
        <v>21</v>
      </c>
      <c r="F45">
        <f>VLOOKUP(C45,products[],2,FALSE)</f>
        <v>16.73</v>
      </c>
      <c r="G45">
        <f t="shared" si="0"/>
        <v>351.33</v>
      </c>
    </row>
    <row r="46" spans="1:7">
      <c r="A46" t="s">
        <v>26</v>
      </c>
      <c r="B46" t="s">
        <v>20</v>
      </c>
      <c r="C46" t="s">
        <v>34</v>
      </c>
      <c r="D46" s="3">
        <v>4417</v>
      </c>
      <c r="E46" s="4">
        <v>153</v>
      </c>
      <c r="F46">
        <f>VLOOKUP(C46,products[],2,FALSE)</f>
        <v>6.49</v>
      </c>
      <c r="G46">
        <f t="shared" si="0"/>
        <v>992.97</v>
      </c>
    </row>
    <row r="47" spans="1:7">
      <c r="A47" t="s">
        <v>16</v>
      </c>
      <c r="B47" t="s">
        <v>30</v>
      </c>
      <c r="C47" t="s">
        <v>37</v>
      </c>
      <c r="D47" s="3">
        <v>1442</v>
      </c>
      <c r="E47" s="4">
        <v>15</v>
      </c>
      <c r="F47">
        <f>VLOOKUP(C47,products[],2,FALSE)</f>
        <v>11.73</v>
      </c>
      <c r="G47">
        <f t="shared" si="0"/>
        <v>175.95000000000002</v>
      </c>
    </row>
    <row r="48" spans="1:7">
      <c r="A48" t="s">
        <v>27</v>
      </c>
      <c r="B48" t="s">
        <v>9</v>
      </c>
      <c r="C48" t="s">
        <v>24</v>
      </c>
      <c r="D48" s="3">
        <v>2415</v>
      </c>
      <c r="E48" s="4">
        <v>255</v>
      </c>
      <c r="F48">
        <f>VLOOKUP(C48,products[],2,FALSE)</f>
        <v>11.7</v>
      </c>
      <c r="G48">
        <f t="shared" si="0"/>
        <v>2983.5</v>
      </c>
    </row>
    <row r="49" spans="1:7">
      <c r="A49" t="s">
        <v>26</v>
      </c>
      <c r="B49" t="s">
        <v>6</v>
      </c>
      <c r="C49" t="s">
        <v>36</v>
      </c>
      <c r="D49" s="3">
        <v>238</v>
      </c>
      <c r="E49" s="4">
        <v>18</v>
      </c>
      <c r="F49">
        <f>VLOOKUP(C49,products[],2,FALSE)</f>
        <v>7.64</v>
      </c>
      <c r="G49">
        <f t="shared" si="0"/>
        <v>137.51999999999998</v>
      </c>
    </row>
    <row r="50" spans="1:7">
      <c r="A50" t="s">
        <v>16</v>
      </c>
      <c r="B50" t="s">
        <v>6</v>
      </c>
      <c r="C50" t="s">
        <v>34</v>
      </c>
      <c r="D50" s="3">
        <v>4949</v>
      </c>
      <c r="E50" s="4">
        <v>189</v>
      </c>
      <c r="F50">
        <f>VLOOKUP(C50,products[],2,FALSE)</f>
        <v>6.49</v>
      </c>
      <c r="G50">
        <f t="shared" si="0"/>
        <v>1226.6100000000001</v>
      </c>
    </row>
    <row r="51" spans="1:7">
      <c r="A51" t="s">
        <v>25</v>
      </c>
      <c r="B51" t="s">
        <v>20</v>
      </c>
      <c r="C51" t="s">
        <v>10</v>
      </c>
      <c r="D51" s="3">
        <v>5075</v>
      </c>
      <c r="E51" s="4">
        <v>21</v>
      </c>
      <c r="F51">
        <f>VLOOKUP(C51,products[],2,FALSE)</f>
        <v>8.65</v>
      </c>
      <c r="G51">
        <f t="shared" si="0"/>
        <v>181.65</v>
      </c>
    </row>
    <row r="52" spans="1:7">
      <c r="A52" t="s">
        <v>27</v>
      </c>
      <c r="B52" t="s">
        <v>14</v>
      </c>
      <c r="C52" t="s">
        <v>29</v>
      </c>
      <c r="D52" s="3">
        <v>9198</v>
      </c>
      <c r="E52" s="4">
        <v>36</v>
      </c>
      <c r="F52">
        <f>VLOOKUP(C52,products[],2,FALSE)</f>
        <v>8.7899999999999991</v>
      </c>
      <c r="G52">
        <f t="shared" si="0"/>
        <v>316.43999999999994</v>
      </c>
    </row>
    <row r="53" spans="1:7">
      <c r="A53" t="s">
        <v>16</v>
      </c>
      <c r="B53" t="s">
        <v>30</v>
      </c>
      <c r="C53" t="s">
        <v>32</v>
      </c>
      <c r="D53" s="3">
        <v>3339</v>
      </c>
      <c r="E53" s="4">
        <v>75</v>
      </c>
      <c r="F53">
        <f>VLOOKUP(C53,products[],2,FALSE)</f>
        <v>7.16</v>
      </c>
      <c r="G53">
        <f t="shared" si="0"/>
        <v>537</v>
      </c>
    </row>
    <row r="54" spans="1:7">
      <c r="A54" t="s">
        <v>5</v>
      </c>
      <c r="B54" t="s">
        <v>30</v>
      </c>
      <c r="C54" t="s">
        <v>28</v>
      </c>
      <c r="D54" s="3">
        <v>5019</v>
      </c>
      <c r="E54" s="4">
        <v>156</v>
      </c>
      <c r="F54">
        <f>VLOOKUP(C54,products[],2,FALSE)</f>
        <v>3.11</v>
      </c>
      <c r="G54">
        <f t="shared" si="0"/>
        <v>485.15999999999997</v>
      </c>
    </row>
    <row r="55" spans="1:7">
      <c r="A55" t="s">
        <v>25</v>
      </c>
      <c r="B55" t="s">
        <v>14</v>
      </c>
      <c r="C55" t="s">
        <v>29</v>
      </c>
      <c r="D55" s="3">
        <v>16184</v>
      </c>
      <c r="E55" s="4">
        <v>39</v>
      </c>
      <c r="F55">
        <f>VLOOKUP(C55,products[],2,FALSE)</f>
        <v>8.7899999999999991</v>
      </c>
      <c r="G55">
        <f t="shared" si="0"/>
        <v>342.80999999999995</v>
      </c>
    </row>
    <row r="56" spans="1:7">
      <c r="A56" t="s">
        <v>16</v>
      </c>
      <c r="B56" t="s">
        <v>14</v>
      </c>
      <c r="C56" t="s">
        <v>41</v>
      </c>
      <c r="D56" s="3">
        <v>497</v>
      </c>
      <c r="E56" s="4">
        <v>63</v>
      </c>
      <c r="F56">
        <f>VLOOKUP(C56,products[],2,FALSE)</f>
        <v>9</v>
      </c>
      <c r="G56">
        <f t="shared" si="0"/>
        <v>567</v>
      </c>
    </row>
    <row r="57" spans="1:7">
      <c r="A57" t="s">
        <v>26</v>
      </c>
      <c r="B57" t="s">
        <v>14</v>
      </c>
      <c r="C57" t="s">
        <v>32</v>
      </c>
      <c r="D57" s="3">
        <v>8211</v>
      </c>
      <c r="E57" s="4">
        <v>75</v>
      </c>
      <c r="F57">
        <f>VLOOKUP(C57,products[],2,FALSE)</f>
        <v>7.16</v>
      </c>
      <c r="G57">
        <f t="shared" si="0"/>
        <v>537</v>
      </c>
    </row>
    <row r="58" spans="1:7">
      <c r="A58" t="s">
        <v>26</v>
      </c>
      <c r="B58" t="s">
        <v>20</v>
      </c>
      <c r="C58" t="s">
        <v>40</v>
      </c>
      <c r="D58" s="3">
        <v>6580</v>
      </c>
      <c r="E58" s="4">
        <v>183</v>
      </c>
      <c r="F58">
        <f>VLOOKUP(C58,products[],2,FALSE)</f>
        <v>10.38</v>
      </c>
      <c r="G58">
        <f t="shared" si="0"/>
        <v>1899.5400000000002</v>
      </c>
    </row>
    <row r="59" spans="1:7">
      <c r="A59" t="s">
        <v>13</v>
      </c>
      <c r="B59" t="s">
        <v>9</v>
      </c>
      <c r="C59" t="s">
        <v>31</v>
      </c>
      <c r="D59" s="3">
        <v>4760</v>
      </c>
      <c r="E59" s="4">
        <v>69</v>
      </c>
      <c r="F59">
        <f>VLOOKUP(C59,products[],2,FALSE)</f>
        <v>9.33</v>
      </c>
      <c r="G59">
        <f t="shared" si="0"/>
        <v>643.77</v>
      </c>
    </row>
    <row r="60" spans="1:7">
      <c r="A60" t="s">
        <v>5</v>
      </c>
      <c r="B60" t="s">
        <v>14</v>
      </c>
      <c r="C60" t="s">
        <v>18</v>
      </c>
      <c r="D60" s="3">
        <v>5439</v>
      </c>
      <c r="E60" s="4">
        <v>30</v>
      </c>
      <c r="F60">
        <f>VLOOKUP(C60,products[],2,FALSE)</f>
        <v>13.15</v>
      </c>
      <c r="G60">
        <f t="shared" si="0"/>
        <v>394.5</v>
      </c>
    </row>
    <row r="61" spans="1:7">
      <c r="A61" t="s">
        <v>13</v>
      </c>
      <c r="B61" t="s">
        <v>30</v>
      </c>
      <c r="C61" t="s">
        <v>28</v>
      </c>
      <c r="D61" s="3">
        <v>1463</v>
      </c>
      <c r="E61" s="4">
        <v>39</v>
      </c>
      <c r="F61">
        <f>VLOOKUP(C61,products[],2,FALSE)</f>
        <v>3.11</v>
      </c>
      <c r="G61">
        <f t="shared" si="0"/>
        <v>121.28999999999999</v>
      </c>
    </row>
    <row r="62" spans="1:7">
      <c r="A62" t="s">
        <v>27</v>
      </c>
      <c r="B62" t="s">
        <v>30</v>
      </c>
      <c r="C62" t="s">
        <v>10</v>
      </c>
      <c r="D62" s="3">
        <v>7777</v>
      </c>
      <c r="E62" s="4">
        <v>504</v>
      </c>
      <c r="F62">
        <f>VLOOKUP(C62,products[],2,FALSE)</f>
        <v>8.65</v>
      </c>
      <c r="G62">
        <f t="shared" si="0"/>
        <v>4359.6000000000004</v>
      </c>
    </row>
    <row r="63" spans="1:7">
      <c r="A63" t="s">
        <v>11</v>
      </c>
      <c r="B63" t="s">
        <v>6</v>
      </c>
      <c r="C63" t="s">
        <v>32</v>
      </c>
      <c r="D63" s="3">
        <v>1085</v>
      </c>
      <c r="E63" s="4">
        <v>273</v>
      </c>
      <c r="F63">
        <f>VLOOKUP(C63,products[],2,FALSE)</f>
        <v>7.16</v>
      </c>
      <c r="G63">
        <f t="shared" si="0"/>
        <v>1954.68</v>
      </c>
    </row>
    <row r="64" spans="1:7">
      <c r="A64" t="s">
        <v>25</v>
      </c>
      <c r="B64" t="s">
        <v>6</v>
      </c>
      <c r="C64" t="s">
        <v>21</v>
      </c>
      <c r="D64" s="3">
        <v>182</v>
      </c>
      <c r="E64" s="4">
        <v>48</v>
      </c>
      <c r="F64">
        <f>VLOOKUP(C64,products[],2,FALSE)</f>
        <v>5.79</v>
      </c>
      <c r="G64">
        <f t="shared" si="0"/>
        <v>277.92</v>
      </c>
    </row>
    <row r="65" spans="1:7">
      <c r="A65" t="s">
        <v>16</v>
      </c>
      <c r="B65" t="s">
        <v>30</v>
      </c>
      <c r="C65" t="s">
        <v>39</v>
      </c>
      <c r="D65" s="3">
        <v>4242</v>
      </c>
      <c r="E65" s="4">
        <v>207</v>
      </c>
      <c r="F65">
        <f>VLOOKUP(C65,products[],2,FALSE)</f>
        <v>16.73</v>
      </c>
      <c r="G65">
        <f t="shared" si="0"/>
        <v>3463.11</v>
      </c>
    </row>
    <row r="66" spans="1:7">
      <c r="A66" t="s">
        <v>16</v>
      </c>
      <c r="B66" t="s">
        <v>14</v>
      </c>
      <c r="C66" t="s">
        <v>10</v>
      </c>
      <c r="D66" s="3">
        <v>6118</v>
      </c>
      <c r="E66" s="4">
        <v>9</v>
      </c>
      <c r="F66">
        <f>VLOOKUP(C66,products[],2,FALSE)</f>
        <v>8.65</v>
      </c>
      <c r="G66">
        <f t="shared" si="0"/>
        <v>77.850000000000009</v>
      </c>
    </row>
    <row r="67" spans="1:7">
      <c r="A67" t="s">
        <v>35</v>
      </c>
      <c r="B67" t="s">
        <v>14</v>
      </c>
      <c r="C67" t="s">
        <v>34</v>
      </c>
      <c r="D67" s="3">
        <v>2317</v>
      </c>
      <c r="E67" s="4">
        <v>261</v>
      </c>
      <c r="F67">
        <f>VLOOKUP(C67,products[],2,FALSE)</f>
        <v>6.49</v>
      </c>
      <c r="G67">
        <f t="shared" si="0"/>
        <v>1693.89</v>
      </c>
    </row>
    <row r="68" spans="1:7">
      <c r="A68" t="s">
        <v>16</v>
      </c>
      <c r="B68" t="s">
        <v>20</v>
      </c>
      <c r="C68" t="s">
        <v>29</v>
      </c>
      <c r="D68" s="3">
        <v>938</v>
      </c>
      <c r="E68" s="4">
        <v>6</v>
      </c>
      <c r="F68">
        <f>VLOOKUP(C68,products[],2,FALSE)</f>
        <v>8.7899999999999991</v>
      </c>
      <c r="G68">
        <f t="shared" si="0"/>
        <v>52.739999999999995</v>
      </c>
    </row>
    <row r="69" spans="1:7">
      <c r="A69" t="s">
        <v>8</v>
      </c>
      <c r="B69" t="s">
        <v>6</v>
      </c>
      <c r="C69" t="s">
        <v>37</v>
      </c>
      <c r="D69" s="3">
        <v>9709</v>
      </c>
      <c r="E69" s="4">
        <v>30</v>
      </c>
      <c r="F69">
        <f>VLOOKUP(C69,products[],2,FALSE)</f>
        <v>11.73</v>
      </c>
      <c r="G69">
        <f t="shared" si="0"/>
        <v>351.90000000000003</v>
      </c>
    </row>
    <row r="70" spans="1:7">
      <c r="A70" t="s">
        <v>23</v>
      </c>
      <c r="B70" t="s">
        <v>30</v>
      </c>
      <c r="C70" t="s">
        <v>33</v>
      </c>
      <c r="D70" s="3">
        <v>2205</v>
      </c>
      <c r="E70" s="4">
        <v>138</v>
      </c>
      <c r="F70">
        <f>VLOOKUP(C70,products[],2,FALSE)</f>
        <v>10.62</v>
      </c>
      <c r="G70">
        <f t="shared" ref="G70:G133" si="1">F70*E70</f>
        <v>1465.56</v>
      </c>
    </row>
    <row r="71" spans="1:7">
      <c r="A71" t="s">
        <v>23</v>
      </c>
      <c r="B71" t="s">
        <v>6</v>
      </c>
      <c r="C71" t="s">
        <v>28</v>
      </c>
      <c r="D71" s="3">
        <v>4487</v>
      </c>
      <c r="E71" s="4">
        <v>111</v>
      </c>
      <c r="F71">
        <f>VLOOKUP(C71,products[],2,FALSE)</f>
        <v>3.11</v>
      </c>
      <c r="G71">
        <f t="shared" si="1"/>
        <v>345.21</v>
      </c>
    </row>
    <row r="72" spans="1:7">
      <c r="A72" t="s">
        <v>25</v>
      </c>
      <c r="B72" t="s">
        <v>9</v>
      </c>
      <c r="C72" t="s">
        <v>15</v>
      </c>
      <c r="D72" s="3">
        <v>2415</v>
      </c>
      <c r="E72" s="4">
        <v>15</v>
      </c>
      <c r="F72">
        <f>VLOOKUP(C72,products[],2,FALSE)</f>
        <v>6.47</v>
      </c>
      <c r="G72">
        <f t="shared" si="1"/>
        <v>97.05</v>
      </c>
    </row>
    <row r="73" spans="1:7">
      <c r="A73" t="s">
        <v>5</v>
      </c>
      <c r="B73" t="s">
        <v>30</v>
      </c>
      <c r="C73" t="s">
        <v>36</v>
      </c>
      <c r="D73" s="3">
        <v>4018</v>
      </c>
      <c r="E73" s="4">
        <v>162</v>
      </c>
      <c r="F73">
        <f>VLOOKUP(C73,products[],2,FALSE)</f>
        <v>7.64</v>
      </c>
      <c r="G73">
        <f t="shared" si="1"/>
        <v>1237.6799999999998</v>
      </c>
    </row>
    <row r="74" spans="1:7">
      <c r="A74" t="s">
        <v>25</v>
      </c>
      <c r="B74" t="s">
        <v>30</v>
      </c>
      <c r="C74" t="s">
        <v>36</v>
      </c>
      <c r="D74" s="3">
        <v>861</v>
      </c>
      <c r="E74" s="4">
        <v>195</v>
      </c>
      <c r="F74">
        <f>VLOOKUP(C74,products[],2,FALSE)</f>
        <v>7.64</v>
      </c>
      <c r="G74">
        <f t="shared" si="1"/>
        <v>1489.8</v>
      </c>
    </row>
    <row r="75" spans="1:7">
      <c r="A75" t="s">
        <v>35</v>
      </c>
      <c r="B75" t="s">
        <v>20</v>
      </c>
      <c r="C75" t="s">
        <v>24</v>
      </c>
      <c r="D75" s="3">
        <v>5586</v>
      </c>
      <c r="E75" s="4">
        <v>525</v>
      </c>
      <c r="F75">
        <f>VLOOKUP(C75,products[],2,FALSE)</f>
        <v>11.7</v>
      </c>
      <c r="G75">
        <f t="shared" si="1"/>
        <v>6142.5</v>
      </c>
    </row>
    <row r="76" spans="1:7">
      <c r="A76" t="s">
        <v>23</v>
      </c>
      <c r="B76" t="s">
        <v>30</v>
      </c>
      <c r="C76" t="s">
        <v>19</v>
      </c>
      <c r="D76" s="3">
        <v>2226</v>
      </c>
      <c r="E76" s="4">
        <v>48</v>
      </c>
      <c r="F76">
        <f>VLOOKUP(C76,products[],2,FALSE)</f>
        <v>12.37</v>
      </c>
      <c r="G76">
        <f t="shared" si="1"/>
        <v>593.76</v>
      </c>
    </row>
    <row r="77" spans="1:7">
      <c r="A77" t="s">
        <v>11</v>
      </c>
      <c r="B77" t="s">
        <v>30</v>
      </c>
      <c r="C77" t="s">
        <v>40</v>
      </c>
      <c r="D77" s="3">
        <v>14329</v>
      </c>
      <c r="E77" s="4">
        <v>150</v>
      </c>
      <c r="F77">
        <f>VLOOKUP(C77,products[],2,FALSE)</f>
        <v>10.38</v>
      </c>
      <c r="G77">
        <f t="shared" si="1"/>
        <v>1557.0000000000002</v>
      </c>
    </row>
    <row r="78" spans="1:7">
      <c r="A78" t="s">
        <v>11</v>
      </c>
      <c r="B78" t="s">
        <v>30</v>
      </c>
      <c r="C78" t="s">
        <v>33</v>
      </c>
      <c r="D78" s="3">
        <v>8463</v>
      </c>
      <c r="E78" s="4">
        <v>492</v>
      </c>
      <c r="F78">
        <f>VLOOKUP(C78,products[],2,FALSE)</f>
        <v>10.62</v>
      </c>
      <c r="G78">
        <f t="shared" si="1"/>
        <v>5225.04</v>
      </c>
    </row>
    <row r="79" spans="1:7">
      <c r="A79" t="s">
        <v>25</v>
      </c>
      <c r="B79" t="s">
        <v>30</v>
      </c>
      <c r="C79" t="s">
        <v>32</v>
      </c>
      <c r="D79" s="3">
        <v>2891</v>
      </c>
      <c r="E79" s="4">
        <v>102</v>
      </c>
      <c r="F79">
        <f>VLOOKUP(C79,products[],2,FALSE)</f>
        <v>7.16</v>
      </c>
      <c r="G79">
        <f t="shared" si="1"/>
        <v>730.32</v>
      </c>
    </row>
    <row r="80" spans="1:7">
      <c r="A80" t="s">
        <v>27</v>
      </c>
      <c r="B80" t="s">
        <v>14</v>
      </c>
      <c r="C80" t="s">
        <v>34</v>
      </c>
      <c r="D80" s="3">
        <v>3773</v>
      </c>
      <c r="E80" s="4">
        <v>165</v>
      </c>
      <c r="F80">
        <f>VLOOKUP(C80,products[],2,FALSE)</f>
        <v>6.49</v>
      </c>
      <c r="G80">
        <f t="shared" si="1"/>
        <v>1070.8500000000001</v>
      </c>
    </row>
    <row r="81" spans="1:7">
      <c r="A81" t="s">
        <v>13</v>
      </c>
      <c r="B81" t="s">
        <v>14</v>
      </c>
      <c r="C81" t="s">
        <v>40</v>
      </c>
      <c r="D81" s="3">
        <v>854</v>
      </c>
      <c r="E81" s="4">
        <v>309</v>
      </c>
      <c r="F81">
        <f>VLOOKUP(C81,products[],2,FALSE)</f>
        <v>10.38</v>
      </c>
      <c r="G81">
        <f t="shared" si="1"/>
        <v>3207.42</v>
      </c>
    </row>
    <row r="82" spans="1:7">
      <c r="A82" t="s">
        <v>16</v>
      </c>
      <c r="B82" t="s">
        <v>14</v>
      </c>
      <c r="C82" t="s">
        <v>28</v>
      </c>
      <c r="D82" s="3">
        <v>4970</v>
      </c>
      <c r="E82" s="4">
        <v>156</v>
      </c>
      <c r="F82">
        <f>VLOOKUP(C82,products[],2,FALSE)</f>
        <v>3.11</v>
      </c>
      <c r="G82">
        <f t="shared" si="1"/>
        <v>485.15999999999997</v>
      </c>
    </row>
    <row r="83" spans="1:7">
      <c r="A83" t="s">
        <v>11</v>
      </c>
      <c r="B83" t="s">
        <v>9</v>
      </c>
      <c r="C83" t="s">
        <v>42</v>
      </c>
      <c r="D83" s="3">
        <v>98</v>
      </c>
      <c r="E83" s="4">
        <v>159</v>
      </c>
      <c r="F83">
        <f>VLOOKUP(C83,products[],2,FALSE)</f>
        <v>5.6</v>
      </c>
      <c r="G83">
        <f t="shared" si="1"/>
        <v>890.4</v>
      </c>
    </row>
    <row r="84" spans="1:7">
      <c r="A84" t="s">
        <v>25</v>
      </c>
      <c r="B84" t="s">
        <v>9</v>
      </c>
      <c r="C84" t="s">
        <v>37</v>
      </c>
      <c r="D84" s="3">
        <v>13391</v>
      </c>
      <c r="E84" s="4">
        <v>201</v>
      </c>
      <c r="F84">
        <f>VLOOKUP(C84,products[],2,FALSE)</f>
        <v>11.73</v>
      </c>
      <c r="G84">
        <f t="shared" si="1"/>
        <v>2357.73</v>
      </c>
    </row>
    <row r="85" spans="1:7">
      <c r="A85" t="s">
        <v>8</v>
      </c>
      <c r="B85" t="s">
        <v>17</v>
      </c>
      <c r="C85" t="s">
        <v>21</v>
      </c>
      <c r="D85" s="3">
        <v>8890</v>
      </c>
      <c r="E85" s="4">
        <v>210</v>
      </c>
      <c r="F85">
        <f>VLOOKUP(C85,products[],2,FALSE)</f>
        <v>5.79</v>
      </c>
      <c r="G85">
        <f t="shared" si="1"/>
        <v>1215.9000000000001</v>
      </c>
    </row>
    <row r="86" spans="1:7">
      <c r="A86" t="s">
        <v>26</v>
      </c>
      <c r="B86" t="s">
        <v>20</v>
      </c>
      <c r="C86" t="s">
        <v>31</v>
      </c>
      <c r="D86" s="3">
        <v>56</v>
      </c>
      <c r="E86" s="4">
        <v>51</v>
      </c>
      <c r="F86">
        <f>VLOOKUP(C86,products[],2,FALSE)</f>
        <v>9.33</v>
      </c>
      <c r="G86">
        <f t="shared" si="1"/>
        <v>475.83</v>
      </c>
    </row>
    <row r="87" spans="1:7">
      <c r="A87" t="s">
        <v>27</v>
      </c>
      <c r="B87" t="s">
        <v>14</v>
      </c>
      <c r="C87" t="s">
        <v>18</v>
      </c>
      <c r="D87" s="3">
        <v>3339</v>
      </c>
      <c r="E87" s="4">
        <v>39</v>
      </c>
      <c r="F87">
        <f>VLOOKUP(C87,products[],2,FALSE)</f>
        <v>13.15</v>
      </c>
      <c r="G87">
        <f t="shared" si="1"/>
        <v>512.85</v>
      </c>
    </row>
    <row r="88" spans="1:7">
      <c r="A88" t="s">
        <v>35</v>
      </c>
      <c r="B88" t="s">
        <v>9</v>
      </c>
      <c r="C88" t="s">
        <v>15</v>
      </c>
      <c r="D88" s="3">
        <v>3808</v>
      </c>
      <c r="E88" s="4">
        <v>279</v>
      </c>
      <c r="F88">
        <f>VLOOKUP(C88,products[],2,FALSE)</f>
        <v>6.47</v>
      </c>
      <c r="G88">
        <f t="shared" si="1"/>
        <v>1805.1299999999999</v>
      </c>
    </row>
    <row r="89" spans="1:7">
      <c r="A89" t="s">
        <v>35</v>
      </c>
      <c r="B89" t="s">
        <v>20</v>
      </c>
      <c r="C89" t="s">
        <v>31</v>
      </c>
      <c r="D89" s="3">
        <v>63</v>
      </c>
      <c r="E89" s="4">
        <v>123</v>
      </c>
      <c r="F89">
        <f>VLOOKUP(C89,products[],2,FALSE)</f>
        <v>9.33</v>
      </c>
      <c r="G89">
        <f t="shared" si="1"/>
        <v>1147.5899999999999</v>
      </c>
    </row>
    <row r="90" spans="1:7">
      <c r="A90" t="s">
        <v>26</v>
      </c>
      <c r="B90" t="s">
        <v>17</v>
      </c>
      <c r="C90" t="s">
        <v>39</v>
      </c>
      <c r="D90" s="3">
        <v>7812</v>
      </c>
      <c r="E90" s="4">
        <v>81</v>
      </c>
      <c r="F90">
        <f>VLOOKUP(C90,products[],2,FALSE)</f>
        <v>16.73</v>
      </c>
      <c r="G90">
        <f t="shared" si="1"/>
        <v>1355.13</v>
      </c>
    </row>
    <row r="91" spans="1:7">
      <c r="A91" t="s">
        <v>5</v>
      </c>
      <c r="B91" t="s">
        <v>6</v>
      </c>
      <c r="C91" t="s">
        <v>36</v>
      </c>
      <c r="D91" s="3">
        <v>7693</v>
      </c>
      <c r="E91" s="4">
        <v>21</v>
      </c>
      <c r="F91">
        <f>VLOOKUP(C91,products[],2,FALSE)</f>
        <v>7.64</v>
      </c>
      <c r="G91">
        <f t="shared" si="1"/>
        <v>160.44</v>
      </c>
    </row>
    <row r="92" spans="1:7">
      <c r="A92" t="s">
        <v>27</v>
      </c>
      <c r="B92" t="s">
        <v>14</v>
      </c>
      <c r="C92" t="s">
        <v>40</v>
      </c>
      <c r="D92" s="3">
        <v>973</v>
      </c>
      <c r="E92" s="4">
        <v>162</v>
      </c>
      <c r="F92">
        <f>VLOOKUP(C92,products[],2,FALSE)</f>
        <v>10.38</v>
      </c>
      <c r="G92">
        <f t="shared" si="1"/>
        <v>1681.5600000000002</v>
      </c>
    </row>
    <row r="93" spans="1:7">
      <c r="A93" t="s">
        <v>35</v>
      </c>
      <c r="B93" t="s">
        <v>9</v>
      </c>
      <c r="C93" t="s">
        <v>41</v>
      </c>
      <c r="D93" s="3">
        <v>567</v>
      </c>
      <c r="E93" s="4">
        <v>228</v>
      </c>
      <c r="F93">
        <f>VLOOKUP(C93,products[],2,FALSE)</f>
        <v>9</v>
      </c>
      <c r="G93">
        <f t="shared" si="1"/>
        <v>2052</v>
      </c>
    </row>
    <row r="94" spans="1:7">
      <c r="A94" t="s">
        <v>35</v>
      </c>
      <c r="B94" t="s">
        <v>14</v>
      </c>
      <c r="C94" t="s">
        <v>32</v>
      </c>
      <c r="D94" s="3">
        <v>2471</v>
      </c>
      <c r="E94" s="4">
        <v>342</v>
      </c>
      <c r="F94">
        <f>VLOOKUP(C94,products[],2,FALSE)</f>
        <v>7.16</v>
      </c>
      <c r="G94">
        <f t="shared" si="1"/>
        <v>2448.7200000000003</v>
      </c>
    </row>
    <row r="95" spans="1:7">
      <c r="A95" t="s">
        <v>25</v>
      </c>
      <c r="B95" t="s">
        <v>20</v>
      </c>
      <c r="C95" t="s">
        <v>31</v>
      </c>
      <c r="D95" s="3">
        <v>7189</v>
      </c>
      <c r="E95" s="4">
        <v>54</v>
      </c>
      <c r="F95">
        <f>VLOOKUP(C95,products[],2,FALSE)</f>
        <v>9.33</v>
      </c>
      <c r="G95">
        <f t="shared" si="1"/>
        <v>503.82</v>
      </c>
    </row>
    <row r="96" spans="1:7">
      <c r="A96" t="s">
        <v>13</v>
      </c>
      <c r="B96" t="s">
        <v>9</v>
      </c>
      <c r="C96" t="s">
        <v>40</v>
      </c>
      <c r="D96" s="3">
        <v>7455</v>
      </c>
      <c r="E96" s="4">
        <v>216</v>
      </c>
      <c r="F96">
        <f>VLOOKUP(C96,products[],2,FALSE)</f>
        <v>10.38</v>
      </c>
      <c r="G96">
        <f t="shared" si="1"/>
        <v>2242.0800000000004</v>
      </c>
    </row>
    <row r="97" spans="1:7">
      <c r="A97" t="s">
        <v>27</v>
      </c>
      <c r="B97" t="s">
        <v>30</v>
      </c>
      <c r="C97" t="s">
        <v>42</v>
      </c>
      <c r="D97" s="3">
        <v>3108</v>
      </c>
      <c r="E97" s="4">
        <v>54</v>
      </c>
      <c r="F97">
        <f>VLOOKUP(C97,products[],2,FALSE)</f>
        <v>5.6</v>
      </c>
      <c r="G97">
        <f t="shared" si="1"/>
        <v>302.39999999999998</v>
      </c>
    </row>
    <row r="98" spans="1:7">
      <c r="A98" t="s">
        <v>16</v>
      </c>
      <c r="B98" t="s">
        <v>20</v>
      </c>
      <c r="C98" t="s">
        <v>18</v>
      </c>
      <c r="D98" s="3">
        <v>469</v>
      </c>
      <c r="E98" s="4">
        <v>75</v>
      </c>
      <c r="F98">
        <f>VLOOKUP(C98,products[],2,FALSE)</f>
        <v>13.15</v>
      </c>
      <c r="G98">
        <f t="shared" si="1"/>
        <v>986.25</v>
      </c>
    </row>
    <row r="99" spans="1:7">
      <c r="A99" t="s">
        <v>11</v>
      </c>
      <c r="B99" t="s">
        <v>6</v>
      </c>
      <c r="C99" t="s">
        <v>34</v>
      </c>
      <c r="D99" s="3">
        <v>2737</v>
      </c>
      <c r="E99" s="4">
        <v>93</v>
      </c>
      <c r="F99">
        <f>VLOOKUP(C99,products[],2,FALSE)</f>
        <v>6.49</v>
      </c>
      <c r="G99">
        <f t="shared" si="1"/>
        <v>603.57000000000005</v>
      </c>
    </row>
    <row r="100" spans="1:7">
      <c r="A100" t="s">
        <v>11</v>
      </c>
      <c r="B100" t="s">
        <v>6</v>
      </c>
      <c r="C100" t="s">
        <v>18</v>
      </c>
      <c r="D100" s="3">
        <v>4305</v>
      </c>
      <c r="E100" s="4">
        <v>156</v>
      </c>
      <c r="F100">
        <f>VLOOKUP(C100,products[],2,FALSE)</f>
        <v>13.15</v>
      </c>
      <c r="G100">
        <f t="shared" si="1"/>
        <v>2051.4</v>
      </c>
    </row>
    <row r="101" spans="1:7">
      <c r="A101" t="s">
        <v>11</v>
      </c>
      <c r="B101" t="s">
        <v>20</v>
      </c>
      <c r="C101" t="s">
        <v>28</v>
      </c>
      <c r="D101" s="3">
        <v>2408</v>
      </c>
      <c r="E101" s="4">
        <v>9</v>
      </c>
      <c r="F101">
        <f>VLOOKUP(C101,products[],2,FALSE)</f>
        <v>3.11</v>
      </c>
      <c r="G101">
        <f t="shared" si="1"/>
        <v>27.99</v>
      </c>
    </row>
    <row r="102" spans="1:7">
      <c r="A102" t="s">
        <v>27</v>
      </c>
      <c r="B102" t="s">
        <v>14</v>
      </c>
      <c r="C102" t="s">
        <v>36</v>
      </c>
      <c r="D102" s="3">
        <v>1281</v>
      </c>
      <c r="E102" s="4">
        <v>18</v>
      </c>
      <c r="F102">
        <f>VLOOKUP(C102,products[],2,FALSE)</f>
        <v>7.64</v>
      </c>
      <c r="G102">
        <f t="shared" si="1"/>
        <v>137.51999999999998</v>
      </c>
    </row>
    <row r="103" spans="1:7">
      <c r="A103" t="s">
        <v>5</v>
      </c>
      <c r="B103" t="s">
        <v>9</v>
      </c>
      <c r="C103" t="s">
        <v>10</v>
      </c>
      <c r="D103" s="3">
        <v>12348</v>
      </c>
      <c r="E103" s="4">
        <v>234</v>
      </c>
      <c r="F103">
        <f>VLOOKUP(C103,products[],2,FALSE)</f>
        <v>8.65</v>
      </c>
      <c r="G103">
        <f t="shared" si="1"/>
        <v>2024.1000000000001</v>
      </c>
    </row>
    <row r="104" spans="1:7">
      <c r="A104" t="s">
        <v>27</v>
      </c>
      <c r="B104" t="s">
        <v>30</v>
      </c>
      <c r="C104" t="s">
        <v>40</v>
      </c>
      <c r="D104" s="3">
        <v>3689</v>
      </c>
      <c r="E104" s="4">
        <v>312</v>
      </c>
      <c r="F104">
        <f>VLOOKUP(C104,products[],2,FALSE)</f>
        <v>10.38</v>
      </c>
      <c r="G104">
        <f t="shared" si="1"/>
        <v>3238.5600000000004</v>
      </c>
    </row>
    <row r="105" spans="1:7">
      <c r="A105" t="s">
        <v>23</v>
      </c>
      <c r="B105" t="s">
        <v>14</v>
      </c>
      <c r="C105" t="s">
        <v>36</v>
      </c>
      <c r="D105" s="3">
        <v>2870</v>
      </c>
      <c r="E105" s="4">
        <v>300</v>
      </c>
      <c r="F105">
        <f>VLOOKUP(C105,products[],2,FALSE)</f>
        <v>7.64</v>
      </c>
      <c r="G105">
        <f t="shared" si="1"/>
        <v>2292</v>
      </c>
    </row>
    <row r="106" spans="1:7">
      <c r="A106" t="s">
        <v>26</v>
      </c>
      <c r="B106" t="s">
        <v>14</v>
      </c>
      <c r="C106" t="s">
        <v>39</v>
      </c>
      <c r="D106" s="3">
        <v>798</v>
      </c>
      <c r="E106" s="4">
        <v>519</v>
      </c>
      <c r="F106">
        <f>VLOOKUP(C106,products[],2,FALSE)</f>
        <v>16.73</v>
      </c>
      <c r="G106">
        <f t="shared" si="1"/>
        <v>8682.8700000000008</v>
      </c>
    </row>
    <row r="107" spans="1:7">
      <c r="A107" t="s">
        <v>13</v>
      </c>
      <c r="B107" t="s">
        <v>6</v>
      </c>
      <c r="C107" t="s">
        <v>41</v>
      </c>
      <c r="D107" s="3">
        <v>2933</v>
      </c>
      <c r="E107" s="4">
        <v>9</v>
      </c>
      <c r="F107">
        <f>VLOOKUP(C107,products[],2,FALSE)</f>
        <v>9</v>
      </c>
      <c r="G107">
        <f t="shared" si="1"/>
        <v>81</v>
      </c>
    </row>
    <row r="108" spans="1:7">
      <c r="A108" t="s">
        <v>25</v>
      </c>
      <c r="B108" t="s">
        <v>9</v>
      </c>
      <c r="C108" t="s">
        <v>12</v>
      </c>
      <c r="D108" s="3">
        <v>2744</v>
      </c>
      <c r="E108" s="4">
        <v>9</v>
      </c>
      <c r="F108">
        <f>VLOOKUP(C108,products[],2,FALSE)</f>
        <v>11.88</v>
      </c>
      <c r="G108">
        <f t="shared" si="1"/>
        <v>106.92</v>
      </c>
    </row>
    <row r="109" spans="1:7">
      <c r="A109" t="s">
        <v>5</v>
      </c>
      <c r="B109" t="s">
        <v>14</v>
      </c>
      <c r="C109" t="s">
        <v>19</v>
      </c>
      <c r="D109" s="3">
        <v>9772</v>
      </c>
      <c r="E109" s="4">
        <v>90</v>
      </c>
      <c r="F109">
        <f>VLOOKUP(C109,products[],2,FALSE)</f>
        <v>12.37</v>
      </c>
      <c r="G109">
        <f t="shared" si="1"/>
        <v>1113.3</v>
      </c>
    </row>
    <row r="110" spans="1:7">
      <c r="A110" t="s">
        <v>23</v>
      </c>
      <c r="B110" t="s">
        <v>30</v>
      </c>
      <c r="C110" t="s">
        <v>18</v>
      </c>
      <c r="D110" s="3">
        <v>1568</v>
      </c>
      <c r="E110" s="4">
        <v>96</v>
      </c>
      <c r="F110">
        <f>VLOOKUP(C110,products[],2,FALSE)</f>
        <v>13.15</v>
      </c>
      <c r="G110">
        <f t="shared" si="1"/>
        <v>1262.4000000000001</v>
      </c>
    </row>
    <row r="111" spans="1:7">
      <c r="A111" t="s">
        <v>26</v>
      </c>
      <c r="B111" t="s">
        <v>14</v>
      </c>
      <c r="C111" t="s">
        <v>29</v>
      </c>
      <c r="D111" s="3">
        <v>11417</v>
      </c>
      <c r="E111" s="4">
        <v>21</v>
      </c>
      <c r="F111">
        <f>VLOOKUP(C111,products[],2,FALSE)</f>
        <v>8.7899999999999991</v>
      </c>
      <c r="G111">
        <f t="shared" si="1"/>
        <v>184.58999999999997</v>
      </c>
    </row>
    <row r="112" spans="1:7">
      <c r="A112" t="s">
        <v>5</v>
      </c>
      <c r="B112" t="s">
        <v>30</v>
      </c>
      <c r="C112" t="s">
        <v>42</v>
      </c>
      <c r="D112" s="3">
        <v>6748</v>
      </c>
      <c r="E112" s="4">
        <v>48</v>
      </c>
      <c r="F112">
        <f>VLOOKUP(C112,products[],2,FALSE)</f>
        <v>5.6</v>
      </c>
      <c r="G112">
        <f t="shared" si="1"/>
        <v>268.79999999999995</v>
      </c>
    </row>
    <row r="113" spans="1:7">
      <c r="A113" t="s">
        <v>35</v>
      </c>
      <c r="B113" t="s">
        <v>14</v>
      </c>
      <c r="C113" t="s">
        <v>39</v>
      </c>
      <c r="D113" s="3">
        <v>1407</v>
      </c>
      <c r="E113" s="4">
        <v>72</v>
      </c>
      <c r="F113">
        <f>VLOOKUP(C113,products[],2,FALSE)</f>
        <v>16.73</v>
      </c>
      <c r="G113">
        <f t="shared" si="1"/>
        <v>1204.56</v>
      </c>
    </row>
    <row r="114" spans="1:7">
      <c r="A114" t="s">
        <v>8</v>
      </c>
      <c r="B114" t="s">
        <v>9</v>
      </c>
      <c r="C114" t="s">
        <v>32</v>
      </c>
      <c r="D114" s="3">
        <v>2023</v>
      </c>
      <c r="E114" s="4">
        <v>168</v>
      </c>
      <c r="F114">
        <f>VLOOKUP(C114,products[],2,FALSE)</f>
        <v>7.16</v>
      </c>
      <c r="G114">
        <f t="shared" si="1"/>
        <v>1202.8800000000001</v>
      </c>
    </row>
    <row r="115" spans="1:7">
      <c r="A115" t="s">
        <v>25</v>
      </c>
      <c r="B115" t="s">
        <v>17</v>
      </c>
      <c r="C115" t="s">
        <v>42</v>
      </c>
      <c r="D115" s="3">
        <v>5236</v>
      </c>
      <c r="E115" s="4">
        <v>51</v>
      </c>
      <c r="F115">
        <f>VLOOKUP(C115,products[],2,FALSE)</f>
        <v>5.6</v>
      </c>
      <c r="G115">
        <f t="shared" si="1"/>
        <v>285.59999999999997</v>
      </c>
    </row>
    <row r="116" spans="1:7">
      <c r="A116" t="s">
        <v>13</v>
      </c>
      <c r="B116" t="s">
        <v>14</v>
      </c>
      <c r="C116" t="s">
        <v>36</v>
      </c>
      <c r="D116" s="3">
        <v>1925</v>
      </c>
      <c r="E116" s="4">
        <v>192</v>
      </c>
      <c r="F116">
        <f>VLOOKUP(C116,products[],2,FALSE)</f>
        <v>7.64</v>
      </c>
      <c r="G116">
        <f t="shared" si="1"/>
        <v>1466.8799999999999</v>
      </c>
    </row>
    <row r="117" spans="1:7">
      <c r="A117" t="s">
        <v>23</v>
      </c>
      <c r="B117" t="s">
        <v>6</v>
      </c>
      <c r="C117" t="s">
        <v>24</v>
      </c>
      <c r="D117" s="3">
        <v>6608</v>
      </c>
      <c r="E117" s="4">
        <v>225</v>
      </c>
      <c r="F117">
        <f>VLOOKUP(C117,products[],2,FALSE)</f>
        <v>11.7</v>
      </c>
      <c r="G117">
        <f t="shared" si="1"/>
        <v>2632.5</v>
      </c>
    </row>
    <row r="118" spans="1:7">
      <c r="A118" t="s">
        <v>16</v>
      </c>
      <c r="B118" t="s">
        <v>30</v>
      </c>
      <c r="C118" t="s">
        <v>42</v>
      </c>
      <c r="D118" s="3">
        <v>8008</v>
      </c>
      <c r="E118" s="4">
        <v>456</v>
      </c>
      <c r="F118">
        <f>VLOOKUP(C118,products[],2,FALSE)</f>
        <v>5.6</v>
      </c>
      <c r="G118">
        <f t="shared" si="1"/>
        <v>2553.6</v>
      </c>
    </row>
    <row r="119" spans="1:7">
      <c r="A119" t="s">
        <v>35</v>
      </c>
      <c r="B119" t="s">
        <v>30</v>
      </c>
      <c r="C119" t="s">
        <v>18</v>
      </c>
      <c r="D119" s="3">
        <v>1428</v>
      </c>
      <c r="E119" s="4">
        <v>93</v>
      </c>
      <c r="F119">
        <f>VLOOKUP(C119,products[],2,FALSE)</f>
        <v>13.15</v>
      </c>
      <c r="G119">
        <f t="shared" si="1"/>
        <v>1222.95</v>
      </c>
    </row>
    <row r="120" spans="1:7">
      <c r="A120" t="s">
        <v>16</v>
      </c>
      <c r="B120" t="s">
        <v>30</v>
      </c>
      <c r="C120" t="s">
        <v>12</v>
      </c>
      <c r="D120" s="3">
        <v>525</v>
      </c>
      <c r="E120" s="4">
        <v>48</v>
      </c>
      <c r="F120">
        <f>VLOOKUP(C120,products[],2,FALSE)</f>
        <v>11.88</v>
      </c>
      <c r="G120">
        <f t="shared" si="1"/>
        <v>570.24</v>
      </c>
    </row>
    <row r="121" spans="1:7">
      <c r="A121" t="s">
        <v>16</v>
      </c>
      <c r="B121" t="s">
        <v>6</v>
      </c>
      <c r="C121" t="s">
        <v>15</v>
      </c>
      <c r="D121" s="3">
        <v>1505</v>
      </c>
      <c r="E121" s="4">
        <v>102</v>
      </c>
      <c r="F121">
        <f>VLOOKUP(C121,products[],2,FALSE)</f>
        <v>6.47</v>
      </c>
      <c r="G121">
        <f t="shared" si="1"/>
        <v>659.93999999999994</v>
      </c>
    </row>
    <row r="122" spans="1:7">
      <c r="A122" t="s">
        <v>23</v>
      </c>
      <c r="B122" t="s">
        <v>9</v>
      </c>
      <c r="C122" t="s">
        <v>7</v>
      </c>
      <c r="D122" s="3">
        <v>6755</v>
      </c>
      <c r="E122" s="4">
        <v>252</v>
      </c>
      <c r="F122">
        <f>VLOOKUP(C122,products[],2,FALSE)</f>
        <v>14.49</v>
      </c>
      <c r="G122">
        <f t="shared" si="1"/>
        <v>3651.48</v>
      </c>
    </row>
    <row r="123" spans="1:7">
      <c r="A123" t="s">
        <v>26</v>
      </c>
      <c r="B123" t="s">
        <v>6</v>
      </c>
      <c r="C123" t="s">
        <v>15</v>
      </c>
      <c r="D123" s="3">
        <v>11571</v>
      </c>
      <c r="E123" s="4">
        <v>138</v>
      </c>
      <c r="F123">
        <f>VLOOKUP(C123,products[],2,FALSE)</f>
        <v>6.47</v>
      </c>
      <c r="G123">
        <f t="shared" si="1"/>
        <v>892.86</v>
      </c>
    </row>
    <row r="124" spans="1:7">
      <c r="A124" t="s">
        <v>5</v>
      </c>
      <c r="B124" t="s">
        <v>20</v>
      </c>
      <c r="C124" t="s">
        <v>18</v>
      </c>
      <c r="D124" s="3">
        <v>2541</v>
      </c>
      <c r="E124" s="4">
        <v>90</v>
      </c>
      <c r="F124">
        <f>VLOOKUP(C124,products[],2,FALSE)</f>
        <v>13.15</v>
      </c>
      <c r="G124">
        <f t="shared" si="1"/>
        <v>1183.5</v>
      </c>
    </row>
    <row r="125" spans="1:7">
      <c r="A125" t="s">
        <v>13</v>
      </c>
      <c r="B125" t="s">
        <v>6</v>
      </c>
      <c r="C125" t="s">
        <v>7</v>
      </c>
      <c r="D125" s="3">
        <v>1526</v>
      </c>
      <c r="E125" s="4">
        <v>240</v>
      </c>
      <c r="F125">
        <f>VLOOKUP(C125,products[],2,FALSE)</f>
        <v>14.49</v>
      </c>
      <c r="G125">
        <f t="shared" si="1"/>
        <v>3477.6</v>
      </c>
    </row>
    <row r="126" spans="1:7">
      <c r="A126" t="s">
        <v>5</v>
      </c>
      <c r="B126" t="s">
        <v>20</v>
      </c>
      <c r="C126" t="s">
        <v>12</v>
      </c>
      <c r="D126" s="3">
        <v>6125</v>
      </c>
      <c r="E126" s="4">
        <v>102</v>
      </c>
      <c r="F126">
        <f>VLOOKUP(C126,products[],2,FALSE)</f>
        <v>11.88</v>
      </c>
      <c r="G126">
        <f t="shared" si="1"/>
        <v>1211.76</v>
      </c>
    </row>
    <row r="127" spans="1:7">
      <c r="A127" t="s">
        <v>13</v>
      </c>
      <c r="B127" t="s">
        <v>9</v>
      </c>
      <c r="C127" t="s">
        <v>39</v>
      </c>
      <c r="D127" s="3">
        <v>847</v>
      </c>
      <c r="E127" s="4">
        <v>129</v>
      </c>
      <c r="F127">
        <f>VLOOKUP(C127,products[],2,FALSE)</f>
        <v>16.73</v>
      </c>
      <c r="G127">
        <f t="shared" si="1"/>
        <v>2158.17</v>
      </c>
    </row>
    <row r="128" spans="1:7">
      <c r="A128" t="s">
        <v>8</v>
      </c>
      <c r="B128" t="s">
        <v>9</v>
      </c>
      <c r="C128" t="s">
        <v>39</v>
      </c>
      <c r="D128" s="3">
        <v>4753</v>
      </c>
      <c r="E128" s="4">
        <v>300</v>
      </c>
      <c r="F128">
        <f>VLOOKUP(C128,products[],2,FALSE)</f>
        <v>16.73</v>
      </c>
      <c r="G128">
        <f t="shared" si="1"/>
        <v>5019</v>
      </c>
    </row>
    <row r="129" spans="1:7">
      <c r="A129" t="s">
        <v>16</v>
      </c>
      <c r="B129" t="s">
        <v>20</v>
      </c>
      <c r="C129" t="s">
        <v>19</v>
      </c>
      <c r="D129" s="3">
        <v>959</v>
      </c>
      <c r="E129" s="4">
        <v>135</v>
      </c>
      <c r="F129">
        <f>VLOOKUP(C129,products[],2,FALSE)</f>
        <v>12.37</v>
      </c>
      <c r="G129">
        <f t="shared" si="1"/>
        <v>1669.9499999999998</v>
      </c>
    </row>
    <row r="130" spans="1:7">
      <c r="A130" t="s">
        <v>23</v>
      </c>
      <c r="B130" t="s">
        <v>9</v>
      </c>
      <c r="C130" t="s">
        <v>38</v>
      </c>
      <c r="D130" s="3">
        <v>2793</v>
      </c>
      <c r="E130" s="4">
        <v>114</v>
      </c>
      <c r="F130">
        <f>VLOOKUP(C130,products[],2,FALSE)</f>
        <v>4.97</v>
      </c>
      <c r="G130">
        <f t="shared" si="1"/>
        <v>566.57999999999993</v>
      </c>
    </row>
    <row r="131" spans="1:7">
      <c r="A131" t="s">
        <v>23</v>
      </c>
      <c r="B131" t="s">
        <v>9</v>
      </c>
      <c r="C131" t="s">
        <v>24</v>
      </c>
      <c r="D131" s="3">
        <v>4606</v>
      </c>
      <c r="E131" s="4">
        <v>63</v>
      </c>
      <c r="F131">
        <f>VLOOKUP(C131,products[],2,FALSE)</f>
        <v>11.7</v>
      </c>
      <c r="G131">
        <f t="shared" si="1"/>
        <v>737.09999999999991</v>
      </c>
    </row>
    <row r="132" spans="1:7">
      <c r="A132" t="s">
        <v>23</v>
      </c>
      <c r="B132" t="s">
        <v>14</v>
      </c>
      <c r="C132" t="s">
        <v>32</v>
      </c>
      <c r="D132" s="3">
        <v>5551</v>
      </c>
      <c r="E132" s="4">
        <v>252</v>
      </c>
      <c r="F132">
        <f>VLOOKUP(C132,products[],2,FALSE)</f>
        <v>7.16</v>
      </c>
      <c r="G132">
        <f t="shared" si="1"/>
        <v>1804.32</v>
      </c>
    </row>
    <row r="133" spans="1:7">
      <c r="A133" t="s">
        <v>35</v>
      </c>
      <c r="B133" t="s">
        <v>14</v>
      </c>
      <c r="C133" t="s">
        <v>10</v>
      </c>
      <c r="D133" s="3">
        <v>6657</v>
      </c>
      <c r="E133" s="4">
        <v>303</v>
      </c>
      <c r="F133">
        <f>VLOOKUP(C133,products[],2,FALSE)</f>
        <v>8.65</v>
      </c>
      <c r="G133">
        <f t="shared" si="1"/>
        <v>2620.9500000000003</v>
      </c>
    </row>
    <row r="134" spans="1:7">
      <c r="A134" t="s">
        <v>23</v>
      </c>
      <c r="B134" t="s">
        <v>17</v>
      </c>
      <c r="C134" t="s">
        <v>28</v>
      </c>
      <c r="D134" s="3">
        <v>4438</v>
      </c>
      <c r="E134" s="4">
        <v>246</v>
      </c>
      <c r="F134">
        <f>VLOOKUP(C134,products[],2,FALSE)</f>
        <v>3.11</v>
      </c>
      <c r="G134">
        <f t="shared" ref="G134:G197" si="2">F134*E134</f>
        <v>765.06</v>
      </c>
    </row>
    <row r="135" spans="1:7">
      <c r="A135" t="s">
        <v>8</v>
      </c>
      <c r="B135" t="s">
        <v>20</v>
      </c>
      <c r="C135" t="s">
        <v>22</v>
      </c>
      <c r="D135" s="3">
        <v>168</v>
      </c>
      <c r="E135" s="4">
        <v>84</v>
      </c>
      <c r="F135">
        <f>VLOOKUP(C135,products[],2,FALSE)</f>
        <v>9.77</v>
      </c>
      <c r="G135">
        <f t="shared" si="2"/>
        <v>820.68</v>
      </c>
    </row>
    <row r="136" spans="1:7">
      <c r="A136" t="s">
        <v>23</v>
      </c>
      <c r="B136" t="s">
        <v>30</v>
      </c>
      <c r="C136" t="s">
        <v>28</v>
      </c>
      <c r="D136" s="3">
        <v>7777</v>
      </c>
      <c r="E136" s="4">
        <v>39</v>
      </c>
      <c r="F136">
        <f>VLOOKUP(C136,products[],2,FALSE)</f>
        <v>3.11</v>
      </c>
      <c r="G136">
        <f t="shared" si="2"/>
        <v>121.28999999999999</v>
      </c>
    </row>
    <row r="137" spans="1:7">
      <c r="A137" t="s">
        <v>25</v>
      </c>
      <c r="B137" t="s">
        <v>14</v>
      </c>
      <c r="C137" t="s">
        <v>28</v>
      </c>
      <c r="D137" s="3">
        <v>3339</v>
      </c>
      <c r="E137" s="4">
        <v>348</v>
      </c>
      <c r="F137">
        <f>VLOOKUP(C137,products[],2,FALSE)</f>
        <v>3.11</v>
      </c>
      <c r="G137">
        <f t="shared" si="2"/>
        <v>1082.28</v>
      </c>
    </row>
    <row r="138" spans="1:7">
      <c r="A138" t="s">
        <v>23</v>
      </c>
      <c r="B138" t="s">
        <v>6</v>
      </c>
      <c r="C138" t="s">
        <v>19</v>
      </c>
      <c r="D138" s="3">
        <v>6391</v>
      </c>
      <c r="E138" s="4">
        <v>48</v>
      </c>
      <c r="F138">
        <f>VLOOKUP(C138,products[],2,FALSE)</f>
        <v>12.37</v>
      </c>
      <c r="G138">
        <f t="shared" si="2"/>
        <v>593.76</v>
      </c>
    </row>
    <row r="139" spans="1:7">
      <c r="A139" t="s">
        <v>25</v>
      </c>
      <c r="B139" t="s">
        <v>6</v>
      </c>
      <c r="C139" t="s">
        <v>22</v>
      </c>
      <c r="D139" s="3">
        <v>518</v>
      </c>
      <c r="E139" s="4">
        <v>75</v>
      </c>
      <c r="F139">
        <f>VLOOKUP(C139,products[],2,FALSE)</f>
        <v>9.77</v>
      </c>
      <c r="G139">
        <f t="shared" si="2"/>
        <v>732.75</v>
      </c>
    </row>
    <row r="140" spans="1:7">
      <c r="A140" t="s">
        <v>23</v>
      </c>
      <c r="B140" t="s">
        <v>20</v>
      </c>
      <c r="C140" t="s">
        <v>40</v>
      </c>
      <c r="D140" s="3">
        <v>5677</v>
      </c>
      <c r="E140" s="4">
        <v>258</v>
      </c>
      <c r="F140">
        <f>VLOOKUP(C140,products[],2,FALSE)</f>
        <v>10.38</v>
      </c>
      <c r="G140">
        <f t="shared" si="2"/>
        <v>2678.0400000000004</v>
      </c>
    </row>
    <row r="141" spans="1:7">
      <c r="A141" t="s">
        <v>16</v>
      </c>
      <c r="B141" t="s">
        <v>17</v>
      </c>
      <c r="C141" t="s">
        <v>28</v>
      </c>
      <c r="D141" s="3">
        <v>6048</v>
      </c>
      <c r="E141" s="4">
        <v>27</v>
      </c>
      <c r="F141">
        <f>VLOOKUP(C141,products[],2,FALSE)</f>
        <v>3.11</v>
      </c>
      <c r="G141">
        <f t="shared" si="2"/>
        <v>83.97</v>
      </c>
    </row>
    <row r="142" spans="1:7">
      <c r="A142" t="s">
        <v>8</v>
      </c>
      <c r="B142" t="s">
        <v>20</v>
      </c>
      <c r="C142" t="s">
        <v>10</v>
      </c>
      <c r="D142" s="3">
        <v>3752</v>
      </c>
      <c r="E142" s="4">
        <v>213</v>
      </c>
      <c r="F142">
        <f>VLOOKUP(C142,products[],2,FALSE)</f>
        <v>8.65</v>
      </c>
      <c r="G142">
        <f t="shared" si="2"/>
        <v>1842.45</v>
      </c>
    </row>
    <row r="143" spans="1:7">
      <c r="A143" t="s">
        <v>25</v>
      </c>
      <c r="B143" t="s">
        <v>9</v>
      </c>
      <c r="C143" t="s">
        <v>32</v>
      </c>
      <c r="D143" s="3">
        <v>4480</v>
      </c>
      <c r="E143" s="4">
        <v>357</v>
      </c>
      <c r="F143">
        <f>VLOOKUP(C143,products[],2,FALSE)</f>
        <v>7.16</v>
      </c>
      <c r="G143">
        <f t="shared" si="2"/>
        <v>2556.12</v>
      </c>
    </row>
    <row r="144" spans="1:7">
      <c r="A144" t="s">
        <v>11</v>
      </c>
      <c r="B144" t="s">
        <v>6</v>
      </c>
      <c r="C144" t="s">
        <v>12</v>
      </c>
      <c r="D144" s="3">
        <v>259</v>
      </c>
      <c r="E144" s="4">
        <v>207</v>
      </c>
      <c r="F144">
        <f>VLOOKUP(C144,products[],2,FALSE)</f>
        <v>11.88</v>
      </c>
      <c r="G144">
        <f t="shared" si="2"/>
        <v>2459.1600000000003</v>
      </c>
    </row>
    <row r="145" spans="1:7">
      <c r="A145" t="s">
        <v>8</v>
      </c>
      <c r="B145" t="s">
        <v>6</v>
      </c>
      <c r="C145" t="s">
        <v>7</v>
      </c>
      <c r="D145" s="3">
        <v>42</v>
      </c>
      <c r="E145" s="4">
        <v>150</v>
      </c>
      <c r="F145">
        <f>VLOOKUP(C145,products[],2,FALSE)</f>
        <v>14.49</v>
      </c>
      <c r="G145">
        <f t="shared" si="2"/>
        <v>2173.5</v>
      </c>
    </row>
    <row r="146" spans="1:7">
      <c r="A146" t="s">
        <v>13</v>
      </c>
      <c r="B146" t="s">
        <v>14</v>
      </c>
      <c r="C146" t="s">
        <v>42</v>
      </c>
      <c r="D146" s="3">
        <v>98</v>
      </c>
      <c r="E146" s="4">
        <v>204</v>
      </c>
      <c r="F146">
        <f>VLOOKUP(C146,products[],2,FALSE)</f>
        <v>5.6</v>
      </c>
      <c r="G146">
        <f t="shared" si="2"/>
        <v>1142.3999999999999</v>
      </c>
    </row>
    <row r="147" spans="1:7">
      <c r="A147" t="s">
        <v>23</v>
      </c>
      <c r="B147" t="s">
        <v>9</v>
      </c>
      <c r="C147" t="s">
        <v>39</v>
      </c>
      <c r="D147" s="3">
        <v>2478</v>
      </c>
      <c r="E147" s="4">
        <v>21</v>
      </c>
      <c r="F147">
        <f>VLOOKUP(C147,products[],2,FALSE)</f>
        <v>16.73</v>
      </c>
      <c r="G147">
        <f t="shared" si="2"/>
        <v>351.33</v>
      </c>
    </row>
    <row r="148" spans="1:7">
      <c r="A148" t="s">
        <v>13</v>
      </c>
      <c r="B148" t="s">
        <v>30</v>
      </c>
      <c r="C148" t="s">
        <v>19</v>
      </c>
      <c r="D148" s="3">
        <v>7847</v>
      </c>
      <c r="E148" s="4">
        <v>174</v>
      </c>
      <c r="F148">
        <f>VLOOKUP(C148,products[],2,FALSE)</f>
        <v>12.37</v>
      </c>
      <c r="G148">
        <f t="shared" si="2"/>
        <v>2152.3799999999997</v>
      </c>
    </row>
    <row r="149" spans="1:7">
      <c r="A149" t="s">
        <v>26</v>
      </c>
      <c r="B149" t="s">
        <v>6</v>
      </c>
      <c r="C149" t="s">
        <v>28</v>
      </c>
      <c r="D149" s="3">
        <v>9926</v>
      </c>
      <c r="E149" s="4">
        <v>201</v>
      </c>
      <c r="F149">
        <f>VLOOKUP(C149,products[],2,FALSE)</f>
        <v>3.11</v>
      </c>
      <c r="G149">
        <f t="shared" si="2"/>
        <v>625.11</v>
      </c>
    </row>
    <row r="150" spans="1:7">
      <c r="A150" t="s">
        <v>8</v>
      </c>
      <c r="B150" t="s">
        <v>20</v>
      </c>
      <c r="C150" t="s">
        <v>31</v>
      </c>
      <c r="D150" s="3">
        <v>819</v>
      </c>
      <c r="E150" s="4">
        <v>510</v>
      </c>
      <c r="F150">
        <f>VLOOKUP(C150,products[],2,FALSE)</f>
        <v>9.33</v>
      </c>
      <c r="G150">
        <f t="shared" si="2"/>
        <v>4758.3</v>
      </c>
    </row>
    <row r="151" spans="1:7">
      <c r="A151" t="s">
        <v>16</v>
      </c>
      <c r="B151" t="s">
        <v>17</v>
      </c>
      <c r="C151" t="s">
        <v>32</v>
      </c>
      <c r="D151" s="3">
        <v>3052</v>
      </c>
      <c r="E151" s="4">
        <v>378</v>
      </c>
      <c r="F151">
        <f>VLOOKUP(C151,products[],2,FALSE)</f>
        <v>7.16</v>
      </c>
      <c r="G151">
        <f t="shared" si="2"/>
        <v>2706.48</v>
      </c>
    </row>
    <row r="152" spans="1:7">
      <c r="A152" t="s">
        <v>11</v>
      </c>
      <c r="B152" t="s">
        <v>30</v>
      </c>
      <c r="C152" t="s">
        <v>41</v>
      </c>
      <c r="D152" s="3">
        <v>6832</v>
      </c>
      <c r="E152" s="4">
        <v>27</v>
      </c>
      <c r="F152">
        <f>VLOOKUP(C152,products[],2,FALSE)</f>
        <v>9</v>
      </c>
      <c r="G152">
        <f t="shared" si="2"/>
        <v>243</v>
      </c>
    </row>
    <row r="153" spans="1:7">
      <c r="A153" t="s">
        <v>26</v>
      </c>
      <c r="B153" t="s">
        <v>17</v>
      </c>
      <c r="C153" t="s">
        <v>29</v>
      </c>
      <c r="D153" s="3">
        <v>2016</v>
      </c>
      <c r="E153" s="4">
        <v>117</v>
      </c>
      <c r="F153">
        <f>VLOOKUP(C153,products[],2,FALSE)</f>
        <v>8.7899999999999991</v>
      </c>
      <c r="G153">
        <f t="shared" si="2"/>
        <v>1028.4299999999998</v>
      </c>
    </row>
    <row r="154" spans="1:7">
      <c r="A154" t="s">
        <v>16</v>
      </c>
      <c r="B154" t="s">
        <v>20</v>
      </c>
      <c r="C154" t="s">
        <v>41</v>
      </c>
      <c r="D154" s="3">
        <v>7322</v>
      </c>
      <c r="E154" s="4">
        <v>36</v>
      </c>
      <c r="F154">
        <f>VLOOKUP(C154,products[],2,FALSE)</f>
        <v>9</v>
      </c>
      <c r="G154">
        <f t="shared" si="2"/>
        <v>324</v>
      </c>
    </row>
    <row r="155" spans="1:7">
      <c r="A155" t="s">
        <v>8</v>
      </c>
      <c r="B155" t="s">
        <v>9</v>
      </c>
      <c r="C155" t="s">
        <v>19</v>
      </c>
      <c r="D155" s="3">
        <v>357</v>
      </c>
      <c r="E155" s="4">
        <v>126</v>
      </c>
      <c r="F155">
        <f>VLOOKUP(C155,products[],2,FALSE)</f>
        <v>12.37</v>
      </c>
      <c r="G155">
        <f t="shared" si="2"/>
        <v>1558.62</v>
      </c>
    </row>
    <row r="156" spans="1:7">
      <c r="A156" t="s">
        <v>11</v>
      </c>
      <c r="B156" t="s">
        <v>17</v>
      </c>
      <c r="C156" t="s">
        <v>18</v>
      </c>
      <c r="D156" s="3">
        <v>3192</v>
      </c>
      <c r="E156" s="4">
        <v>72</v>
      </c>
      <c r="F156">
        <f>VLOOKUP(C156,products[],2,FALSE)</f>
        <v>13.15</v>
      </c>
      <c r="G156">
        <f t="shared" si="2"/>
        <v>946.80000000000007</v>
      </c>
    </row>
    <row r="157" spans="1:7">
      <c r="A157" t="s">
        <v>23</v>
      </c>
      <c r="B157" t="s">
        <v>14</v>
      </c>
      <c r="C157" t="s">
        <v>22</v>
      </c>
      <c r="D157" s="3">
        <v>8435</v>
      </c>
      <c r="E157" s="4">
        <v>42</v>
      </c>
      <c r="F157">
        <f>VLOOKUP(C157,products[],2,FALSE)</f>
        <v>9.77</v>
      </c>
      <c r="G157">
        <f t="shared" si="2"/>
        <v>410.34</v>
      </c>
    </row>
    <row r="158" spans="1:7">
      <c r="A158" t="s">
        <v>5</v>
      </c>
      <c r="B158" t="s">
        <v>17</v>
      </c>
      <c r="C158" t="s">
        <v>32</v>
      </c>
      <c r="D158" s="3">
        <v>0</v>
      </c>
      <c r="E158" s="4">
        <v>135</v>
      </c>
      <c r="F158">
        <f>VLOOKUP(C158,products[],2,FALSE)</f>
        <v>7.16</v>
      </c>
      <c r="G158">
        <f t="shared" si="2"/>
        <v>966.6</v>
      </c>
    </row>
    <row r="159" spans="1:7">
      <c r="A159" t="s">
        <v>23</v>
      </c>
      <c r="B159" t="s">
        <v>30</v>
      </c>
      <c r="C159" t="s">
        <v>38</v>
      </c>
      <c r="D159" s="3">
        <v>8862</v>
      </c>
      <c r="E159" s="4">
        <v>189</v>
      </c>
      <c r="F159">
        <f>VLOOKUP(C159,products[],2,FALSE)</f>
        <v>4.97</v>
      </c>
      <c r="G159">
        <f t="shared" si="2"/>
        <v>939.32999999999993</v>
      </c>
    </row>
    <row r="160" spans="1:7">
      <c r="A160" t="s">
        <v>16</v>
      </c>
      <c r="B160" t="s">
        <v>6</v>
      </c>
      <c r="C160" t="s">
        <v>40</v>
      </c>
      <c r="D160" s="3">
        <v>3556</v>
      </c>
      <c r="E160" s="4">
        <v>459</v>
      </c>
      <c r="F160">
        <f>VLOOKUP(C160,products[],2,FALSE)</f>
        <v>10.38</v>
      </c>
      <c r="G160">
        <f t="shared" si="2"/>
        <v>4764.42</v>
      </c>
    </row>
    <row r="161" spans="1:7">
      <c r="A161" t="s">
        <v>25</v>
      </c>
      <c r="B161" t="s">
        <v>30</v>
      </c>
      <c r="C161" t="s">
        <v>37</v>
      </c>
      <c r="D161" s="3">
        <v>7280</v>
      </c>
      <c r="E161" s="4">
        <v>201</v>
      </c>
      <c r="F161">
        <f>VLOOKUP(C161,products[],2,FALSE)</f>
        <v>11.73</v>
      </c>
      <c r="G161">
        <f t="shared" si="2"/>
        <v>2357.73</v>
      </c>
    </row>
    <row r="162" spans="1:7">
      <c r="A162" t="s">
        <v>16</v>
      </c>
      <c r="B162" t="s">
        <v>30</v>
      </c>
      <c r="C162" t="s">
        <v>7</v>
      </c>
      <c r="D162" s="3">
        <v>3402</v>
      </c>
      <c r="E162" s="4">
        <v>366</v>
      </c>
      <c r="F162">
        <f>VLOOKUP(C162,products[],2,FALSE)</f>
        <v>14.49</v>
      </c>
      <c r="G162">
        <f t="shared" si="2"/>
        <v>5303.34</v>
      </c>
    </row>
    <row r="163" spans="1:7">
      <c r="A163" t="s">
        <v>27</v>
      </c>
      <c r="B163" t="s">
        <v>6</v>
      </c>
      <c r="C163" t="s">
        <v>32</v>
      </c>
      <c r="D163" s="3">
        <v>4592</v>
      </c>
      <c r="E163" s="4">
        <v>324</v>
      </c>
      <c r="F163">
        <f>VLOOKUP(C163,products[],2,FALSE)</f>
        <v>7.16</v>
      </c>
      <c r="G163">
        <f t="shared" si="2"/>
        <v>2319.84</v>
      </c>
    </row>
    <row r="164" spans="1:7">
      <c r="A164" t="s">
        <v>11</v>
      </c>
      <c r="B164" t="s">
        <v>9</v>
      </c>
      <c r="C164" t="s">
        <v>37</v>
      </c>
      <c r="D164" s="3">
        <v>7833</v>
      </c>
      <c r="E164" s="4">
        <v>243</v>
      </c>
      <c r="F164">
        <f>VLOOKUP(C164,products[],2,FALSE)</f>
        <v>11.73</v>
      </c>
      <c r="G164">
        <f t="shared" si="2"/>
        <v>2850.3900000000003</v>
      </c>
    </row>
    <row r="165" spans="1:7">
      <c r="A165" t="s">
        <v>26</v>
      </c>
      <c r="B165" t="s">
        <v>17</v>
      </c>
      <c r="C165" t="s">
        <v>41</v>
      </c>
      <c r="D165" s="3">
        <v>7651</v>
      </c>
      <c r="E165" s="4">
        <v>213</v>
      </c>
      <c r="F165">
        <f>VLOOKUP(C165,products[],2,FALSE)</f>
        <v>9</v>
      </c>
      <c r="G165">
        <f t="shared" si="2"/>
        <v>1917</v>
      </c>
    </row>
    <row r="166" spans="1:7">
      <c r="A166" t="s">
        <v>5</v>
      </c>
      <c r="B166" t="s">
        <v>9</v>
      </c>
      <c r="C166" t="s">
        <v>7</v>
      </c>
      <c r="D166" s="3">
        <v>2275</v>
      </c>
      <c r="E166" s="4">
        <v>447</v>
      </c>
      <c r="F166">
        <f>VLOOKUP(C166,products[],2,FALSE)</f>
        <v>14.49</v>
      </c>
      <c r="G166">
        <f t="shared" si="2"/>
        <v>6477.03</v>
      </c>
    </row>
    <row r="167" spans="1:7">
      <c r="A167" t="s">
        <v>5</v>
      </c>
      <c r="B167" t="s">
        <v>20</v>
      </c>
      <c r="C167" t="s">
        <v>31</v>
      </c>
      <c r="D167" s="3">
        <v>5670</v>
      </c>
      <c r="E167" s="4">
        <v>297</v>
      </c>
      <c r="F167">
        <f>VLOOKUP(C167,products[],2,FALSE)</f>
        <v>9.33</v>
      </c>
      <c r="G167">
        <f t="shared" si="2"/>
        <v>2771.01</v>
      </c>
    </row>
    <row r="168" spans="1:7">
      <c r="A168" t="s">
        <v>23</v>
      </c>
      <c r="B168" t="s">
        <v>9</v>
      </c>
      <c r="C168" t="s">
        <v>29</v>
      </c>
      <c r="D168" s="3">
        <v>2135</v>
      </c>
      <c r="E168" s="4">
        <v>27</v>
      </c>
      <c r="F168">
        <f>VLOOKUP(C168,products[],2,FALSE)</f>
        <v>8.7899999999999991</v>
      </c>
      <c r="G168">
        <f t="shared" si="2"/>
        <v>237.32999999999998</v>
      </c>
    </row>
    <row r="169" spans="1:7">
      <c r="A169" t="s">
        <v>5</v>
      </c>
      <c r="B169" t="s">
        <v>30</v>
      </c>
      <c r="C169" t="s">
        <v>34</v>
      </c>
      <c r="D169" s="3">
        <v>2779</v>
      </c>
      <c r="E169" s="4">
        <v>75</v>
      </c>
      <c r="F169">
        <f>VLOOKUP(C169,products[],2,FALSE)</f>
        <v>6.49</v>
      </c>
      <c r="G169">
        <f t="shared" si="2"/>
        <v>486.75</v>
      </c>
    </row>
    <row r="170" spans="1:7">
      <c r="A170" t="s">
        <v>35</v>
      </c>
      <c r="B170" t="s">
        <v>17</v>
      </c>
      <c r="C170" t="s">
        <v>19</v>
      </c>
      <c r="D170" s="3">
        <v>12950</v>
      </c>
      <c r="E170" s="4">
        <v>30</v>
      </c>
      <c r="F170">
        <f>VLOOKUP(C170,products[],2,FALSE)</f>
        <v>12.37</v>
      </c>
      <c r="G170">
        <f t="shared" si="2"/>
        <v>371.09999999999997</v>
      </c>
    </row>
    <row r="171" spans="1:7">
      <c r="A171" t="s">
        <v>23</v>
      </c>
      <c r="B171" t="s">
        <v>14</v>
      </c>
      <c r="C171" t="s">
        <v>15</v>
      </c>
      <c r="D171" s="3">
        <v>2646</v>
      </c>
      <c r="E171" s="4">
        <v>177</v>
      </c>
      <c r="F171">
        <f>VLOOKUP(C171,products[],2,FALSE)</f>
        <v>6.47</v>
      </c>
      <c r="G171">
        <f t="shared" si="2"/>
        <v>1145.19</v>
      </c>
    </row>
    <row r="172" spans="1:7">
      <c r="A172" t="s">
        <v>5</v>
      </c>
      <c r="B172" t="s">
        <v>30</v>
      </c>
      <c r="C172" t="s">
        <v>19</v>
      </c>
      <c r="D172" s="3">
        <v>3794</v>
      </c>
      <c r="E172" s="4">
        <v>159</v>
      </c>
      <c r="F172">
        <f>VLOOKUP(C172,products[],2,FALSE)</f>
        <v>12.37</v>
      </c>
      <c r="G172">
        <f t="shared" si="2"/>
        <v>1966.83</v>
      </c>
    </row>
    <row r="173" spans="1:7">
      <c r="A173" t="s">
        <v>27</v>
      </c>
      <c r="B173" t="s">
        <v>9</v>
      </c>
      <c r="C173" t="s">
        <v>19</v>
      </c>
      <c r="D173" s="3">
        <v>819</v>
      </c>
      <c r="E173" s="4">
        <v>306</v>
      </c>
      <c r="F173">
        <f>VLOOKUP(C173,products[],2,FALSE)</f>
        <v>12.37</v>
      </c>
      <c r="G173">
        <f t="shared" si="2"/>
        <v>3785.22</v>
      </c>
    </row>
    <row r="174" spans="1:7">
      <c r="A174" t="s">
        <v>27</v>
      </c>
      <c r="B174" t="s">
        <v>30</v>
      </c>
      <c r="C174" t="s">
        <v>33</v>
      </c>
      <c r="D174" s="3">
        <v>2583</v>
      </c>
      <c r="E174" s="4">
        <v>18</v>
      </c>
      <c r="F174">
        <f>VLOOKUP(C174,products[],2,FALSE)</f>
        <v>10.62</v>
      </c>
      <c r="G174">
        <f t="shared" si="2"/>
        <v>191.16</v>
      </c>
    </row>
    <row r="175" spans="1:7">
      <c r="A175" t="s">
        <v>23</v>
      </c>
      <c r="B175" t="s">
        <v>9</v>
      </c>
      <c r="C175" t="s">
        <v>36</v>
      </c>
      <c r="D175" s="3">
        <v>4585</v>
      </c>
      <c r="E175" s="4">
        <v>240</v>
      </c>
      <c r="F175">
        <f>VLOOKUP(C175,products[],2,FALSE)</f>
        <v>7.64</v>
      </c>
      <c r="G175">
        <f t="shared" si="2"/>
        <v>1833.6</v>
      </c>
    </row>
    <row r="176" spans="1:7">
      <c r="A176" t="s">
        <v>25</v>
      </c>
      <c r="B176" t="s">
        <v>30</v>
      </c>
      <c r="C176" t="s">
        <v>19</v>
      </c>
      <c r="D176" s="3">
        <v>1652</v>
      </c>
      <c r="E176" s="4">
        <v>93</v>
      </c>
      <c r="F176">
        <f>VLOOKUP(C176,products[],2,FALSE)</f>
        <v>12.37</v>
      </c>
      <c r="G176">
        <f t="shared" si="2"/>
        <v>1150.4099999999999</v>
      </c>
    </row>
    <row r="177" spans="1:7">
      <c r="A177" t="s">
        <v>35</v>
      </c>
      <c r="B177" t="s">
        <v>30</v>
      </c>
      <c r="C177" t="s">
        <v>42</v>
      </c>
      <c r="D177" s="3">
        <v>4991</v>
      </c>
      <c r="E177" s="4">
        <v>9</v>
      </c>
      <c r="F177">
        <f>VLOOKUP(C177,products[],2,FALSE)</f>
        <v>5.6</v>
      </c>
      <c r="G177">
        <f t="shared" si="2"/>
        <v>50.4</v>
      </c>
    </row>
    <row r="178" spans="1:7">
      <c r="A178" t="s">
        <v>8</v>
      </c>
      <c r="B178" t="s">
        <v>30</v>
      </c>
      <c r="C178" t="s">
        <v>29</v>
      </c>
      <c r="D178" s="3">
        <v>2009</v>
      </c>
      <c r="E178" s="4">
        <v>219</v>
      </c>
      <c r="F178">
        <f>VLOOKUP(C178,products[],2,FALSE)</f>
        <v>8.7899999999999991</v>
      </c>
      <c r="G178">
        <f t="shared" si="2"/>
        <v>1925.0099999999998</v>
      </c>
    </row>
    <row r="179" spans="1:7">
      <c r="A179" t="s">
        <v>26</v>
      </c>
      <c r="B179" t="s">
        <v>17</v>
      </c>
      <c r="C179" t="s">
        <v>22</v>
      </c>
      <c r="D179" s="3">
        <v>1568</v>
      </c>
      <c r="E179" s="4">
        <v>141</v>
      </c>
      <c r="F179">
        <f>VLOOKUP(C179,products[],2,FALSE)</f>
        <v>9.77</v>
      </c>
      <c r="G179">
        <f t="shared" si="2"/>
        <v>1377.57</v>
      </c>
    </row>
    <row r="180" spans="1:7">
      <c r="A180" t="s">
        <v>13</v>
      </c>
      <c r="B180" t="s">
        <v>6</v>
      </c>
      <c r="C180" t="s">
        <v>33</v>
      </c>
      <c r="D180" s="3">
        <v>3388</v>
      </c>
      <c r="E180" s="4">
        <v>123</v>
      </c>
      <c r="F180">
        <f>VLOOKUP(C180,products[],2,FALSE)</f>
        <v>10.62</v>
      </c>
      <c r="G180">
        <f t="shared" si="2"/>
        <v>1306.26</v>
      </c>
    </row>
    <row r="181" spans="1:7">
      <c r="A181" t="s">
        <v>5</v>
      </c>
      <c r="B181" t="s">
        <v>20</v>
      </c>
      <c r="C181" t="s">
        <v>38</v>
      </c>
      <c r="D181" s="3">
        <v>623</v>
      </c>
      <c r="E181" s="4">
        <v>51</v>
      </c>
      <c r="F181">
        <f>VLOOKUP(C181,products[],2,FALSE)</f>
        <v>4.97</v>
      </c>
      <c r="G181">
        <f t="shared" si="2"/>
        <v>253.47</v>
      </c>
    </row>
    <row r="182" spans="1:7">
      <c r="A182" t="s">
        <v>16</v>
      </c>
      <c r="B182" t="s">
        <v>14</v>
      </c>
      <c r="C182" t="s">
        <v>12</v>
      </c>
      <c r="D182" s="3">
        <v>10073</v>
      </c>
      <c r="E182" s="4">
        <v>120</v>
      </c>
      <c r="F182">
        <f>VLOOKUP(C182,products[],2,FALSE)</f>
        <v>11.88</v>
      </c>
      <c r="G182">
        <f t="shared" si="2"/>
        <v>1425.6000000000001</v>
      </c>
    </row>
    <row r="183" spans="1:7">
      <c r="A183" t="s">
        <v>8</v>
      </c>
      <c r="B183" t="s">
        <v>17</v>
      </c>
      <c r="C183" t="s">
        <v>42</v>
      </c>
      <c r="D183" s="3">
        <v>1561</v>
      </c>
      <c r="E183" s="4">
        <v>27</v>
      </c>
      <c r="F183">
        <f>VLOOKUP(C183,products[],2,FALSE)</f>
        <v>5.6</v>
      </c>
      <c r="G183">
        <f t="shared" si="2"/>
        <v>151.19999999999999</v>
      </c>
    </row>
    <row r="184" spans="1:7">
      <c r="A184" t="s">
        <v>11</v>
      </c>
      <c r="B184" t="s">
        <v>14</v>
      </c>
      <c r="C184" t="s">
        <v>39</v>
      </c>
      <c r="D184" s="3">
        <v>11522</v>
      </c>
      <c r="E184" s="4">
        <v>204</v>
      </c>
      <c r="F184">
        <f>VLOOKUP(C184,products[],2,FALSE)</f>
        <v>16.73</v>
      </c>
      <c r="G184">
        <f t="shared" si="2"/>
        <v>3412.92</v>
      </c>
    </row>
    <row r="185" spans="1:7">
      <c r="A185" t="s">
        <v>16</v>
      </c>
      <c r="B185" t="s">
        <v>20</v>
      </c>
      <c r="C185" t="s">
        <v>31</v>
      </c>
      <c r="D185" s="3">
        <v>2317</v>
      </c>
      <c r="E185" s="4">
        <v>123</v>
      </c>
      <c r="F185">
        <f>VLOOKUP(C185,products[],2,FALSE)</f>
        <v>9.33</v>
      </c>
      <c r="G185">
        <f t="shared" si="2"/>
        <v>1147.5899999999999</v>
      </c>
    </row>
    <row r="186" spans="1:7">
      <c r="A186" t="s">
        <v>35</v>
      </c>
      <c r="B186" t="s">
        <v>6</v>
      </c>
      <c r="C186" t="s">
        <v>40</v>
      </c>
      <c r="D186" s="3">
        <v>3059</v>
      </c>
      <c r="E186" s="4">
        <v>27</v>
      </c>
      <c r="F186">
        <f>VLOOKUP(C186,products[],2,FALSE)</f>
        <v>10.38</v>
      </c>
      <c r="G186">
        <f t="shared" si="2"/>
        <v>280.26000000000005</v>
      </c>
    </row>
    <row r="187" spans="1:7">
      <c r="A187" t="s">
        <v>13</v>
      </c>
      <c r="B187" t="s">
        <v>6</v>
      </c>
      <c r="C187" t="s">
        <v>42</v>
      </c>
      <c r="D187" s="3">
        <v>2324</v>
      </c>
      <c r="E187" s="4">
        <v>177</v>
      </c>
      <c r="F187">
        <f>VLOOKUP(C187,products[],2,FALSE)</f>
        <v>5.6</v>
      </c>
      <c r="G187">
        <f t="shared" si="2"/>
        <v>991.19999999999993</v>
      </c>
    </row>
    <row r="188" spans="1:7">
      <c r="A188" t="s">
        <v>27</v>
      </c>
      <c r="B188" t="s">
        <v>17</v>
      </c>
      <c r="C188" t="s">
        <v>42</v>
      </c>
      <c r="D188" s="3">
        <v>4956</v>
      </c>
      <c r="E188" s="4">
        <v>171</v>
      </c>
      <c r="F188">
        <f>VLOOKUP(C188,products[],2,FALSE)</f>
        <v>5.6</v>
      </c>
      <c r="G188">
        <f t="shared" si="2"/>
        <v>957.59999999999991</v>
      </c>
    </row>
    <row r="189" spans="1:7">
      <c r="A189" t="s">
        <v>35</v>
      </c>
      <c r="B189" t="s">
        <v>30</v>
      </c>
      <c r="C189" t="s">
        <v>36</v>
      </c>
      <c r="D189" s="3">
        <v>5355</v>
      </c>
      <c r="E189" s="4">
        <v>204</v>
      </c>
      <c r="F189">
        <f>VLOOKUP(C189,products[],2,FALSE)</f>
        <v>7.64</v>
      </c>
      <c r="G189">
        <f t="shared" si="2"/>
        <v>1558.56</v>
      </c>
    </row>
    <row r="190" spans="1:7">
      <c r="A190" t="s">
        <v>27</v>
      </c>
      <c r="B190" t="s">
        <v>30</v>
      </c>
      <c r="C190" t="s">
        <v>24</v>
      </c>
      <c r="D190" s="3">
        <v>7259</v>
      </c>
      <c r="E190" s="4">
        <v>276</v>
      </c>
      <c r="F190">
        <f>VLOOKUP(C190,products[],2,FALSE)</f>
        <v>11.7</v>
      </c>
      <c r="G190">
        <f t="shared" si="2"/>
        <v>3229.2</v>
      </c>
    </row>
    <row r="191" spans="1:7">
      <c r="A191" t="s">
        <v>8</v>
      </c>
      <c r="B191" t="s">
        <v>6</v>
      </c>
      <c r="C191" t="s">
        <v>42</v>
      </c>
      <c r="D191" s="3">
        <v>6279</v>
      </c>
      <c r="E191" s="4">
        <v>45</v>
      </c>
      <c r="F191">
        <f>VLOOKUP(C191,products[],2,FALSE)</f>
        <v>5.6</v>
      </c>
      <c r="G191">
        <f t="shared" si="2"/>
        <v>251.99999999999997</v>
      </c>
    </row>
    <row r="192" spans="1:7">
      <c r="A192" t="s">
        <v>5</v>
      </c>
      <c r="B192" t="s">
        <v>20</v>
      </c>
      <c r="C192" t="s">
        <v>32</v>
      </c>
      <c r="D192" s="3">
        <v>2541</v>
      </c>
      <c r="E192" s="4">
        <v>45</v>
      </c>
      <c r="F192">
        <f>VLOOKUP(C192,products[],2,FALSE)</f>
        <v>7.16</v>
      </c>
      <c r="G192">
        <f t="shared" si="2"/>
        <v>322.2</v>
      </c>
    </row>
    <row r="193" spans="1:7">
      <c r="A193" t="s">
        <v>16</v>
      </c>
      <c r="B193" t="s">
        <v>9</v>
      </c>
      <c r="C193" t="s">
        <v>39</v>
      </c>
      <c r="D193" s="3">
        <v>3864</v>
      </c>
      <c r="E193" s="4">
        <v>177</v>
      </c>
      <c r="F193">
        <f>VLOOKUP(C193,products[],2,FALSE)</f>
        <v>16.73</v>
      </c>
      <c r="G193">
        <f t="shared" si="2"/>
        <v>2961.21</v>
      </c>
    </row>
    <row r="194" spans="1:7">
      <c r="A194" t="s">
        <v>25</v>
      </c>
      <c r="B194" t="s">
        <v>14</v>
      </c>
      <c r="C194" t="s">
        <v>31</v>
      </c>
      <c r="D194" s="3">
        <v>6146</v>
      </c>
      <c r="E194" s="4">
        <v>63</v>
      </c>
      <c r="F194">
        <f>VLOOKUP(C194,products[],2,FALSE)</f>
        <v>9.33</v>
      </c>
      <c r="G194">
        <f t="shared" si="2"/>
        <v>587.79</v>
      </c>
    </row>
    <row r="195" spans="1:7">
      <c r="A195" t="s">
        <v>11</v>
      </c>
      <c r="B195" t="s">
        <v>17</v>
      </c>
      <c r="C195" t="s">
        <v>15</v>
      </c>
      <c r="D195" s="3">
        <v>2639</v>
      </c>
      <c r="E195" s="4">
        <v>204</v>
      </c>
      <c r="F195">
        <f>VLOOKUP(C195,products[],2,FALSE)</f>
        <v>6.47</v>
      </c>
      <c r="G195">
        <f t="shared" si="2"/>
        <v>1319.8799999999999</v>
      </c>
    </row>
    <row r="196" spans="1:7">
      <c r="A196" t="s">
        <v>8</v>
      </c>
      <c r="B196" t="s">
        <v>6</v>
      </c>
      <c r="C196" t="s">
        <v>22</v>
      </c>
      <c r="D196" s="3">
        <v>1890</v>
      </c>
      <c r="E196" s="4">
        <v>195</v>
      </c>
      <c r="F196">
        <f>VLOOKUP(C196,products[],2,FALSE)</f>
        <v>9.77</v>
      </c>
      <c r="G196">
        <f t="shared" si="2"/>
        <v>1905.1499999999999</v>
      </c>
    </row>
    <row r="197" spans="1:7">
      <c r="A197" t="s">
        <v>23</v>
      </c>
      <c r="B197" t="s">
        <v>30</v>
      </c>
      <c r="C197" t="s">
        <v>24</v>
      </c>
      <c r="D197" s="3">
        <v>1932</v>
      </c>
      <c r="E197" s="4">
        <v>369</v>
      </c>
      <c r="F197">
        <f>VLOOKUP(C197,products[],2,FALSE)</f>
        <v>11.7</v>
      </c>
      <c r="G197">
        <f t="shared" si="2"/>
        <v>4317.3</v>
      </c>
    </row>
    <row r="198" spans="1:7">
      <c r="A198" t="s">
        <v>27</v>
      </c>
      <c r="B198" t="s">
        <v>30</v>
      </c>
      <c r="C198" t="s">
        <v>18</v>
      </c>
      <c r="D198" s="3">
        <v>6300</v>
      </c>
      <c r="E198" s="4">
        <v>42</v>
      </c>
      <c r="F198">
        <f>VLOOKUP(C198,products[],2,FALSE)</f>
        <v>13.15</v>
      </c>
      <c r="G198">
        <f t="shared" ref="G198:G261" si="3">F198*E198</f>
        <v>552.30000000000007</v>
      </c>
    </row>
    <row r="199" spans="1:7">
      <c r="A199" t="s">
        <v>16</v>
      </c>
      <c r="B199" t="s">
        <v>6</v>
      </c>
      <c r="C199" t="s">
        <v>7</v>
      </c>
      <c r="D199" s="3">
        <v>560</v>
      </c>
      <c r="E199" s="4">
        <v>81</v>
      </c>
      <c r="F199">
        <f>VLOOKUP(C199,products[],2,FALSE)</f>
        <v>14.49</v>
      </c>
      <c r="G199">
        <f t="shared" si="3"/>
        <v>1173.69</v>
      </c>
    </row>
    <row r="200" spans="1:7">
      <c r="A200" t="s">
        <v>11</v>
      </c>
      <c r="B200" t="s">
        <v>6</v>
      </c>
      <c r="C200" t="s">
        <v>42</v>
      </c>
      <c r="D200" s="3">
        <v>2856</v>
      </c>
      <c r="E200" s="4">
        <v>246</v>
      </c>
      <c r="F200">
        <f>VLOOKUP(C200,products[],2,FALSE)</f>
        <v>5.6</v>
      </c>
      <c r="G200">
        <f t="shared" si="3"/>
        <v>1377.6</v>
      </c>
    </row>
    <row r="201" spans="1:7">
      <c r="A201" t="s">
        <v>11</v>
      </c>
      <c r="B201" t="s">
        <v>30</v>
      </c>
      <c r="C201" t="s">
        <v>28</v>
      </c>
      <c r="D201" s="3">
        <v>707</v>
      </c>
      <c r="E201" s="4">
        <v>174</v>
      </c>
      <c r="F201">
        <f>VLOOKUP(C201,products[],2,FALSE)</f>
        <v>3.11</v>
      </c>
      <c r="G201">
        <f t="shared" si="3"/>
        <v>541.14</v>
      </c>
    </row>
    <row r="202" spans="1:7">
      <c r="A202" t="s">
        <v>8</v>
      </c>
      <c r="B202" t="s">
        <v>9</v>
      </c>
      <c r="C202" t="s">
        <v>7</v>
      </c>
      <c r="D202" s="3">
        <v>3598</v>
      </c>
      <c r="E202" s="4">
        <v>81</v>
      </c>
      <c r="F202">
        <f>VLOOKUP(C202,products[],2,FALSE)</f>
        <v>14.49</v>
      </c>
      <c r="G202">
        <f t="shared" si="3"/>
        <v>1173.69</v>
      </c>
    </row>
    <row r="203" spans="1:7">
      <c r="A203" t="s">
        <v>5</v>
      </c>
      <c r="B203" t="s">
        <v>9</v>
      </c>
      <c r="C203" t="s">
        <v>22</v>
      </c>
      <c r="D203" s="3">
        <v>6853</v>
      </c>
      <c r="E203" s="4">
        <v>372</v>
      </c>
      <c r="F203">
        <f>VLOOKUP(C203,products[],2,FALSE)</f>
        <v>9.77</v>
      </c>
      <c r="G203">
        <f t="shared" si="3"/>
        <v>3634.44</v>
      </c>
    </row>
    <row r="204" spans="1:7">
      <c r="A204" t="s">
        <v>5</v>
      </c>
      <c r="B204" t="s">
        <v>9</v>
      </c>
      <c r="C204" t="s">
        <v>29</v>
      </c>
      <c r="D204" s="3">
        <v>4725</v>
      </c>
      <c r="E204" s="4">
        <v>174</v>
      </c>
      <c r="F204">
        <f>VLOOKUP(C204,products[],2,FALSE)</f>
        <v>8.7899999999999991</v>
      </c>
      <c r="G204">
        <f t="shared" si="3"/>
        <v>1529.4599999999998</v>
      </c>
    </row>
    <row r="205" spans="1:7">
      <c r="A205" t="s">
        <v>13</v>
      </c>
      <c r="B205" t="s">
        <v>14</v>
      </c>
      <c r="C205" t="s">
        <v>10</v>
      </c>
      <c r="D205" s="3">
        <v>10304</v>
      </c>
      <c r="E205" s="4">
        <v>84</v>
      </c>
      <c r="F205">
        <f>VLOOKUP(C205,products[],2,FALSE)</f>
        <v>8.65</v>
      </c>
      <c r="G205">
        <f t="shared" si="3"/>
        <v>726.6</v>
      </c>
    </row>
    <row r="206" spans="1:7">
      <c r="A206" t="s">
        <v>13</v>
      </c>
      <c r="B206" t="s">
        <v>30</v>
      </c>
      <c r="C206" t="s">
        <v>29</v>
      </c>
      <c r="D206" s="3">
        <v>1274</v>
      </c>
      <c r="E206" s="4">
        <v>225</v>
      </c>
      <c r="F206">
        <f>VLOOKUP(C206,products[],2,FALSE)</f>
        <v>8.7899999999999991</v>
      </c>
      <c r="G206">
        <f t="shared" si="3"/>
        <v>1977.7499999999998</v>
      </c>
    </row>
    <row r="207" spans="1:7">
      <c r="A207" t="s">
        <v>25</v>
      </c>
      <c r="B207" t="s">
        <v>14</v>
      </c>
      <c r="C207" t="s">
        <v>7</v>
      </c>
      <c r="D207" s="3">
        <v>1526</v>
      </c>
      <c r="E207" s="4">
        <v>105</v>
      </c>
      <c r="F207">
        <f>VLOOKUP(C207,products[],2,FALSE)</f>
        <v>14.49</v>
      </c>
      <c r="G207">
        <f t="shared" si="3"/>
        <v>1521.45</v>
      </c>
    </row>
    <row r="208" spans="1:7">
      <c r="A208" t="s">
        <v>5</v>
      </c>
      <c r="B208" t="s">
        <v>17</v>
      </c>
      <c r="C208" t="s">
        <v>40</v>
      </c>
      <c r="D208" s="3">
        <v>3101</v>
      </c>
      <c r="E208" s="4">
        <v>225</v>
      </c>
      <c r="F208">
        <f>VLOOKUP(C208,products[],2,FALSE)</f>
        <v>10.38</v>
      </c>
      <c r="G208">
        <f t="shared" si="3"/>
        <v>2335.5</v>
      </c>
    </row>
    <row r="209" spans="1:7">
      <c r="A209" t="s">
        <v>26</v>
      </c>
      <c r="B209" t="s">
        <v>6</v>
      </c>
      <c r="C209" t="s">
        <v>24</v>
      </c>
      <c r="D209" s="3">
        <v>1057</v>
      </c>
      <c r="E209" s="4">
        <v>54</v>
      </c>
      <c r="F209">
        <f>VLOOKUP(C209,products[],2,FALSE)</f>
        <v>11.7</v>
      </c>
      <c r="G209">
        <f t="shared" si="3"/>
        <v>631.79999999999995</v>
      </c>
    </row>
    <row r="210" spans="1:7">
      <c r="A210" t="s">
        <v>23</v>
      </c>
      <c r="B210" t="s">
        <v>6</v>
      </c>
      <c r="C210" t="s">
        <v>42</v>
      </c>
      <c r="D210" s="3">
        <v>5306</v>
      </c>
      <c r="E210" s="4">
        <v>0</v>
      </c>
      <c r="F210">
        <f>VLOOKUP(C210,products[],2,FALSE)</f>
        <v>5.6</v>
      </c>
      <c r="G210">
        <f t="shared" si="3"/>
        <v>0</v>
      </c>
    </row>
    <row r="211" spans="1:7">
      <c r="A211" t="s">
        <v>25</v>
      </c>
      <c r="B211" t="s">
        <v>17</v>
      </c>
      <c r="C211" t="s">
        <v>38</v>
      </c>
      <c r="D211" s="3">
        <v>4018</v>
      </c>
      <c r="E211" s="4">
        <v>171</v>
      </c>
      <c r="F211">
        <f>VLOOKUP(C211,products[],2,FALSE)</f>
        <v>4.97</v>
      </c>
      <c r="G211">
        <f t="shared" si="3"/>
        <v>849.87</v>
      </c>
    </row>
    <row r="212" spans="1:7">
      <c r="A212" t="s">
        <v>11</v>
      </c>
      <c r="B212" t="s">
        <v>30</v>
      </c>
      <c r="C212" t="s">
        <v>29</v>
      </c>
      <c r="D212" s="3">
        <v>938</v>
      </c>
      <c r="E212" s="4">
        <v>189</v>
      </c>
      <c r="F212">
        <f>VLOOKUP(C212,products[],2,FALSE)</f>
        <v>8.7899999999999991</v>
      </c>
      <c r="G212">
        <f t="shared" si="3"/>
        <v>1661.31</v>
      </c>
    </row>
    <row r="213" spans="1:7">
      <c r="A213" t="s">
        <v>23</v>
      </c>
      <c r="B213" t="s">
        <v>20</v>
      </c>
      <c r="C213" t="s">
        <v>15</v>
      </c>
      <c r="D213" s="3">
        <v>1778</v>
      </c>
      <c r="E213" s="4">
        <v>270</v>
      </c>
      <c r="F213">
        <f>VLOOKUP(C213,products[],2,FALSE)</f>
        <v>6.47</v>
      </c>
      <c r="G213">
        <f t="shared" si="3"/>
        <v>1746.8999999999999</v>
      </c>
    </row>
    <row r="214" spans="1:7">
      <c r="A214" t="s">
        <v>16</v>
      </c>
      <c r="B214" t="s">
        <v>17</v>
      </c>
      <c r="C214" t="s">
        <v>7</v>
      </c>
      <c r="D214" s="3">
        <v>1638</v>
      </c>
      <c r="E214" s="4">
        <v>63</v>
      </c>
      <c r="F214">
        <f>VLOOKUP(C214,products[],2,FALSE)</f>
        <v>14.49</v>
      </c>
      <c r="G214">
        <f t="shared" si="3"/>
        <v>912.87</v>
      </c>
    </row>
    <row r="215" spans="1:7">
      <c r="A215" t="s">
        <v>13</v>
      </c>
      <c r="B215" t="s">
        <v>20</v>
      </c>
      <c r="C215" t="s">
        <v>18</v>
      </c>
      <c r="D215" s="3">
        <v>154</v>
      </c>
      <c r="E215" s="4">
        <v>21</v>
      </c>
      <c r="F215">
        <f>VLOOKUP(C215,products[],2,FALSE)</f>
        <v>13.15</v>
      </c>
      <c r="G215">
        <f t="shared" si="3"/>
        <v>276.15000000000003</v>
      </c>
    </row>
    <row r="216" spans="1:7">
      <c r="A216" t="s">
        <v>23</v>
      </c>
      <c r="B216" t="s">
        <v>6</v>
      </c>
      <c r="C216" t="s">
        <v>22</v>
      </c>
      <c r="D216" s="3">
        <v>9835</v>
      </c>
      <c r="E216" s="4">
        <v>207</v>
      </c>
      <c r="F216">
        <f>VLOOKUP(C216,products[],2,FALSE)</f>
        <v>9.77</v>
      </c>
      <c r="G216">
        <f t="shared" si="3"/>
        <v>2022.3899999999999</v>
      </c>
    </row>
    <row r="217" spans="1:7">
      <c r="A217" t="s">
        <v>11</v>
      </c>
      <c r="B217" t="s">
        <v>6</v>
      </c>
      <c r="C217" t="s">
        <v>33</v>
      </c>
      <c r="D217" s="3">
        <v>7273</v>
      </c>
      <c r="E217" s="4">
        <v>96</v>
      </c>
      <c r="F217">
        <f>VLOOKUP(C217,products[],2,FALSE)</f>
        <v>10.62</v>
      </c>
      <c r="G217">
        <f t="shared" si="3"/>
        <v>1019.52</v>
      </c>
    </row>
    <row r="218" spans="1:7">
      <c r="A218" t="s">
        <v>25</v>
      </c>
      <c r="B218" t="s">
        <v>17</v>
      </c>
      <c r="C218" t="s">
        <v>22</v>
      </c>
      <c r="D218" s="3">
        <v>6909</v>
      </c>
      <c r="E218" s="4">
        <v>81</v>
      </c>
      <c r="F218">
        <f>VLOOKUP(C218,products[],2,FALSE)</f>
        <v>9.77</v>
      </c>
      <c r="G218">
        <f t="shared" si="3"/>
        <v>791.37</v>
      </c>
    </row>
    <row r="219" spans="1:7">
      <c r="A219" t="s">
        <v>11</v>
      </c>
      <c r="B219" t="s">
        <v>17</v>
      </c>
      <c r="C219" t="s">
        <v>38</v>
      </c>
      <c r="D219" s="3">
        <v>3920</v>
      </c>
      <c r="E219" s="4">
        <v>306</v>
      </c>
      <c r="F219">
        <f>VLOOKUP(C219,products[],2,FALSE)</f>
        <v>4.97</v>
      </c>
      <c r="G219">
        <f t="shared" si="3"/>
        <v>1520.82</v>
      </c>
    </row>
    <row r="220" spans="1:7">
      <c r="A220" t="s">
        <v>35</v>
      </c>
      <c r="B220" t="s">
        <v>17</v>
      </c>
      <c r="C220" t="s">
        <v>41</v>
      </c>
      <c r="D220" s="3">
        <v>4858</v>
      </c>
      <c r="E220" s="4">
        <v>279</v>
      </c>
      <c r="F220">
        <f>VLOOKUP(C220,products[],2,FALSE)</f>
        <v>9</v>
      </c>
      <c r="G220">
        <f t="shared" si="3"/>
        <v>2511</v>
      </c>
    </row>
    <row r="221" spans="1:7">
      <c r="A221" t="s">
        <v>26</v>
      </c>
      <c r="B221" t="s">
        <v>20</v>
      </c>
      <c r="C221" t="s">
        <v>12</v>
      </c>
      <c r="D221" s="3">
        <v>3549</v>
      </c>
      <c r="E221" s="4">
        <v>3</v>
      </c>
      <c r="F221">
        <f>VLOOKUP(C221,products[],2,FALSE)</f>
        <v>11.88</v>
      </c>
      <c r="G221">
        <f t="shared" si="3"/>
        <v>35.64</v>
      </c>
    </row>
    <row r="222" spans="1:7">
      <c r="A222" t="s">
        <v>23</v>
      </c>
      <c r="B222" t="s">
        <v>17</v>
      </c>
      <c r="C222" t="s">
        <v>39</v>
      </c>
      <c r="D222" s="3">
        <v>966</v>
      </c>
      <c r="E222" s="4">
        <v>198</v>
      </c>
      <c r="F222">
        <f>VLOOKUP(C222,products[],2,FALSE)</f>
        <v>16.73</v>
      </c>
      <c r="G222">
        <f t="shared" si="3"/>
        <v>3312.54</v>
      </c>
    </row>
    <row r="223" spans="1:7">
      <c r="A223" t="s">
        <v>25</v>
      </c>
      <c r="B223" t="s">
        <v>17</v>
      </c>
      <c r="C223" t="s">
        <v>15</v>
      </c>
      <c r="D223" s="3">
        <v>385</v>
      </c>
      <c r="E223" s="4">
        <v>249</v>
      </c>
      <c r="F223">
        <f>VLOOKUP(C223,products[],2,FALSE)</f>
        <v>6.47</v>
      </c>
      <c r="G223">
        <f t="shared" si="3"/>
        <v>1611.03</v>
      </c>
    </row>
    <row r="224" spans="1:7">
      <c r="A224" t="s">
        <v>16</v>
      </c>
      <c r="B224" t="s">
        <v>30</v>
      </c>
      <c r="C224" t="s">
        <v>29</v>
      </c>
      <c r="D224" s="3">
        <v>2219</v>
      </c>
      <c r="E224" s="4">
        <v>75</v>
      </c>
      <c r="F224">
        <f>VLOOKUP(C224,products[],2,FALSE)</f>
        <v>8.7899999999999991</v>
      </c>
      <c r="G224">
        <f t="shared" si="3"/>
        <v>659.24999999999989</v>
      </c>
    </row>
    <row r="225" spans="1:7">
      <c r="A225" t="s">
        <v>11</v>
      </c>
      <c r="B225" t="s">
        <v>14</v>
      </c>
      <c r="C225" t="s">
        <v>10</v>
      </c>
      <c r="D225" s="3">
        <v>2954</v>
      </c>
      <c r="E225" s="4">
        <v>189</v>
      </c>
      <c r="F225">
        <f>VLOOKUP(C225,products[],2,FALSE)</f>
        <v>8.65</v>
      </c>
      <c r="G225">
        <f t="shared" si="3"/>
        <v>1634.8500000000001</v>
      </c>
    </row>
    <row r="226" spans="1:7">
      <c r="A226" t="s">
        <v>23</v>
      </c>
      <c r="B226" t="s">
        <v>14</v>
      </c>
      <c r="C226" t="s">
        <v>10</v>
      </c>
      <c r="D226" s="3">
        <v>280</v>
      </c>
      <c r="E226" s="4">
        <v>87</v>
      </c>
      <c r="F226">
        <f>VLOOKUP(C226,products[],2,FALSE)</f>
        <v>8.65</v>
      </c>
      <c r="G226">
        <f t="shared" si="3"/>
        <v>752.55000000000007</v>
      </c>
    </row>
    <row r="227" spans="1:7">
      <c r="A227" t="s">
        <v>13</v>
      </c>
      <c r="B227" t="s">
        <v>14</v>
      </c>
      <c r="C227" t="s">
        <v>7</v>
      </c>
      <c r="D227" s="3">
        <v>6118</v>
      </c>
      <c r="E227" s="4">
        <v>174</v>
      </c>
      <c r="F227">
        <f>VLOOKUP(C227,products[],2,FALSE)</f>
        <v>14.49</v>
      </c>
      <c r="G227">
        <f t="shared" si="3"/>
        <v>2521.2600000000002</v>
      </c>
    </row>
    <row r="228" spans="1:7">
      <c r="A228" t="s">
        <v>26</v>
      </c>
      <c r="B228" t="s">
        <v>17</v>
      </c>
      <c r="C228" t="s">
        <v>37</v>
      </c>
      <c r="D228" s="3">
        <v>4802</v>
      </c>
      <c r="E228" s="4">
        <v>36</v>
      </c>
      <c r="F228">
        <f>VLOOKUP(C228,products[],2,FALSE)</f>
        <v>11.73</v>
      </c>
      <c r="G228">
        <f t="shared" si="3"/>
        <v>422.28000000000003</v>
      </c>
    </row>
    <row r="229" spans="1:7">
      <c r="A229" t="s">
        <v>11</v>
      </c>
      <c r="B229" t="s">
        <v>20</v>
      </c>
      <c r="C229" t="s">
        <v>38</v>
      </c>
      <c r="D229" s="3">
        <v>4137</v>
      </c>
      <c r="E229" s="4">
        <v>60</v>
      </c>
      <c r="F229">
        <f>VLOOKUP(C229,products[],2,FALSE)</f>
        <v>4.97</v>
      </c>
      <c r="G229">
        <f t="shared" si="3"/>
        <v>298.2</v>
      </c>
    </row>
    <row r="230" spans="1:7">
      <c r="A230" t="s">
        <v>27</v>
      </c>
      <c r="B230" t="s">
        <v>9</v>
      </c>
      <c r="C230" t="s">
        <v>34</v>
      </c>
      <c r="D230" s="3">
        <v>2023</v>
      </c>
      <c r="E230" s="4">
        <v>78</v>
      </c>
      <c r="F230">
        <f>VLOOKUP(C230,products[],2,FALSE)</f>
        <v>6.49</v>
      </c>
      <c r="G230">
        <f t="shared" si="3"/>
        <v>506.22</v>
      </c>
    </row>
    <row r="231" spans="1:7">
      <c r="A231" t="s">
        <v>11</v>
      </c>
      <c r="B231" t="s">
        <v>14</v>
      </c>
      <c r="C231" t="s">
        <v>7</v>
      </c>
      <c r="D231" s="3">
        <v>9051</v>
      </c>
      <c r="E231" s="4">
        <v>57</v>
      </c>
      <c r="F231">
        <f>VLOOKUP(C231,products[],2,FALSE)</f>
        <v>14.49</v>
      </c>
      <c r="G231">
        <f t="shared" si="3"/>
        <v>825.93000000000006</v>
      </c>
    </row>
    <row r="232" spans="1:7">
      <c r="A232" t="s">
        <v>11</v>
      </c>
      <c r="B232" t="s">
        <v>6</v>
      </c>
      <c r="C232" t="s">
        <v>40</v>
      </c>
      <c r="D232" s="3">
        <v>2919</v>
      </c>
      <c r="E232" s="4">
        <v>45</v>
      </c>
      <c r="F232">
        <f>VLOOKUP(C232,products[],2,FALSE)</f>
        <v>10.38</v>
      </c>
      <c r="G232">
        <f t="shared" si="3"/>
        <v>467.1</v>
      </c>
    </row>
    <row r="233" spans="1:7">
      <c r="A233" t="s">
        <v>13</v>
      </c>
      <c r="B233" t="s">
        <v>20</v>
      </c>
      <c r="C233" t="s">
        <v>22</v>
      </c>
      <c r="D233" s="3">
        <v>5915</v>
      </c>
      <c r="E233" s="4">
        <v>3</v>
      </c>
      <c r="F233">
        <f>VLOOKUP(C233,products[],2,FALSE)</f>
        <v>9.77</v>
      </c>
      <c r="G233">
        <f t="shared" si="3"/>
        <v>29.31</v>
      </c>
    </row>
    <row r="234" spans="1:7">
      <c r="A234" t="s">
        <v>35</v>
      </c>
      <c r="B234" t="s">
        <v>9</v>
      </c>
      <c r="C234" t="s">
        <v>37</v>
      </c>
      <c r="D234" s="3">
        <v>2562</v>
      </c>
      <c r="E234" s="4">
        <v>6</v>
      </c>
      <c r="F234">
        <f>VLOOKUP(C234,products[],2,FALSE)</f>
        <v>11.73</v>
      </c>
      <c r="G234">
        <f t="shared" si="3"/>
        <v>70.38</v>
      </c>
    </row>
    <row r="235" spans="1:7">
      <c r="A235" t="s">
        <v>25</v>
      </c>
      <c r="B235" t="s">
        <v>6</v>
      </c>
      <c r="C235" t="s">
        <v>18</v>
      </c>
      <c r="D235" s="3">
        <v>8813</v>
      </c>
      <c r="E235" s="4">
        <v>21</v>
      </c>
      <c r="F235">
        <f>VLOOKUP(C235,products[],2,FALSE)</f>
        <v>13.15</v>
      </c>
      <c r="G235">
        <f t="shared" si="3"/>
        <v>276.15000000000003</v>
      </c>
    </row>
    <row r="236" spans="1:7">
      <c r="A236" t="s">
        <v>25</v>
      </c>
      <c r="B236" t="s">
        <v>14</v>
      </c>
      <c r="C236" t="s">
        <v>15</v>
      </c>
      <c r="D236" s="3">
        <v>6111</v>
      </c>
      <c r="E236" s="4">
        <v>3</v>
      </c>
      <c r="F236">
        <f>VLOOKUP(C236,products[],2,FALSE)</f>
        <v>6.47</v>
      </c>
      <c r="G236">
        <f t="shared" si="3"/>
        <v>19.41</v>
      </c>
    </row>
    <row r="237" spans="1:7">
      <c r="A237" t="s">
        <v>8</v>
      </c>
      <c r="B237" t="s">
        <v>30</v>
      </c>
      <c r="C237" t="s">
        <v>21</v>
      </c>
      <c r="D237" s="3">
        <v>3507</v>
      </c>
      <c r="E237" s="4">
        <v>288</v>
      </c>
      <c r="F237">
        <f>VLOOKUP(C237,products[],2,FALSE)</f>
        <v>5.79</v>
      </c>
      <c r="G237">
        <f t="shared" si="3"/>
        <v>1667.52</v>
      </c>
    </row>
    <row r="238" spans="1:7">
      <c r="A238" t="s">
        <v>16</v>
      </c>
      <c r="B238" t="s">
        <v>14</v>
      </c>
      <c r="C238" t="s">
        <v>31</v>
      </c>
      <c r="D238" s="3">
        <v>4319</v>
      </c>
      <c r="E238" s="4">
        <v>30</v>
      </c>
      <c r="F238">
        <f>VLOOKUP(C238,products[],2,FALSE)</f>
        <v>9.33</v>
      </c>
      <c r="G238">
        <f t="shared" si="3"/>
        <v>279.89999999999998</v>
      </c>
    </row>
    <row r="239" spans="1:7">
      <c r="A239" t="s">
        <v>5</v>
      </c>
      <c r="B239" t="s">
        <v>20</v>
      </c>
      <c r="C239" t="s">
        <v>42</v>
      </c>
      <c r="D239" s="3">
        <v>609</v>
      </c>
      <c r="E239" s="4">
        <v>87</v>
      </c>
      <c r="F239">
        <f>VLOOKUP(C239,products[],2,FALSE)</f>
        <v>5.6</v>
      </c>
      <c r="G239">
        <f t="shared" si="3"/>
        <v>487.2</v>
      </c>
    </row>
    <row r="240" spans="1:7">
      <c r="A240" t="s">
        <v>5</v>
      </c>
      <c r="B240" t="s">
        <v>17</v>
      </c>
      <c r="C240" t="s">
        <v>39</v>
      </c>
      <c r="D240" s="3">
        <v>6370</v>
      </c>
      <c r="E240" s="4">
        <v>30</v>
      </c>
      <c r="F240">
        <f>VLOOKUP(C240,products[],2,FALSE)</f>
        <v>16.73</v>
      </c>
      <c r="G240">
        <f t="shared" si="3"/>
        <v>501.90000000000003</v>
      </c>
    </row>
    <row r="241" spans="1:7">
      <c r="A241" t="s">
        <v>25</v>
      </c>
      <c r="B241" t="s">
        <v>20</v>
      </c>
      <c r="C241" t="s">
        <v>36</v>
      </c>
      <c r="D241" s="3">
        <v>5474</v>
      </c>
      <c r="E241" s="4">
        <v>168</v>
      </c>
      <c r="F241">
        <f>VLOOKUP(C241,products[],2,FALSE)</f>
        <v>7.64</v>
      </c>
      <c r="G241">
        <f t="shared" si="3"/>
        <v>1283.52</v>
      </c>
    </row>
    <row r="242" spans="1:7">
      <c r="A242" t="s">
        <v>5</v>
      </c>
      <c r="B242" t="s">
        <v>14</v>
      </c>
      <c r="C242" t="s">
        <v>39</v>
      </c>
      <c r="D242" s="3">
        <v>3164</v>
      </c>
      <c r="E242" s="4">
        <v>306</v>
      </c>
      <c r="F242">
        <f>VLOOKUP(C242,products[],2,FALSE)</f>
        <v>16.73</v>
      </c>
      <c r="G242">
        <f t="shared" si="3"/>
        <v>5119.38</v>
      </c>
    </row>
    <row r="243" spans="1:7">
      <c r="A243" t="s">
        <v>16</v>
      </c>
      <c r="B243" t="s">
        <v>9</v>
      </c>
      <c r="C243" t="s">
        <v>12</v>
      </c>
      <c r="D243" s="3">
        <v>1302</v>
      </c>
      <c r="E243" s="4">
        <v>402</v>
      </c>
      <c r="F243">
        <f>VLOOKUP(C243,products[],2,FALSE)</f>
        <v>11.88</v>
      </c>
      <c r="G243">
        <f t="shared" si="3"/>
        <v>4775.76</v>
      </c>
    </row>
    <row r="244" spans="1:7">
      <c r="A244" t="s">
        <v>27</v>
      </c>
      <c r="B244" t="s">
        <v>6</v>
      </c>
      <c r="C244" t="s">
        <v>40</v>
      </c>
      <c r="D244" s="3">
        <v>7308</v>
      </c>
      <c r="E244" s="4">
        <v>327</v>
      </c>
      <c r="F244">
        <f>VLOOKUP(C244,products[],2,FALSE)</f>
        <v>10.38</v>
      </c>
      <c r="G244">
        <f t="shared" si="3"/>
        <v>3394.26</v>
      </c>
    </row>
    <row r="245" spans="1:7">
      <c r="A245" t="s">
        <v>5</v>
      </c>
      <c r="B245" t="s">
        <v>6</v>
      </c>
      <c r="C245" t="s">
        <v>39</v>
      </c>
      <c r="D245" s="3">
        <v>6132</v>
      </c>
      <c r="E245" s="4">
        <v>93</v>
      </c>
      <c r="F245">
        <f>VLOOKUP(C245,products[],2,FALSE)</f>
        <v>16.73</v>
      </c>
      <c r="G245">
        <f t="shared" si="3"/>
        <v>1555.89</v>
      </c>
    </row>
    <row r="246" spans="1:7">
      <c r="A246" t="s">
        <v>35</v>
      </c>
      <c r="B246" t="s">
        <v>9</v>
      </c>
      <c r="C246" t="s">
        <v>24</v>
      </c>
      <c r="D246" s="3">
        <v>3472</v>
      </c>
      <c r="E246" s="4">
        <v>96</v>
      </c>
      <c r="F246">
        <f>VLOOKUP(C246,products[],2,FALSE)</f>
        <v>11.7</v>
      </c>
      <c r="G246">
        <f t="shared" si="3"/>
        <v>1123.1999999999998</v>
      </c>
    </row>
    <row r="247" spans="1:7">
      <c r="A247" t="s">
        <v>8</v>
      </c>
      <c r="B247" t="s">
        <v>17</v>
      </c>
      <c r="C247" t="s">
        <v>15</v>
      </c>
      <c r="D247" s="3">
        <v>9660</v>
      </c>
      <c r="E247" s="4">
        <v>27</v>
      </c>
      <c r="F247">
        <f>VLOOKUP(C247,products[],2,FALSE)</f>
        <v>6.47</v>
      </c>
      <c r="G247">
        <f t="shared" si="3"/>
        <v>174.69</v>
      </c>
    </row>
    <row r="248" spans="1:7">
      <c r="A248" t="s">
        <v>11</v>
      </c>
      <c r="B248" t="s">
        <v>20</v>
      </c>
      <c r="C248" t="s">
        <v>42</v>
      </c>
      <c r="D248" s="3">
        <v>2436</v>
      </c>
      <c r="E248" s="4">
        <v>99</v>
      </c>
      <c r="F248">
        <f>VLOOKUP(C248,products[],2,FALSE)</f>
        <v>5.6</v>
      </c>
      <c r="G248">
        <f t="shared" si="3"/>
        <v>554.4</v>
      </c>
    </row>
    <row r="249" spans="1:7">
      <c r="A249" t="s">
        <v>11</v>
      </c>
      <c r="B249" t="s">
        <v>20</v>
      </c>
      <c r="C249" t="s">
        <v>19</v>
      </c>
      <c r="D249" s="3">
        <v>9506</v>
      </c>
      <c r="E249" s="4">
        <v>87</v>
      </c>
      <c r="F249">
        <f>VLOOKUP(C249,products[],2,FALSE)</f>
        <v>12.37</v>
      </c>
      <c r="G249">
        <f t="shared" si="3"/>
        <v>1076.1899999999998</v>
      </c>
    </row>
    <row r="250" spans="1:7">
      <c r="A250" t="s">
        <v>35</v>
      </c>
      <c r="B250" t="s">
        <v>6</v>
      </c>
      <c r="C250" t="s">
        <v>41</v>
      </c>
      <c r="D250" s="3">
        <v>245</v>
      </c>
      <c r="E250" s="4">
        <v>288</v>
      </c>
      <c r="F250">
        <f>VLOOKUP(C250,products[],2,FALSE)</f>
        <v>9</v>
      </c>
      <c r="G250">
        <f t="shared" si="3"/>
        <v>2592</v>
      </c>
    </row>
    <row r="251" spans="1:7">
      <c r="A251" t="s">
        <v>8</v>
      </c>
      <c r="B251" t="s">
        <v>9</v>
      </c>
      <c r="C251" t="s">
        <v>33</v>
      </c>
      <c r="D251" s="3">
        <v>2702</v>
      </c>
      <c r="E251" s="4">
        <v>363</v>
      </c>
      <c r="F251">
        <f>VLOOKUP(C251,products[],2,FALSE)</f>
        <v>10.62</v>
      </c>
      <c r="G251">
        <f t="shared" si="3"/>
        <v>3855.0599999999995</v>
      </c>
    </row>
    <row r="252" spans="1:7">
      <c r="A252" t="s">
        <v>35</v>
      </c>
      <c r="B252" t="s">
        <v>30</v>
      </c>
      <c r="C252" t="s">
        <v>28</v>
      </c>
      <c r="D252" s="3">
        <v>700</v>
      </c>
      <c r="E252" s="4">
        <v>87</v>
      </c>
      <c r="F252">
        <f>VLOOKUP(C252,products[],2,FALSE)</f>
        <v>3.11</v>
      </c>
      <c r="G252">
        <f t="shared" si="3"/>
        <v>270.57</v>
      </c>
    </row>
    <row r="253" spans="1:7">
      <c r="A253" t="s">
        <v>16</v>
      </c>
      <c r="B253" t="s">
        <v>30</v>
      </c>
      <c r="C253" t="s">
        <v>28</v>
      </c>
      <c r="D253" s="3">
        <v>3759</v>
      </c>
      <c r="E253" s="4">
        <v>150</v>
      </c>
      <c r="F253">
        <f>VLOOKUP(C253,products[],2,FALSE)</f>
        <v>3.11</v>
      </c>
      <c r="G253">
        <f t="shared" si="3"/>
        <v>466.5</v>
      </c>
    </row>
    <row r="254" spans="1:7">
      <c r="A254" t="s">
        <v>26</v>
      </c>
      <c r="B254" t="s">
        <v>9</v>
      </c>
      <c r="C254" t="s">
        <v>28</v>
      </c>
      <c r="D254" s="3">
        <v>1589</v>
      </c>
      <c r="E254" s="4">
        <v>303</v>
      </c>
      <c r="F254">
        <f>VLOOKUP(C254,products[],2,FALSE)</f>
        <v>3.11</v>
      </c>
      <c r="G254">
        <f t="shared" si="3"/>
        <v>942.32999999999993</v>
      </c>
    </row>
    <row r="255" spans="1:7">
      <c r="A255" t="s">
        <v>23</v>
      </c>
      <c r="B255" t="s">
        <v>9</v>
      </c>
      <c r="C255" t="s">
        <v>40</v>
      </c>
      <c r="D255" s="3">
        <v>5194</v>
      </c>
      <c r="E255" s="4">
        <v>288</v>
      </c>
      <c r="F255">
        <f>VLOOKUP(C255,products[],2,FALSE)</f>
        <v>10.38</v>
      </c>
      <c r="G255">
        <f t="shared" si="3"/>
        <v>2989.44</v>
      </c>
    </row>
    <row r="256" spans="1:7">
      <c r="A256" t="s">
        <v>35</v>
      </c>
      <c r="B256" t="s">
        <v>14</v>
      </c>
      <c r="C256" t="s">
        <v>31</v>
      </c>
      <c r="D256" s="3">
        <v>945</v>
      </c>
      <c r="E256" s="4">
        <v>75</v>
      </c>
      <c r="F256">
        <f>VLOOKUP(C256,products[],2,FALSE)</f>
        <v>9.33</v>
      </c>
      <c r="G256">
        <f t="shared" si="3"/>
        <v>699.75</v>
      </c>
    </row>
    <row r="257" spans="1:7">
      <c r="A257" t="s">
        <v>5</v>
      </c>
      <c r="B257" t="s">
        <v>20</v>
      </c>
      <c r="C257" t="s">
        <v>21</v>
      </c>
      <c r="D257" s="3">
        <v>1988</v>
      </c>
      <c r="E257" s="4">
        <v>39</v>
      </c>
      <c r="F257">
        <f>VLOOKUP(C257,products[],2,FALSE)</f>
        <v>5.79</v>
      </c>
      <c r="G257">
        <f t="shared" si="3"/>
        <v>225.81</v>
      </c>
    </row>
    <row r="258" spans="1:7">
      <c r="A258" t="s">
        <v>16</v>
      </c>
      <c r="B258" t="s">
        <v>30</v>
      </c>
      <c r="C258" t="s">
        <v>10</v>
      </c>
      <c r="D258" s="3">
        <v>6734</v>
      </c>
      <c r="E258" s="4">
        <v>123</v>
      </c>
      <c r="F258">
        <f>VLOOKUP(C258,products[],2,FALSE)</f>
        <v>8.65</v>
      </c>
      <c r="G258">
        <f t="shared" si="3"/>
        <v>1063.95</v>
      </c>
    </row>
    <row r="259" spans="1:7">
      <c r="A259" t="s">
        <v>5</v>
      </c>
      <c r="B259" t="s">
        <v>14</v>
      </c>
      <c r="C259" t="s">
        <v>12</v>
      </c>
      <c r="D259" s="3">
        <v>217</v>
      </c>
      <c r="E259" s="4">
        <v>36</v>
      </c>
      <c r="F259">
        <f>VLOOKUP(C259,products[],2,FALSE)</f>
        <v>11.88</v>
      </c>
      <c r="G259">
        <f t="shared" si="3"/>
        <v>427.68</v>
      </c>
    </row>
    <row r="260" spans="1:7">
      <c r="A260" t="s">
        <v>25</v>
      </c>
      <c r="B260" t="s">
        <v>30</v>
      </c>
      <c r="C260" t="s">
        <v>22</v>
      </c>
      <c r="D260" s="3">
        <v>6279</v>
      </c>
      <c r="E260" s="4">
        <v>237</v>
      </c>
      <c r="F260">
        <f>VLOOKUP(C260,products[],2,FALSE)</f>
        <v>9.77</v>
      </c>
      <c r="G260">
        <f t="shared" si="3"/>
        <v>2315.4899999999998</v>
      </c>
    </row>
    <row r="261" spans="1:7">
      <c r="A261" t="s">
        <v>5</v>
      </c>
      <c r="B261" t="s">
        <v>14</v>
      </c>
      <c r="C261" t="s">
        <v>31</v>
      </c>
      <c r="D261" s="3">
        <v>4424</v>
      </c>
      <c r="E261" s="4">
        <v>201</v>
      </c>
      <c r="F261">
        <f>VLOOKUP(C261,products[],2,FALSE)</f>
        <v>9.33</v>
      </c>
      <c r="G261">
        <f t="shared" si="3"/>
        <v>1875.33</v>
      </c>
    </row>
    <row r="262" spans="1:7">
      <c r="A262" t="s">
        <v>26</v>
      </c>
      <c r="B262" t="s">
        <v>14</v>
      </c>
      <c r="C262" t="s">
        <v>28</v>
      </c>
      <c r="D262" s="3">
        <v>189</v>
      </c>
      <c r="E262" s="4">
        <v>48</v>
      </c>
      <c r="F262">
        <f>VLOOKUP(C262,products[],2,FALSE)</f>
        <v>3.11</v>
      </c>
      <c r="G262">
        <f t="shared" ref="G262:G304" si="4">F262*E262</f>
        <v>149.28</v>
      </c>
    </row>
    <row r="263" spans="1:7">
      <c r="A263" t="s">
        <v>25</v>
      </c>
      <c r="B263" t="s">
        <v>9</v>
      </c>
      <c r="C263" t="s">
        <v>22</v>
      </c>
      <c r="D263" s="3">
        <v>490</v>
      </c>
      <c r="E263" s="4">
        <v>84</v>
      </c>
      <c r="F263">
        <f>VLOOKUP(C263,products[],2,FALSE)</f>
        <v>9.77</v>
      </c>
      <c r="G263">
        <f t="shared" si="4"/>
        <v>820.68</v>
      </c>
    </row>
    <row r="264" spans="1:7">
      <c r="A264" t="s">
        <v>8</v>
      </c>
      <c r="B264" t="s">
        <v>6</v>
      </c>
      <c r="C264" t="s">
        <v>41</v>
      </c>
      <c r="D264" s="3">
        <v>434</v>
      </c>
      <c r="E264" s="4">
        <v>87</v>
      </c>
      <c r="F264">
        <f>VLOOKUP(C264,products[],2,FALSE)</f>
        <v>9</v>
      </c>
      <c r="G264">
        <f t="shared" si="4"/>
        <v>783</v>
      </c>
    </row>
    <row r="265" spans="1:7">
      <c r="A265" t="s">
        <v>23</v>
      </c>
      <c r="B265" t="s">
        <v>20</v>
      </c>
      <c r="C265" t="s">
        <v>7</v>
      </c>
      <c r="D265" s="3">
        <v>10129</v>
      </c>
      <c r="E265" s="4">
        <v>312</v>
      </c>
      <c r="F265">
        <f>VLOOKUP(C265,products[],2,FALSE)</f>
        <v>14.49</v>
      </c>
      <c r="G265">
        <f t="shared" si="4"/>
        <v>4520.88</v>
      </c>
    </row>
    <row r="266" spans="1:7">
      <c r="A266" t="s">
        <v>27</v>
      </c>
      <c r="B266" t="s">
        <v>17</v>
      </c>
      <c r="C266" t="s">
        <v>40</v>
      </c>
      <c r="D266" s="3">
        <v>1652</v>
      </c>
      <c r="E266" s="4">
        <v>102</v>
      </c>
      <c r="F266">
        <f>VLOOKUP(C266,products[],2,FALSE)</f>
        <v>10.38</v>
      </c>
      <c r="G266">
        <f t="shared" si="4"/>
        <v>1058.76</v>
      </c>
    </row>
    <row r="267" spans="1:7">
      <c r="A267" t="s">
        <v>8</v>
      </c>
      <c r="B267" t="s">
        <v>20</v>
      </c>
      <c r="C267" t="s">
        <v>41</v>
      </c>
      <c r="D267" s="3">
        <v>6433</v>
      </c>
      <c r="E267" s="4">
        <v>78</v>
      </c>
      <c r="F267">
        <f>VLOOKUP(C267,products[],2,FALSE)</f>
        <v>9</v>
      </c>
      <c r="G267">
        <f t="shared" si="4"/>
        <v>702</v>
      </c>
    </row>
    <row r="268" spans="1:7">
      <c r="A268" t="s">
        <v>27</v>
      </c>
      <c r="B268" t="s">
        <v>30</v>
      </c>
      <c r="C268" t="s">
        <v>34</v>
      </c>
      <c r="D268" s="3">
        <v>2212</v>
      </c>
      <c r="E268" s="4">
        <v>117</v>
      </c>
      <c r="F268">
        <f>VLOOKUP(C268,products[],2,FALSE)</f>
        <v>6.49</v>
      </c>
      <c r="G268">
        <f t="shared" si="4"/>
        <v>759.33</v>
      </c>
    </row>
    <row r="269" spans="1:7">
      <c r="A269" t="s">
        <v>13</v>
      </c>
      <c r="B269" t="s">
        <v>9</v>
      </c>
      <c r="C269" t="s">
        <v>36</v>
      </c>
      <c r="D269" s="3">
        <v>609</v>
      </c>
      <c r="E269" s="4">
        <v>99</v>
      </c>
      <c r="F269">
        <f>VLOOKUP(C269,products[],2,FALSE)</f>
        <v>7.64</v>
      </c>
      <c r="G269">
        <f t="shared" si="4"/>
        <v>756.36</v>
      </c>
    </row>
    <row r="270" spans="1:7">
      <c r="A270" t="s">
        <v>5</v>
      </c>
      <c r="B270" t="s">
        <v>9</v>
      </c>
      <c r="C270" t="s">
        <v>38</v>
      </c>
      <c r="D270" s="3">
        <v>1638</v>
      </c>
      <c r="E270" s="4">
        <v>48</v>
      </c>
      <c r="F270">
        <f>VLOOKUP(C270,products[],2,FALSE)</f>
        <v>4.97</v>
      </c>
      <c r="G270">
        <f t="shared" si="4"/>
        <v>238.56</v>
      </c>
    </row>
    <row r="271" spans="1:7">
      <c r="A271" t="s">
        <v>23</v>
      </c>
      <c r="B271" t="s">
        <v>30</v>
      </c>
      <c r="C271" t="s">
        <v>37</v>
      </c>
      <c r="D271" s="3">
        <v>3829</v>
      </c>
      <c r="E271" s="4">
        <v>24</v>
      </c>
      <c r="F271">
        <f>VLOOKUP(C271,products[],2,FALSE)</f>
        <v>11.73</v>
      </c>
      <c r="G271">
        <f t="shared" si="4"/>
        <v>281.52</v>
      </c>
    </row>
    <row r="272" spans="1:7">
      <c r="A272" t="s">
        <v>5</v>
      </c>
      <c r="B272" t="s">
        <v>17</v>
      </c>
      <c r="C272" t="s">
        <v>37</v>
      </c>
      <c r="D272" s="3">
        <v>5775</v>
      </c>
      <c r="E272" s="4">
        <v>42</v>
      </c>
      <c r="F272">
        <f>VLOOKUP(C272,products[],2,FALSE)</f>
        <v>11.73</v>
      </c>
      <c r="G272">
        <f t="shared" si="4"/>
        <v>492.66</v>
      </c>
    </row>
    <row r="273" spans="1:7">
      <c r="A273" t="s">
        <v>16</v>
      </c>
      <c r="B273" t="s">
        <v>9</v>
      </c>
      <c r="C273" t="s">
        <v>33</v>
      </c>
      <c r="D273" s="3">
        <v>1071</v>
      </c>
      <c r="E273" s="4">
        <v>270</v>
      </c>
      <c r="F273">
        <f>VLOOKUP(C273,products[],2,FALSE)</f>
        <v>10.62</v>
      </c>
      <c r="G273">
        <f t="shared" si="4"/>
        <v>2867.3999999999996</v>
      </c>
    </row>
    <row r="274" spans="1:7">
      <c r="A274" t="s">
        <v>8</v>
      </c>
      <c r="B274" t="s">
        <v>14</v>
      </c>
      <c r="C274" t="s">
        <v>34</v>
      </c>
      <c r="D274" s="3">
        <v>5019</v>
      </c>
      <c r="E274" s="4">
        <v>150</v>
      </c>
      <c r="F274">
        <f>VLOOKUP(C274,products[],2,FALSE)</f>
        <v>6.49</v>
      </c>
      <c r="G274">
        <f t="shared" si="4"/>
        <v>973.5</v>
      </c>
    </row>
    <row r="275" spans="1:7">
      <c r="A275" t="s">
        <v>26</v>
      </c>
      <c r="B275" t="s">
        <v>6</v>
      </c>
      <c r="C275" t="s">
        <v>37</v>
      </c>
      <c r="D275" s="3">
        <v>2863</v>
      </c>
      <c r="E275" s="4">
        <v>42</v>
      </c>
      <c r="F275">
        <f>VLOOKUP(C275,products[],2,FALSE)</f>
        <v>11.73</v>
      </c>
      <c r="G275">
        <f t="shared" si="4"/>
        <v>492.66</v>
      </c>
    </row>
    <row r="276" spans="1:7">
      <c r="A276" t="s">
        <v>5</v>
      </c>
      <c r="B276" t="s">
        <v>9</v>
      </c>
      <c r="C276" t="s">
        <v>32</v>
      </c>
      <c r="D276" s="3">
        <v>1617</v>
      </c>
      <c r="E276" s="4">
        <v>126</v>
      </c>
      <c r="F276">
        <f>VLOOKUP(C276,products[],2,FALSE)</f>
        <v>7.16</v>
      </c>
      <c r="G276">
        <f t="shared" si="4"/>
        <v>902.16</v>
      </c>
    </row>
    <row r="277" spans="1:7">
      <c r="A277" t="s">
        <v>16</v>
      </c>
      <c r="B277" t="s">
        <v>6</v>
      </c>
      <c r="C277" t="s">
        <v>42</v>
      </c>
      <c r="D277" s="3">
        <v>6818</v>
      </c>
      <c r="E277" s="4">
        <v>6</v>
      </c>
      <c r="F277">
        <f>VLOOKUP(C277,products[],2,FALSE)</f>
        <v>5.6</v>
      </c>
      <c r="G277">
        <f t="shared" si="4"/>
        <v>33.599999999999994</v>
      </c>
    </row>
    <row r="278" spans="1:7">
      <c r="A278" t="s">
        <v>27</v>
      </c>
      <c r="B278" t="s">
        <v>9</v>
      </c>
      <c r="C278" t="s">
        <v>37</v>
      </c>
      <c r="D278" s="3">
        <v>6657</v>
      </c>
      <c r="E278" s="4">
        <v>276</v>
      </c>
      <c r="F278">
        <f>VLOOKUP(C278,products[],2,FALSE)</f>
        <v>11.73</v>
      </c>
      <c r="G278">
        <f t="shared" si="4"/>
        <v>3237.48</v>
      </c>
    </row>
    <row r="279" spans="1:7">
      <c r="A279" t="s">
        <v>27</v>
      </c>
      <c r="B279" t="s">
        <v>30</v>
      </c>
      <c r="C279" t="s">
        <v>28</v>
      </c>
      <c r="D279" s="3">
        <v>2919</v>
      </c>
      <c r="E279" s="4">
        <v>93</v>
      </c>
      <c r="F279">
        <f>VLOOKUP(C279,products[],2,FALSE)</f>
        <v>3.11</v>
      </c>
      <c r="G279">
        <f t="shared" si="4"/>
        <v>289.22999999999996</v>
      </c>
    </row>
    <row r="280" spans="1:7">
      <c r="A280" t="s">
        <v>26</v>
      </c>
      <c r="B280" t="s">
        <v>14</v>
      </c>
      <c r="C280" t="s">
        <v>21</v>
      </c>
      <c r="D280" s="3">
        <v>3094</v>
      </c>
      <c r="E280" s="4">
        <v>246</v>
      </c>
      <c r="F280">
        <f>VLOOKUP(C280,products[],2,FALSE)</f>
        <v>5.79</v>
      </c>
      <c r="G280">
        <f t="shared" si="4"/>
        <v>1424.34</v>
      </c>
    </row>
    <row r="281" spans="1:7">
      <c r="A281" t="s">
        <v>16</v>
      </c>
      <c r="B281" t="s">
        <v>17</v>
      </c>
      <c r="C281" t="s">
        <v>38</v>
      </c>
      <c r="D281" s="3">
        <v>2989</v>
      </c>
      <c r="E281" s="4">
        <v>3</v>
      </c>
      <c r="F281">
        <f>VLOOKUP(C281,products[],2,FALSE)</f>
        <v>4.97</v>
      </c>
      <c r="G281">
        <f t="shared" si="4"/>
        <v>14.91</v>
      </c>
    </row>
    <row r="282" spans="1:7">
      <c r="A282" t="s">
        <v>8</v>
      </c>
      <c r="B282" t="s">
        <v>20</v>
      </c>
      <c r="C282" t="s">
        <v>39</v>
      </c>
      <c r="D282" s="3">
        <v>2268</v>
      </c>
      <c r="E282" s="4">
        <v>63</v>
      </c>
      <c r="F282">
        <f>VLOOKUP(C282,products[],2,FALSE)</f>
        <v>16.73</v>
      </c>
      <c r="G282">
        <f t="shared" si="4"/>
        <v>1053.99</v>
      </c>
    </row>
    <row r="283" spans="1:7">
      <c r="A283" t="s">
        <v>25</v>
      </c>
      <c r="B283" t="s">
        <v>9</v>
      </c>
      <c r="C283" t="s">
        <v>21</v>
      </c>
      <c r="D283" s="3">
        <v>4753</v>
      </c>
      <c r="E283" s="4">
        <v>246</v>
      </c>
      <c r="F283">
        <f>VLOOKUP(C283,products[],2,FALSE)</f>
        <v>5.79</v>
      </c>
      <c r="G283">
        <f t="shared" si="4"/>
        <v>1424.34</v>
      </c>
    </row>
    <row r="284" spans="1:7">
      <c r="A284" t="s">
        <v>26</v>
      </c>
      <c r="B284" t="s">
        <v>30</v>
      </c>
      <c r="C284" t="s">
        <v>36</v>
      </c>
      <c r="D284" s="3">
        <v>7511</v>
      </c>
      <c r="E284" s="4">
        <v>120</v>
      </c>
      <c r="F284">
        <f>VLOOKUP(C284,products[],2,FALSE)</f>
        <v>7.64</v>
      </c>
      <c r="G284">
        <f t="shared" si="4"/>
        <v>916.8</v>
      </c>
    </row>
    <row r="285" spans="1:7">
      <c r="A285" t="s">
        <v>26</v>
      </c>
      <c r="B285" t="s">
        <v>20</v>
      </c>
      <c r="C285" t="s">
        <v>21</v>
      </c>
      <c r="D285" s="3">
        <v>4326</v>
      </c>
      <c r="E285" s="4">
        <v>348</v>
      </c>
      <c r="F285">
        <f>VLOOKUP(C285,products[],2,FALSE)</f>
        <v>5.79</v>
      </c>
      <c r="G285">
        <f t="shared" si="4"/>
        <v>2014.92</v>
      </c>
    </row>
    <row r="286" spans="1:7">
      <c r="A286" t="s">
        <v>13</v>
      </c>
      <c r="B286" t="s">
        <v>30</v>
      </c>
      <c r="C286" t="s">
        <v>34</v>
      </c>
      <c r="D286" s="3">
        <v>4935</v>
      </c>
      <c r="E286" s="4">
        <v>126</v>
      </c>
      <c r="F286">
        <f>VLOOKUP(C286,products[],2,FALSE)</f>
        <v>6.49</v>
      </c>
      <c r="G286">
        <f t="shared" si="4"/>
        <v>817.74</v>
      </c>
    </row>
    <row r="287" spans="1:7">
      <c r="A287" t="s">
        <v>16</v>
      </c>
      <c r="B287" t="s">
        <v>9</v>
      </c>
      <c r="C287" t="s">
        <v>7</v>
      </c>
      <c r="D287" s="3">
        <v>4781</v>
      </c>
      <c r="E287" s="4">
        <v>123</v>
      </c>
      <c r="F287">
        <f>VLOOKUP(C287,products[],2,FALSE)</f>
        <v>14.49</v>
      </c>
      <c r="G287">
        <f t="shared" si="4"/>
        <v>1782.27</v>
      </c>
    </row>
    <row r="288" spans="1:7">
      <c r="A288" t="s">
        <v>25</v>
      </c>
      <c r="B288" t="s">
        <v>20</v>
      </c>
      <c r="C288" t="s">
        <v>18</v>
      </c>
      <c r="D288" s="3">
        <v>7483</v>
      </c>
      <c r="E288" s="4">
        <v>45</v>
      </c>
      <c r="F288">
        <f>VLOOKUP(C288,products[],2,FALSE)</f>
        <v>13.15</v>
      </c>
      <c r="G288">
        <f t="shared" si="4"/>
        <v>591.75</v>
      </c>
    </row>
    <row r="289" spans="1:7">
      <c r="A289" t="s">
        <v>35</v>
      </c>
      <c r="B289" t="s">
        <v>20</v>
      </c>
      <c r="C289" t="s">
        <v>12</v>
      </c>
      <c r="D289" s="3">
        <v>6860</v>
      </c>
      <c r="E289" s="4">
        <v>126</v>
      </c>
      <c r="F289">
        <f>VLOOKUP(C289,products[],2,FALSE)</f>
        <v>11.88</v>
      </c>
      <c r="G289">
        <f t="shared" si="4"/>
        <v>1496.88</v>
      </c>
    </row>
    <row r="290" spans="1:7">
      <c r="A290" t="s">
        <v>5</v>
      </c>
      <c r="B290" t="s">
        <v>6</v>
      </c>
      <c r="C290" t="s">
        <v>32</v>
      </c>
      <c r="D290" s="3">
        <v>9002</v>
      </c>
      <c r="E290" s="4">
        <v>72</v>
      </c>
      <c r="F290">
        <f>VLOOKUP(C290,products[],2,FALSE)</f>
        <v>7.16</v>
      </c>
      <c r="G290">
        <f t="shared" si="4"/>
        <v>515.52</v>
      </c>
    </row>
    <row r="291" spans="1:7">
      <c r="A291" t="s">
        <v>16</v>
      </c>
      <c r="B291" t="s">
        <v>14</v>
      </c>
      <c r="C291" t="s">
        <v>32</v>
      </c>
      <c r="D291" s="3">
        <v>1400</v>
      </c>
      <c r="E291" s="4">
        <v>135</v>
      </c>
      <c r="F291">
        <f>VLOOKUP(C291,products[],2,FALSE)</f>
        <v>7.16</v>
      </c>
      <c r="G291">
        <f t="shared" si="4"/>
        <v>966.6</v>
      </c>
    </row>
    <row r="292" spans="1:7">
      <c r="A292" t="s">
        <v>35</v>
      </c>
      <c r="B292" t="s">
        <v>30</v>
      </c>
      <c r="C292" t="s">
        <v>22</v>
      </c>
      <c r="D292" s="3">
        <v>4053</v>
      </c>
      <c r="E292" s="4">
        <v>24</v>
      </c>
      <c r="F292">
        <f>VLOOKUP(C292,products[],2,FALSE)</f>
        <v>9.77</v>
      </c>
      <c r="G292">
        <f t="shared" si="4"/>
        <v>234.48</v>
      </c>
    </row>
    <row r="293" spans="1:7">
      <c r="A293" t="s">
        <v>23</v>
      </c>
      <c r="B293" t="s">
        <v>14</v>
      </c>
      <c r="C293" t="s">
        <v>21</v>
      </c>
      <c r="D293" s="3">
        <v>2149</v>
      </c>
      <c r="E293" s="4">
        <v>117</v>
      </c>
      <c r="F293">
        <f>VLOOKUP(C293,products[],2,FALSE)</f>
        <v>5.79</v>
      </c>
      <c r="G293">
        <f t="shared" si="4"/>
        <v>677.43</v>
      </c>
    </row>
    <row r="294" spans="1:7">
      <c r="A294" t="s">
        <v>27</v>
      </c>
      <c r="B294" t="s">
        <v>17</v>
      </c>
      <c r="C294" t="s">
        <v>32</v>
      </c>
      <c r="D294" s="3">
        <v>3640</v>
      </c>
      <c r="E294" s="4">
        <v>51</v>
      </c>
      <c r="F294">
        <f>VLOOKUP(C294,products[],2,FALSE)</f>
        <v>7.16</v>
      </c>
      <c r="G294">
        <f t="shared" si="4"/>
        <v>365.16</v>
      </c>
    </row>
    <row r="295" spans="1:7">
      <c r="A295" t="s">
        <v>26</v>
      </c>
      <c r="B295" t="s">
        <v>17</v>
      </c>
      <c r="C295" t="s">
        <v>34</v>
      </c>
      <c r="D295" s="3">
        <v>630</v>
      </c>
      <c r="E295" s="4">
        <v>36</v>
      </c>
      <c r="F295">
        <f>VLOOKUP(C295,products[],2,FALSE)</f>
        <v>6.49</v>
      </c>
      <c r="G295">
        <f t="shared" si="4"/>
        <v>233.64000000000001</v>
      </c>
    </row>
    <row r="296" spans="1:7">
      <c r="A296" t="s">
        <v>11</v>
      </c>
      <c r="B296" t="s">
        <v>9</v>
      </c>
      <c r="C296" t="s">
        <v>39</v>
      </c>
      <c r="D296" s="3">
        <v>2429</v>
      </c>
      <c r="E296" s="4">
        <v>144</v>
      </c>
      <c r="F296">
        <f>VLOOKUP(C296,products[],2,FALSE)</f>
        <v>16.73</v>
      </c>
      <c r="G296">
        <f t="shared" si="4"/>
        <v>2409.12</v>
      </c>
    </row>
    <row r="297" spans="1:7">
      <c r="A297" t="s">
        <v>11</v>
      </c>
      <c r="B297" t="s">
        <v>14</v>
      </c>
      <c r="C297" t="s">
        <v>18</v>
      </c>
      <c r="D297" s="3">
        <v>2142</v>
      </c>
      <c r="E297" s="4">
        <v>114</v>
      </c>
      <c r="F297">
        <f>VLOOKUP(C297,products[],2,FALSE)</f>
        <v>13.15</v>
      </c>
      <c r="G297">
        <f t="shared" si="4"/>
        <v>1499.1000000000001</v>
      </c>
    </row>
    <row r="298" spans="1:7">
      <c r="A298" t="s">
        <v>23</v>
      </c>
      <c r="B298" t="s">
        <v>6</v>
      </c>
      <c r="C298" t="s">
        <v>7</v>
      </c>
      <c r="D298" s="3">
        <v>6454</v>
      </c>
      <c r="E298" s="4">
        <v>54</v>
      </c>
      <c r="F298">
        <f>VLOOKUP(C298,products[],2,FALSE)</f>
        <v>14.49</v>
      </c>
      <c r="G298">
        <f t="shared" si="4"/>
        <v>782.46</v>
      </c>
    </row>
    <row r="299" spans="1:7">
      <c r="A299" t="s">
        <v>23</v>
      </c>
      <c r="B299" t="s">
        <v>6</v>
      </c>
      <c r="C299" t="s">
        <v>29</v>
      </c>
      <c r="D299" s="3">
        <v>4487</v>
      </c>
      <c r="E299" s="4">
        <v>333</v>
      </c>
      <c r="F299">
        <f>VLOOKUP(C299,products[],2,FALSE)</f>
        <v>8.7899999999999991</v>
      </c>
      <c r="G299">
        <f t="shared" si="4"/>
        <v>2927.0699999999997</v>
      </c>
    </row>
    <row r="300" spans="1:7">
      <c r="A300" t="s">
        <v>27</v>
      </c>
      <c r="B300" t="s">
        <v>6</v>
      </c>
      <c r="C300" t="s">
        <v>12</v>
      </c>
      <c r="D300" s="3">
        <v>938</v>
      </c>
      <c r="E300" s="4">
        <v>366</v>
      </c>
      <c r="F300">
        <f>VLOOKUP(C300,products[],2,FALSE)</f>
        <v>11.88</v>
      </c>
      <c r="G300">
        <f t="shared" si="4"/>
        <v>4348.08</v>
      </c>
    </row>
    <row r="301" spans="1:7">
      <c r="A301" t="s">
        <v>27</v>
      </c>
      <c r="B301" t="s">
        <v>20</v>
      </c>
      <c r="C301" t="s">
        <v>42</v>
      </c>
      <c r="D301" s="3">
        <v>8841</v>
      </c>
      <c r="E301" s="4">
        <v>303</v>
      </c>
      <c r="F301">
        <f>VLOOKUP(C301,products[],2,FALSE)</f>
        <v>5.6</v>
      </c>
      <c r="G301">
        <f t="shared" si="4"/>
        <v>1696.8</v>
      </c>
    </row>
    <row r="302" spans="1:7">
      <c r="A302" t="s">
        <v>26</v>
      </c>
      <c r="B302" t="s">
        <v>17</v>
      </c>
      <c r="C302" t="s">
        <v>19</v>
      </c>
      <c r="D302" s="3">
        <v>4018</v>
      </c>
      <c r="E302" s="4">
        <v>126</v>
      </c>
      <c r="F302">
        <f>VLOOKUP(C302,products[],2,FALSE)</f>
        <v>12.37</v>
      </c>
      <c r="G302">
        <f t="shared" si="4"/>
        <v>1558.62</v>
      </c>
    </row>
    <row r="303" spans="1:7">
      <c r="A303" t="s">
        <v>13</v>
      </c>
      <c r="B303" t="s">
        <v>6</v>
      </c>
      <c r="C303" t="s">
        <v>37</v>
      </c>
      <c r="D303" s="3">
        <v>714</v>
      </c>
      <c r="E303" s="4">
        <v>231</v>
      </c>
      <c r="F303">
        <f>VLOOKUP(C303,products[],2,FALSE)</f>
        <v>11.73</v>
      </c>
      <c r="G303">
        <f t="shared" si="4"/>
        <v>2709.63</v>
      </c>
    </row>
    <row r="304" spans="1:7">
      <c r="A304" t="s">
        <v>11</v>
      </c>
      <c r="B304" t="s">
        <v>20</v>
      </c>
      <c r="C304" t="s">
        <v>18</v>
      </c>
      <c r="D304" s="3">
        <v>3850</v>
      </c>
      <c r="E304" s="4">
        <v>102</v>
      </c>
      <c r="F304">
        <f>VLOOKUP(C304,products[],2,FALSE)</f>
        <v>13.15</v>
      </c>
      <c r="G304">
        <f t="shared" si="4"/>
        <v>1341.3</v>
      </c>
    </row>
  </sheetData>
  <mergeCells count="1">
    <mergeCell ref="A1:XF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3"/>
  <sheetViews>
    <sheetView workbookViewId="0">
      <pane ySplit="2" topLeftCell="A3" activePane="bottomLeft" state="frozen"/>
      <selection pane="bottomLeft" activeCell="A3" sqref="A3:A303"/>
    </sheetView>
  </sheetViews>
  <sheetFormatPr defaultRowHeight="15"/>
  <cols>
    <col min="1" max="1" width="17.85546875" customWidth="1"/>
    <col min="2" max="2" width="19.85546875" customWidth="1"/>
    <col min="3" max="3" width="24.140625" customWidth="1"/>
    <col min="4" max="4" width="13.28515625" customWidth="1"/>
    <col min="5" max="5" width="14.85546875" customWidth="1"/>
    <col min="6" max="6" width="18.42578125" customWidth="1"/>
    <col min="7" max="7" width="17.42578125" customWidth="1"/>
    <col min="8" max="8" width="11.85546875" customWidth="1"/>
    <col min="16" max="16" width="20.85546875" customWidth="1"/>
  </cols>
  <sheetData>
    <row r="1" spans="1:36" ht="1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ht="15" customHeight="1" thickBot="1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73</v>
      </c>
      <c r="G3" s="1" t="s">
        <v>52</v>
      </c>
      <c r="H3" s="1" t="s">
        <v>80</v>
      </c>
      <c r="I3" s="22"/>
      <c r="J3" s="22"/>
      <c r="K3" s="22"/>
      <c r="L3" s="22"/>
      <c r="M3" s="22"/>
      <c r="N3" s="22"/>
      <c r="O3" s="22"/>
      <c r="P3" s="54" t="s">
        <v>2</v>
      </c>
      <c r="Q3" s="55" t="s">
        <v>3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15.75" thickTop="1">
      <c r="A4" t="s">
        <v>5</v>
      </c>
      <c r="B4" t="s">
        <v>6</v>
      </c>
      <c r="C4" t="s">
        <v>7</v>
      </c>
      <c r="D4" s="3">
        <v>1624</v>
      </c>
      <c r="E4" s="4">
        <v>114</v>
      </c>
      <c r="F4" s="41">
        <f>DATA[[#This Row],[Amount]]/DATA[[#This Row],[Units]]</f>
        <v>14.245614035087719</v>
      </c>
      <c r="G4" s="41">
        <f>VLOOKUP(DATA[[#This Row],[Product]],products[],2,FALSE)</f>
        <v>14.49</v>
      </c>
      <c r="H4" s="41">
        <f t="shared" ref="H4:H67" si="0">G4*E4</f>
        <v>1651.8600000000001</v>
      </c>
      <c r="P4" s="31" t="s">
        <v>7</v>
      </c>
      <c r="Q4" s="56">
        <v>1624</v>
      </c>
    </row>
    <row r="5" spans="1:36">
      <c r="A5" t="s">
        <v>8</v>
      </c>
      <c r="B5" t="s">
        <v>9</v>
      </c>
      <c r="C5" t="s">
        <v>10</v>
      </c>
      <c r="D5" s="3">
        <v>6706</v>
      </c>
      <c r="E5" s="4">
        <v>459</v>
      </c>
      <c r="F5" s="41">
        <f>DATA[[#This Row],[Amount]]/DATA[[#This Row],[Units]]</f>
        <v>14.610021786492375</v>
      </c>
      <c r="G5" s="41">
        <f>VLOOKUP(DATA[[#This Row],[Product]],products[],2,FALSE)</f>
        <v>8.65</v>
      </c>
      <c r="H5" s="41">
        <f t="shared" si="0"/>
        <v>3970.3500000000004</v>
      </c>
      <c r="P5" s="30" t="s">
        <v>10</v>
      </c>
      <c r="Q5" s="57">
        <v>6706</v>
      </c>
    </row>
    <row r="6" spans="1:36">
      <c r="A6" t="s">
        <v>11</v>
      </c>
      <c r="B6" t="s">
        <v>9</v>
      </c>
      <c r="C6" t="s">
        <v>12</v>
      </c>
      <c r="D6" s="3">
        <v>959</v>
      </c>
      <c r="E6" s="4">
        <v>147</v>
      </c>
      <c r="F6" s="41">
        <f>DATA[[#This Row],[Amount]]/DATA[[#This Row],[Units]]</f>
        <v>6.5238095238095237</v>
      </c>
      <c r="G6" s="41">
        <f>VLOOKUP(DATA[[#This Row],[Product]],products[],2,FALSE)</f>
        <v>11.88</v>
      </c>
      <c r="H6" s="41">
        <f t="shared" si="0"/>
        <v>1746.3600000000001</v>
      </c>
      <c r="P6" s="31" t="s">
        <v>12</v>
      </c>
      <c r="Q6" s="56">
        <v>959</v>
      </c>
    </row>
    <row r="7" spans="1:36">
      <c r="A7" t="s">
        <v>13</v>
      </c>
      <c r="B7" t="s">
        <v>14</v>
      </c>
      <c r="C7" t="s">
        <v>15</v>
      </c>
      <c r="D7" s="3">
        <v>9632</v>
      </c>
      <c r="E7" s="4">
        <v>288</v>
      </c>
      <c r="F7" s="41">
        <f>DATA[[#This Row],[Amount]]/DATA[[#This Row],[Units]]</f>
        <v>33.444444444444443</v>
      </c>
      <c r="G7" s="41">
        <f>VLOOKUP(DATA[[#This Row],[Product]],products[],2,FALSE)</f>
        <v>6.47</v>
      </c>
      <c r="H7" s="41">
        <f t="shared" si="0"/>
        <v>1863.36</v>
      </c>
      <c r="P7" s="30" t="s">
        <v>15</v>
      </c>
      <c r="Q7" s="57">
        <v>9632</v>
      </c>
    </row>
    <row r="8" spans="1:36">
      <c r="A8" t="s">
        <v>16</v>
      </c>
      <c r="B8" t="s">
        <v>17</v>
      </c>
      <c r="C8" t="s">
        <v>18</v>
      </c>
      <c r="D8" s="3">
        <v>2100</v>
      </c>
      <c r="E8" s="4">
        <v>414</v>
      </c>
      <c r="F8" s="41">
        <f>DATA[[#This Row],[Amount]]/DATA[[#This Row],[Units]]</f>
        <v>5.0724637681159424</v>
      </c>
      <c r="G8" s="41">
        <f>VLOOKUP(DATA[[#This Row],[Product]],products[],2,FALSE)</f>
        <v>13.15</v>
      </c>
      <c r="H8" s="41">
        <f t="shared" si="0"/>
        <v>5444.1</v>
      </c>
      <c r="P8" s="31" t="s">
        <v>18</v>
      </c>
      <c r="Q8" s="56">
        <v>2100</v>
      </c>
    </row>
    <row r="9" spans="1:36">
      <c r="A9" t="s">
        <v>5</v>
      </c>
      <c r="B9" t="s">
        <v>9</v>
      </c>
      <c r="C9" t="s">
        <v>19</v>
      </c>
      <c r="D9" s="3">
        <v>8869</v>
      </c>
      <c r="E9" s="4">
        <v>432</v>
      </c>
      <c r="F9" s="41">
        <f>DATA[[#This Row],[Amount]]/DATA[[#This Row],[Units]]</f>
        <v>20.530092592592592</v>
      </c>
      <c r="G9" s="41">
        <f>VLOOKUP(DATA[[#This Row],[Product]],products[],2,FALSE)</f>
        <v>12.37</v>
      </c>
      <c r="H9" s="41">
        <f t="shared" si="0"/>
        <v>5343.8399999999992</v>
      </c>
      <c r="P9" s="30" t="s">
        <v>19</v>
      </c>
      <c r="Q9" s="57">
        <v>8869</v>
      </c>
    </row>
    <row r="10" spans="1:36">
      <c r="A10" t="s">
        <v>16</v>
      </c>
      <c r="B10" t="s">
        <v>20</v>
      </c>
      <c r="C10" t="s">
        <v>21</v>
      </c>
      <c r="D10" s="3">
        <v>2681</v>
      </c>
      <c r="E10" s="4">
        <v>54</v>
      </c>
      <c r="F10" s="41">
        <f>DATA[[#This Row],[Amount]]/DATA[[#This Row],[Units]]</f>
        <v>49.648148148148145</v>
      </c>
      <c r="G10" s="41">
        <f>VLOOKUP(DATA[[#This Row],[Product]],products[],2,FALSE)</f>
        <v>5.79</v>
      </c>
      <c r="H10" s="41">
        <f t="shared" si="0"/>
        <v>312.66000000000003</v>
      </c>
      <c r="P10" s="31" t="s">
        <v>21</v>
      </c>
      <c r="Q10" s="56">
        <v>2681</v>
      </c>
    </row>
    <row r="11" spans="1:36">
      <c r="A11" t="s">
        <v>8</v>
      </c>
      <c r="B11" t="s">
        <v>9</v>
      </c>
      <c r="C11" t="s">
        <v>22</v>
      </c>
      <c r="D11" s="3">
        <v>5012</v>
      </c>
      <c r="E11" s="4">
        <v>210</v>
      </c>
      <c r="F11" s="41">
        <f>DATA[[#This Row],[Amount]]/DATA[[#This Row],[Units]]</f>
        <v>23.866666666666667</v>
      </c>
      <c r="G11" s="41">
        <f>VLOOKUP(DATA[[#This Row],[Product]],products[],2,FALSE)</f>
        <v>9.77</v>
      </c>
      <c r="H11" s="41">
        <f t="shared" si="0"/>
        <v>2051.6999999999998</v>
      </c>
      <c r="P11" s="30" t="s">
        <v>22</v>
      </c>
      <c r="Q11" s="57">
        <v>5012</v>
      </c>
    </row>
    <row r="12" spans="1:36">
      <c r="A12" t="s">
        <v>23</v>
      </c>
      <c r="B12" t="s">
        <v>20</v>
      </c>
      <c r="C12" t="s">
        <v>24</v>
      </c>
      <c r="D12" s="3">
        <v>1281</v>
      </c>
      <c r="E12" s="4">
        <v>75</v>
      </c>
      <c r="F12" s="41">
        <f>DATA[[#This Row],[Amount]]/DATA[[#This Row],[Units]]</f>
        <v>17.079999999999998</v>
      </c>
      <c r="G12" s="41">
        <f>VLOOKUP(DATA[[#This Row],[Product]],products[],2,FALSE)</f>
        <v>11.7</v>
      </c>
      <c r="H12" s="41">
        <f t="shared" si="0"/>
        <v>877.5</v>
      </c>
      <c r="P12" s="31" t="s">
        <v>24</v>
      </c>
      <c r="Q12" s="56">
        <v>1281</v>
      </c>
    </row>
    <row r="13" spans="1:36">
      <c r="A13" t="s">
        <v>25</v>
      </c>
      <c r="B13" t="s">
        <v>6</v>
      </c>
      <c r="C13" t="s">
        <v>24</v>
      </c>
      <c r="D13" s="3">
        <v>4991</v>
      </c>
      <c r="E13" s="4">
        <v>12</v>
      </c>
      <c r="F13" s="41">
        <f>DATA[[#This Row],[Amount]]/DATA[[#This Row],[Units]]</f>
        <v>415.91666666666669</v>
      </c>
      <c r="G13" s="41">
        <f>VLOOKUP(DATA[[#This Row],[Product]],products[],2,FALSE)</f>
        <v>11.7</v>
      </c>
      <c r="H13" s="41">
        <f t="shared" si="0"/>
        <v>140.39999999999998</v>
      </c>
      <c r="P13" s="30" t="s">
        <v>24</v>
      </c>
      <c r="Q13" s="57">
        <v>4991</v>
      </c>
    </row>
    <row r="14" spans="1:36">
      <c r="A14" t="s">
        <v>26</v>
      </c>
      <c r="B14" t="s">
        <v>17</v>
      </c>
      <c r="C14" t="s">
        <v>18</v>
      </c>
      <c r="D14" s="3">
        <v>1785</v>
      </c>
      <c r="E14" s="4">
        <v>462</v>
      </c>
      <c r="F14" s="41">
        <f>DATA[[#This Row],[Amount]]/DATA[[#This Row],[Units]]</f>
        <v>3.8636363636363638</v>
      </c>
      <c r="G14" s="41">
        <f>VLOOKUP(DATA[[#This Row],[Product]],products[],2,FALSE)</f>
        <v>13.15</v>
      </c>
      <c r="H14" s="41">
        <f t="shared" si="0"/>
        <v>6075.3</v>
      </c>
      <c r="P14" s="31" t="s">
        <v>18</v>
      </c>
      <c r="Q14" s="56">
        <v>1785</v>
      </c>
    </row>
    <row r="15" spans="1:36">
      <c r="A15" t="s">
        <v>27</v>
      </c>
      <c r="B15" t="s">
        <v>6</v>
      </c>
      <c r="C15" t="s">
        <v>28</v>
      </c>
      <c r="D15" s="3">
        <v>3983</v>
      </c>
      <c r="E15" s="4">
        <v>144</v>
      </c>
      <c r="F15" s="41">
        <f>DATA[[#This Row],[Amount]]/DATA[[#This Row],[Units]]</f>
        <v>27.659722222222221</v>
      </c>
      <c r="G15" s="41">
        <f>VLOOKUP(DATA[[#This Row],[Product]],products[],2,FALSE)</f>
        <v>3.11</v>
      </c>
      <c r="H15" s="41">
        <f t="shared" si="0"/>
        <v>447.84</v>
      </c>
      <c r="P15" s="30" t="s">
        <v>28</v>
      </c>
      <c r="Q15" s="57">
        <v>3983</v>
      </c>
    </row>
    <row r="16" spans="1:36">
      <c r="A16" t="s">
        <v>11</v>
      </c>
      <c r="B16" t="s">
        <v>20</v>
      </c>
      <c r="C16" t="s">
        <v>29</v>
      </c>
      <c r="D16" s="3">
        <v>2646</v>
      </c>
      <c r="E16" s="4">
        <v>120</v>
      </c>
      <c r="F16" s="41">
        <f>DATA[[#This Row],[Amount]]/DATA[[#This Row],[Units]]</f>
        <v>22.05</v>
      </c>
      <c r="G16" s="41">
        <f>VLOOKUP(DATA[[#This Row],[Product]],products[],2,FALSE)</f>
        <v>8.7899999999999991</v>
      </c>
      <c r="H16" s="41">
        <f t="shared" si="0"/>
        <v>1054.8</v>
      </c>
      <c r="P16" s="31" t="s">
        <v>29</v>
      </c>
      <c r="Q16" s="56">
        <v>2646</v>
      </c>
    </row>
    <row r="17" spans="1:17">
      <c r="A17" t="s">
        <v>26</v>
      </c>
      <c r="B17" t="s">
        <v>30</v>
      </c>
      <c r="C17" t="s">
        <v>31</v>
      </c>
      <c r="D17" s="3">
        <v>252</v>
      </c>
      <c r="E17" s="4">
        <v>54</v>
      </c>
      <c r="F17" s="41">
        <f>DATA[[#This Row],[Amount]]/DATA[[#This Row],[Units]]</f>
        <v>4.666666666666667</v>
      </c>
      <c r="G17" s="41">
        <f>VLOOKUP(DATA[[#This Row],[Product]],products[],2,FALSE)</f>
        <v>9.33</v>
      </c>
      <c r="H17" s="41">
        <f t="shared" si="0"/>
        <v>503.82</v>
      </c>
      <c r="P17" s="30" t="s">
        <v>31</v>
      </c>
      <c r="Q17" s="57">
        <v>252</v>
      </c>
    </row>
    <row r="18" spans="1:17">
      <c r="A18" t="s">
        <v>27</v>
      </c>
      <c r="B18" t="s">
        <v>9</v>
      </c>
      <c r="C18" t="s">
        <v>18</v>
      </c>
      <c r="D18" s="3">
        <v>2464</v>
      </c>
      <c r="E18" s="4">
        <v>234</v>
      </c>
      <c r="F18" s="41">
        <f>DATA[[#This Row],[Amount]]/DATA[[#This Row],[Units]]</f>
        <v>10.52991452991453</v>
      </c>
      <c r="G18" s="41">
        <f>VLOOKUP(DATA[[#This Row],[Product]],products[],2,FALSE)</f>
        <v>13.15</v>
      </c>
      <c r="H18" s="41">
        <f t="shared" si="0"/>
        <v>3077.1</v>
      </c>
      <c r="P18" s="31" t="s">
        <v>18</v>
      </c>
      <c r="Q18" s="56">
        <v>2464</v>
      </c>
    </row>
    <row r="19" spans="1:17">
      <c r="A19" t="s">
        <v>27</v>
      </c>
      <c r="B19" t="s">
        <v>9</v>
      </c>
      <c r="C19" t="s">
        <v>32</v>
      </c>
      <c r="D19" s="3">
        <v>2114</v>
      </c>
      <c r="E19" s="4">
        <v>66</v>
      </c>
      <c r="F19" s="41">
        <f>DATA[[#This Row],[Amount]]/DATA[[#This Row],[Units]]</f>
        <v>32.030303030303031</v>
      </c>
      <c r="G19" s="41">
        <f>VLOOKUP(DATA[[#This Row],[Product]],products[],2,FALSE)</f>
        <v>7.16</v>
      </c>
      <c r="H19" s="41">
        <f t="shared" si="0"/>
        <v>472.56</v>
      </c>
      <c r="P19" s="30" t="s">
        <v>32</v>
      </c>
      <c r="Q19" s="57">
        <v>2114</v>
      </c>
    </row>
    <row r="20" spans="1:17">
      <c r="A20" t="s">
        <v>16</v>
      </c>
      <c r="B20" t="s">
        <v>6</v>
      </c>
      <c r="C20" t="s">
        <v>21</v>
      </c>
      <c r="D20" s="3">
        <v>7693</v>
      </c>
      <c r="E20" s="4">
        <v>87</v>
      </c>
      <c r="F20" s="41">
        <f>DATA[[#This Row],[Amount]]/DATA[[#This Row],[Units]]</f>
        <v>88.425287356321846</v>
      </c>
      <c r="G20" s="41">
        <f>VLOOKUP(DATA[[#This Row],[Product]],products[],2,FALSE)</f>
        <v>5.79</v>
      </c>
      <c r="H20" s="41">
        <f t="shared" si="0"/>
        <v>503.73</v>
      </c>
      <c r="P20" s="31" t="s">
        <v>21</v>
      </c>
      <c r="Q20" s="56">
        <v>7693</v>
      </c>
    </row>
    <row r="21" spans="1:17">
      <c r="A21" t="s">
        <v>25</v>
      </c>
      <c r="B21" t="s">
        <v>30</v>
      </c>
      <c r="C21" t="s">
        <v>33</v>
      </c>
      <c r="D21" s="3">
        <v>15610</v>
      </c>
      <c r="E21" s="4">
        <v>339</v>
      </c>
      <c r="F21" s="41">
        <f>DATA[[#This Row],[Amount]]/DATA[[#This Row],[Units]]</f>
        <v>46.047197640117993</v>
      </c>
      <c r="G21" s="41">
        <f>VLOOKUP(DATA[[#This Row],[Product]],products[],2,FALSE)</f>
        <v>10.62</v>
      </c>
      <c r="H21" s="41">
        <f t="shared" si="0"/>
        <v>3600.18</v>
      </c>
      <c r="P21" s="30" t="s">
        <v>33</v>
      </c>
      <c r="Q21" s="57">
        <v>15610</v>
      </c>
    </row>
    <row r="22" spans="1:17">
      <c r="A22" t="s">
        <v>13</v>
      </c>
      <c r="B22" t="s">
        <v>30</v>
      </c>
      <c r="C22" t="s">
        <v>22</v>
      </c>
      <c r="D22" s="3">
        <v>336</v>
      </c>
      <c r="E22" s="4">
        <v>144</v>
      </c>
      <c r="F22" s="41">
        <f>DATA[[#This Row],[Amount]]/DATA[[#This Row],[Units]]</f>
        <v>2.3333333333333335</v>
      </c>
      <c r="G22" s="41">
        <f>VLOOKUP(DATA[[#This Row],[Product]],products[],2,FALSE)</f>
        <v>9.77</v>
      </c>
      <c r="H22" s="41">
        <f t="shared" si="0"/>
        <v>1406.8799999999999</v>
      </c>
      <c r="P22" s="31" t="s">
        <v>22</v>
      </c>
      <c r="Q22" s="56">
        <v>336</v>
      </c>
    </row>
    <row r="23" spans="1:17">
      <c r="A23" t="s">
        <v>26</v>
      </c>
      <c r="B23" t="s">
        <v>17</v>
      </c>
      <c r="C23" t="s">
        <v>33</v>
      </c>
      <c r="D23" s="3">
        <v>9443</v>
      </c>
      <c r="E23" s="4">
        <v>162</v>
      </c>
      <c r="F23" s="41">
        <f>DATA[[#This Row],[Amount]]/DATA[[#This Row],[Units]]</f>
        <v>58.290123456790127</v>
      </c>
      <c r="G23" s="41">
        <f>VLOOKUP(DATA[[#This Row],[Product]],products[],2,FALSE)</f>
        <v>10.62</v>
      </c>
      <c r="H23" s="41">
        <f t="shared" si="0"/>
        <v>1720.4399999999998</v>
      </c>
      <c r="P23" s="30" t="s">
        <v>33</v>
      </c>
      <c r="Q23" s="57">
        <v>9443</v>
      </c>
    </row>
    <row r="24" spans="1:17">
      <c r="A24" t="s">
        <v>11</v>
      </c>
      <c r="B24" t="s">
        <v>30</v>
      </c>
      <c r="C24" t="s">
        <v>34</v>
      </c>
      <c r="D24" s="3">
        <v>8155</v>
      </c>
      <c r="E24" s="4">
        <v>90</v>
      </c>
      <c r="F24" s="41">
        <f>DATA[[#This Row],[Amount]]/DATA[[#This Row],[Units]]</f>
        <v>90.611111111111114</v>
      </c>
      <c r="G24" s="41">
        <f>VLOOKUP(DATA[[#This Row],[Product]],products[],2,FALSE)</f>
        <v>6.49</v>
      </c>
      <c r="H24" s="41">
        <f t="shared" si="0"/>
        <v>584.1</v>
      </c>
      <c r="P24" s="31" t="s">
        <v>34</v>
      </c>
      <c r="Q24" s="56">
        <v>8155</v>
      </c>
    </row>
    <row r="25" spans="1:17">
      <c r="A25" t="s">
        <v>8</v>
      </c>
      <c r="B25" t="s">
        <v>20</v>
      </c>
      <c r="C25" t="s">
        <v>34</v>
      </c>
      <c r="D25" s="3">
        <v>1701</v>
      </c>
      <c r="E25" s="4">
        <v>234</v>
      </c>
      <c r="F25" s="41">
        <f>DATA[[#This Row],[Amount]]/DATA[[#This Row],[Units]]</f>
        <v>7.2692307692307692</v>
      </c>
      <c r="G25" s="41">
        <f>VLOOKUP(DATA[[#This Row],[Product]],products[],2,FALSE)</f>
        <v>6.49</v>
      </c>
      <c r="H25" s="41">
        <f t="shared" si="0"/>
        <v>1518.66</v>
      </c>
      <c r="P25" s="30" t="s">
        <v>34</v>
      </c>
      <c r="Q25" s="57">
        <v>1701</v>
      </c>
    </row>
    <row r="26" spans="1:17">
      <c r="A26" t="s">
        <v>35</v>
      </c>
      <c r="B26" t="s">
        <v>20</v>
      </c>
      <c r="C26" t="s">
        <v>22</v>
      </c>
      <c r="D26" s="3">
        <v>2205</v>
      </c>
      <c r="E26" s="4">
        <v>141</v>
      </c>
      <c r="F26" s="41">
        <f>DATA[[#This Row],[Amount]]/DATA[[#This Row],[Units]]</f>
        <v>15.638297872340425</v>
      </c>
      <c r="G26" s="41">
        <f>VLOOKUP(DATA[[#This Row],[Product]],products[],2,FALSE)</f>
        <v>9.77</v>
      </c>
      <c r="H26" s="41">
        <f t="shared" si="0"/>
        <v>1377.57</v>
      </c>
      <c r="P26" s="31" t="s">
        <v>22</v>
      </c>
      <c r="Q26" s="56">
        <v>2205</v>
      </c>
    </row>
    <row r="27" spans="1:17">
      <c r="A27" t="s">
        <v>8</v>
      </c>
      <c r="B27" t="s">
        <v>6</v>
      </c>
      <c r="C27" t="s">
        <v>36</v>
      </c>
      <c r="D27" s="3">
        <v>1771</v>
      </c>
      <c r="E27" s="4">
        <v>204</v>
      </c>
      <c r="F27" s="41">
        <f>DATA[[#This Row],[Amount]]/DATA[[#This Row],[Units]]</f>
        <v>8.6813725490196081</v>
      </c>
      <c r="G27" s="41">
        <f>VLOOKUP(DATA[[#This Row],[Product]],products[],2,FALSE)</f>
        <v>7.64</v>
      </c>
      <c r="H27" s="41">
        <f t="shared" si="0"/>
        <v>1558.56</v>
      </c>
      <c r="P27" s="30" t="s">
        <v>36</v>
      </c>
      <c r="Q27" s="57">
        <v>1771</v>
      </c>
    </row>
    <row r="28" spans="1:17">
      <c r="A28" t="s">
        <v>13</v>
      </c>
      <c r="B28" t="s">
        <v>9</v>
      </c>
      <c r="C28" t="s">
        <v>37</v>
      </c>
      <c r="D28" s="3">
        <v>2114</v>
      </c>
      <c r="E28" s="4">
        <v>186</v>
      </c>
      <c r="F28" s="41">
        <f>DATA[[#This Row],[Amount]]/DATA[[#This Row],[Units]]</f>
        <v>11.365591397849462</v>
      </c>
      <c r="G28" s="41">
        <f>VLOOKUP(DATA[[#This Row],[Product]],products[],2,FALSE)</f>
        <v>11.73</v>
      </c>
      <c r="H28" s="41">
        <f t="shared" si="0"/>
        <v>2181.7800000000002</v>
      </c>
      <c r="P28" s="31" t="s">
        <v>37</v>
      </c>
      <c r="Q28" s="56">
        <v>2114</v>
      </c>
    </row>
    <row r="29" spans="1:17">
      <c r="A29" t="s">
        <v>13</v>
      </c>
      <c r="B29" t="s">
        <v>14</v>
      </c>
      <c r="C29" t="s">
        <v>31</v>
      </c>
      <c r="D29" s="3">
        <v>10311</v>
      </c>
      <c r="E29" s="4">
        <v>231</v>
      </c>
      <c r="F29" s="41">
        <f>DATA[[#This Row],[Amount]]/DATA[[#This Row],[Units]]</f>
        <v>44.636363636363633</v>
      </c>
      <c r="G29" s="41">
        <f>VLOOKUP(DATA[[#This Row],[Product]],products[],2,FALSE)</f>
        <v>9.33</v>
      </c>
      <c r="H29" s="41">
        <f t="shared" si="0"/>
        <v>2155.23</v>
      </c>
      <c r="P29" s="30" t="s">
        <v>31</v>
      </c>
      <c r="Q29" s="57">
        <v>10311</v>
      </c>
    </row>
    <row r="30" spans="1:17">
      <c r="A30" t="s">
        <v>27</v>
      </c>
      <c r="B30" t="s">
        <v>17</v>
      </c>
      <c r="C30" t="s">
        <v>29</v>
      </c>
      <c r="D30" s="3">
        <v>21</v>
      </c>
      <c r="E30" s="4">
        <v>168</v>
      </c>
      <c r="F30" s="41">
        <f>DATA[[#This Row],[Amount]]/DATA[[#This Row],[Units]]</f>
        <v>0.125</v>
      </c>
      <c r="G30" s="41">
        <f>VLOOKUP(DATA[[#This Row],[Product]],products[],2,FALSE)</f>
        <v>8.7899999999999991</v>
      </c>
      <c r="H30" s="41">
        <f t="shared" si="0"/>
        <v>1476.7199999999998</v>
      </c>
      <c r="P30" s="31" t="s">
        <v>29</v>
      </c>
      <c r="Q30" s="56">
        <v>21</v>
      </c>
    </row>
    <row r="31" spans="1:17">
      <c r="A31" t="s">
        <v>35</v>
      </c>
      <c r="B31" t="s">
        <v>9</v>
      </c>
      <c r="C31" t="s">
        <v>33</v>
      </c>
      <c r="D31" s="3">
        <v>1974</v>
      </c>
      <c r="E31" s="4">
        <v>195</v>
      </c>
      <c r="F31" s="41">
        <f>DATA[[#This Row],[Amount]]/DATA[[#This Row],[Units]]</f>
        <v>10.123076923076923</v>
      </c>
      <c r="G31" s="41">
        <f>VLOOKUP(DATA[[#This Row],[Product]],products[],2,FALSE)</f>
        <v>10.62</v>
      </c>
      <c r="H31" s="41">
        <f t="shared" si="0"/>
        <v>2070.8999999999996</v>
      </c>
      <c r="P31" s="30" t="s">
        <v>33</v>
      </c>
      <c r="Q31" s="57">
        <v>1974</v>
      </c>
    </row>
    <row r="32" spans="1:17">
      <c r="A32" t="s">
        <v>25</v>
      </c>
      <c r="B32" t="s">
        <v>14</v>
      </c>
      <c r="C32" t="s">
        <v>34</v>
      </c>
      <c r="D32" s="3">
        <v>6314</v>
      </c>
      <c r="E32" s="4">
        <v>15</v>
      </c>
      <c r="F32" s="41">
        <f>DATA[[#This Row],[Amount]]/DATA[[#This Row],[Units]]</f>
        <v>420.93333333333334</v>
      </c>
      <c r="G32" s="41">
        <f>VLOOKUP(DATA[[#This Row],[Product]],products[],2,FALSE)</f>
        <v>6.49</v>
      </c>
      <c r="H32" s="41">
        <f t="shared" si="0"/>
        <v>97.350000000000009</v>
      </c>
      <c r="P32" s="31" t="s">
        <v>34</v>
      </c>
      <c r="Q32" s="56">
        <v>6314</v>
      </c>
    </row>
    <row r="33" spans="1:17">
      <c r="A33" t="s">
        <v>35</v>
      </c>
      <c r="B33" t="s">
        <v>6</v>
      </c>
      <c r="C33" t="s">
        <v>34</v>
      </c>
      <c r="D33" s="3">
        <v>4683</v>
      </c>
      <c r="E33" s="4">
        <v>30</v>
      </c>
      <c r="F33" s="41">
        <f>DATA[[#This Row],[Amount]]/DATA[[#This Row],[Units]]</f>
        <v>156.1</v>
      </c>
      <c r="G33" s="41">
        <f>VLOOKUP(DATA[[#This Row],[Product]],products[],2,FALSE)</f>
        <v>6.49</v>
      </c>
      <c r="H33" s="41">
        <f t="shared" si="0"/>
        <v>194.70000000000002</v>
      </c>
      <c r="P33" s="30" t="s">
        <v>34</v>
      </c>
      <c r="Q33" s="57">
        <v>4683</v>
      </c>
    </row>
    <row r="34" spans="1:17">
      <c r="A34" t="s">
        <v>13</v>
      </c>
      <c r="B34" t="s">
        <v>6</v>
      </c>
      <c r="C34" t="s">
        <v>38</v>
      </c>
      <c r="D34" s="3">
        <v>6398</v>
      </c>
      <c r="E34" s="4">
        <v>102</v>
      </c>
      <c r="F34" s="41">
        <f>DATA[[#This Row],[Amount]]/DATA[[#This Row],[Units]]</f>
        <v>62.725490196078432</v>
      </c>
      <c r="G34" s="41">
        <f>VLOOKUP(DATA[[#This Row],[Product]],products[],2,FALSE)</f>
        <v>4.97</v>
      </c>
      <c r="H34" s="41">
        <f t="shared" si="0"/>
        <v>506.94</v>
      </c>
      <c r="P34" s="31" t="s">
        <v>38</v>
      </c>
      <c r="Q34" s="56">
        <v>6398</v>
      </c>
    </row>
    <row r="35" spans="1:17">
      <c r="A35" t="s">
        <v>26</v>
      </c>
      <c r="B35" t="s">
        <v>9</v>
      </c>
      <c r="C35" t="s">
        <v>36</v>
      </c>
      <c r="D35" s="3">
        <v>553</v>
      </c>
      <c r="E35" s="4">
        <v>15</v>
      </c>
      <c r="F35" s="41">
        <f>DATA[[#This Row],[Amount]]/DATA[[#This Row],[Units]]</f>
        <v>36.866666666666667</v>
      </c>
      <c r="G35" s="41">
        <f>VLOOKUP(DATA[[#This Row],[Product]],products[],2,FALSE)</f>
        <v>7.64</v>
      </c>
      <c r="H35" s="41">
        <f t="shared" si="0"/>
        <v>114.6</v>
      </c>
      <c r="P35" s="30" t="s">
        <v>36</v>
      </c>
      <c r="Q35" s="57">
        <v>553</v>
      </c>
    </row>
    <row r="36" spans="1:17">
      <c r="A36" t="s">
        <v>8</v>
      </c>
      <c r="B36" t="s">
        <v>17</v>
      </c>
      <c r="C36" t="s">
        <v>7</v>
      </c>
      <c r="D36" s="3">
        <v>7021</v>
      </c>
      <c r="E36" s="4">
        <v>183</v>
      </c>
      <c r="F36" s="41">
        <f>DATA[[#This Row],[Amount]]/DATA[[#This Row],[Units]]</f>
        <v>38.366120218579233</v>
      </c>
      <c r="G36" s="41">
        <f>VLOOKUP(DATA[[#This Row],[Product]],products[],2,FALSE)</f>
        <v>14.49</v>
      </c>
      <c r="H36" s="41">
        <f t="shared" si="0"/>
        <v>2651.67</v>
      </c>
      <c r="P36" s="31" t="s">
        <v>7</v>
      </c>
      <c r="Q36" s="56">
        <v>7021</v>
      </c>
    </row>
    <row r="37" spans="1:17">
      <c r="A37" t="s">
        <v>5</v>
      </c>
      <c r="B37" t="s">
        <v>17</v>
      </c>
      <c r="C37" t="s">
        <v>22</v>
      </c>
      <c r="D37" s="3">
        <v>5817</v>
      </c>
      <c r="E37" s="4">
        <v>12</v>
      </c>
      <c r="F37" s="41">
        <f>DATA[[#This Row],[Amount]]/DATA[[#This Row],[Units]]</f>
        <v>484.75</v>
      </c>
      <c r="G37" s="41">
        <f>VLOOKUP(DATA[[#This Row],[Product]],products[],2,FALSE)</f>
        <v>9.77</v>
      </c>
      <c r="H37" s="41">
        <f t="shared" si="0"/>
        <v>117.24</v>
      </c>
      <c r="P37" s="30" t="s">
        <v>22</v>
      </c>
      <c r="Q37" s="57">
        <v>5817</v>
      </c>
    </row>
    <row r="38" spans="1:17">
      <c r="A38" t="s">
        <v>13</v>
      </c>
      <c r="B38" t="s">
        <v>17</v>
      </c>
      <c r="C38" t="s">
        <v>24</v>
      </c>
      <c r="D38" s="3">
        <v>3976</v>
      </c>
      <c r="E38" s="4">
        <v>72</v>
      </c>
      <c r="F38" s="41">
        <f>DATA[[#This Row],[Amount]]/DATA[[#This Row],[Units]]</f>
        <v>55.222222222222221</v>
      </c>
      <c r="G38" s="41">
        <f>VLOOKUP(DATA[[#This Row],[Product]],products[],2,FALSE)</f>
        <v>11.7</v>
      </c>
      <c r="H38" s="41">
        <f t="shared" si="0"/>
        <v>842.4</v>
      </c>
      <c r="P38" s="31" t="s">
        <v>24</v>
      </c>
      <c r="Q38" s="56">
        <v>3976</v>
      </c>
    </row>
    <row r="39" spans="1:17">
      <c r="A39" t="s">
        <v>16</v>
      </c>
      <c r="B39" t="s">
        <v>20</v>
      </c>
      <c r="C39" t="s">
        <v>39</v>
      </c>
      <c r="D39" s="3">
        <v>1134</v>
      </c>
      <c r="E39" s="4">
        <v>282</v>
      </c>
      <c r="F39" s="41">
        <f>DATA[[#This Row],[Amount]]/DATA[[#This Row],[Units]]</f>
        <v>4.0212765957446805</v>
      </c>
      <c r="G39" s="41">
        <f>VLOOKUP(DATA[[#This Row],[Product]],products[],2,FALSE)</f>
        <v>16.73</v>
      </c>
      <c r="H39" s="41">
        <f t="shared" si="0"/>
        <v>4717.8599999999997</v>
      </c>
      <c r="P39" s="30" t="s">
        <v>39</v>
      </c>
      <c r="Q39" s="57">
        <v>1134</v>
      </c>
    </row>
    <row r="40" spans="1:17">
      <c r="A40" t="s">
        <v>26</v>
      </c>
      <c r="B40" t="s">
        <v>17</v>
      </c>
      <c r="C40" t="s">
        <v>40</v>
      </c>
      <c r="D40" s="3">
        <v>6027</v>
      </c>
      <c r="E40" s="4">
        <v>144</v>
      </c>
      <c r="F40" s="41">
        <f>DATA[[#This Row],[Amount]]/DATA[[#This Row],[Units]]</f>
        <v>41.854166666666664</v>
      </c>
      <c r="G40" s="41">
        <f>VLOOKUP(DATA[[#This Row],[Product]],products[],2,FALSE)</f>
        <v>10.38</v>
      </c>
      <c r="H40" s="41">
        <f t="shared" si="0"/>
        <v>1494.72</v>
      </c>
      <c r="P40" s="31" t="s">
        <v>40</v>
      </c>
      <c r="Q40" s="56">
        <v>6027</v>
      </c>
    </row>
    <row r="41" spans="1:17">
      <c r="A41" t="s">
        <v>16</v>
      </c>
      <c r="B41" t="s">
        <v>6</v>
      </c>
      <c r="C41" t="s">
        <v>29</v>
      </c>
      <c r="D41" s="3">
        <v>1904</v>
      </c>
      <c r="E41" s="4">
        <v>405</v>
      </c>
      <c r="F41" s="41">
        <f>DATA[[#This Row],[Amount]]/DATA[[#This Row],[Units]]</f>
        <v>4.7012345679012348</v>
      </c>
      <c r="G41" s="41">
        <f>VLOOKUP(DATA[[#This Row],[Product]],products[],2,FALSE)</f>
        <v>8.7899999999999991</v>
      </c>
      <c r="H41" s="41">
        <f t="shared" si="0"/>
        <v>3559.95</v>
      </c>
      <c r="P41" s="30" t="s">
        <v>29</v>
      </c>
      <c r="Q41" s="57">
        <v>1904</v>
      </c>
    </row>
    <row r="42" spans="1:17">
      <c r="A42" t="s">
        <v>23</v>
      </c>
      <c r="B42" t="s">
        <v>30</v>
      </c>
      <c r="C42" t="s">
        <v>10</v>
      </c>
      <c r="D42" s="3">
        <v>3262</v>
      </c>
      <c r="E42" s="4">
        <v>75</v>
      </c>
      <c r="F42" s="41">
        <f>DATA[[#This Row],[Amount]]/DATA[[#This Row],[Units]]</f>
        <v>43.493333333333332</v>
      </c>
      <c r="G42" s="41">
        <f>VLOOKUP(DATA[[#This Row],[Product]],products[],2,FALSE)</f>
        <v>8.65</v>
      </c>
      <c r="H42" s="41">
        <f t="shared" si="0"/>
        <v>648.75</v>
      </c>
      <c r="P42" s="31" t="s">
        <v>10</v>
      </c>
      <c r="Q42" s="56">
        <v>3262</v>
      </c>
    </row>
    <row r="43" spans="1:17">
      <c r="A43" t="s">
        <v>5</v>
      </c>
      <c r="B43" t="s">
        <v>30</v>
      </c>
      <c r="C43" t="s">
        <v>39</v>
      </c>
      <c r="D43" s="3">
        <v>2289</v>
      </c>
      <c r="E43" s="4">
        <v>135</v>
      </c>
      <c r="F43" s="41">
        <f>DATA[[#This Row],[Amount]]/DATA[[#This Row],[Units]]</f>
        <v>16.955555555555556</v>
      </c>
      <c r="G43" s="41">
        <f>VLOOKUP(DATA[[#This Row],[Product]],products[],2,FALSE)</f>
        <v>16.73</v>
      </c>
      <c r="H43" s="41">
        <f t="shared" si="0"/>
        <v>2258.5500000000002</v>
      </c>
      <c r="P43" s="30" t="s">
        <v>39</v>
      </c>
      <c r="Q43" s="57">
        <v>2289</v>
      </c>
    </row>
    <row r="44" spans="1:17">
      <c r="A44" t="s">
        <v>25</v>
      </c>
      <c r="B44" t="s">
        <v>30</v>
      </c>
      <c r="C44" t="s">
        <v>39</v>
      </c>
      <c r="D44" s="3">
        <v>6986</v>
      </c>
      <c r="E44" s="4">
        <v>21</v>
      </c>
      <c r="F44" s="41">
        <f>DATA[[#This Row],[Amount]]/DATA[[#This Row],[Units]]</f>
        <v>332.66666666666669</v>
      </c>
      <c r="G44" s="41">
        <f>VLOOKUP(DATA[[#This Row],[Product]],products[],2,FALSE)</f>
        <v>16.73</v>
      </c>
      <c r="H44" s="41">
        <f t="shared" si="0"/>
        <v>351.33</v>
      </c>
      <c r="P44" s="31" t="s">
        <v>39</v>
      </c>
      <c r="Q44" s="56">
        <v>6986</v>
      </c>
    </row>
    <row r="45" spans="1:17">
      <c r="A45" t="s">
        <v>26</v>
      </c>
      <c r="B45" t="s">
        <v>20</v>
      </c>
      <c r="C45" t="s">
        <v>34</v>
      </c>
      <c r="D45" s="3">
        <v>4417</v>
      </c>
      <c r="E45" s="4">
        <v>153</v>
      </c>
      <c r="F45" s="41">
        <f>DATA[[#This Row],[Amount]]/DATA[[#This Row],[Units]]</f>
        <v>28.869281045751634</v>
      </c>
      <c r="G45" s="41">
        <f>VLOOKUP(DATA[[#This Row],[Product]],products[],2,FALSE)</f>
        <v>6.49</v>
      </c>
      <c r="H45" s="41">
        <f t="shared" si="0"/>
        <v>992.97</v>
      </c>
      <c r="P45" s="30" t="s">
        <v>34</v>
      </c>
      <c r="Q45" s="57">
        <v>4417</v>
      </c>
    </row>
    <row r="46" spans="1:17">
      <c r="A46" t="s">
        <v>16</v>
      </c>
      <c r="B46" t="s">
        <v>30</v>
      </c>
      <c r="C46" t="s">
        <v>37</v>
      </c>
      <c r="D46" s="3">
        <v>1442</v>
      </c>
      <c r="E46" s="4">
        <v>15</v>
      </c>
      <c r="F46" s="41">
        <f>DATA[[#This Row],[Amount]]/DATA[[#This Row],[Units]]</f>
        <v>96.13333333333334</v>
      </c>
      <c r="G46" s="41">
        <f>VLOOKUP(DATA[[#This Row],[Product]],products[],2,FALSE)</f>
        <v>11.73</v>
      </c>
      <c r="H46" s="41">
        <f t="shared" si="0"/>
        <v>175.95000000000002</v>
      </c>
      <c r="P46" s="31" t="s">
        <v>37</v>
      </c>
      <c r="Q46" s="56">
        <v>1442</v>
      </c>
    </row>
    <row r="47" spans="1:17">
      <c r="A47" t="s">
        <v>27</v>
      </c>
      <c r="B47" t="s">
        <v>9</v>
      </c>
      <c r="C47" t="s">
        <v>24</v>
      </c>
      <c r="D47" s="3">
        <v>2415</v>
      </c>
      <c r="E47" s="4">
        <v>255</v>
      </c>
      <c r="F47" s="41">
        <f>DATA[[#This Row],[Amount]]/DATA[[#This Row],[Units]]</f>
        <v>9.4705882352941178</v>
      </c>
      <c r="G47" s="41">
        <f>VLOOKUP(DATA[[#This Row],[Product]],products[],2,FALSE)</f>
        <v>11.7</v>
      </c>
      <c r="H47" s="41">
        <f t="shared" si="0"/>
        <v>2983.5</v>
      </c>
      <c r="P47" s="30" t="s">
        <v>24</v>
      </c>
      <c r="Q47" s="57">
        <v>2415</v>
      </c>
    </row>
    <row r="48" spans="1:17">
      <c r="A48" t="s">
        <v>26</v>
      </c>
      <c r="B48" t="s">
        <v>6</v>
      </c>
      <c r="C48" t="s">
        <v>36</v>
      </c>
      <c r="D48" s="3">
        <v>238</v>
      </c>
      <c r="E48" s="4">
        <v>18</v>
      </c>
      <c r="F48" s="41">
        <f>DATA[[#This Row],[Amount]]/DATA[[#This Row],[Units]]</f>
        <v>13.222222222222221</v>
      </c>
      <c r="G48" s="41">
        <f>VLOOKUP(DATA[[#This Row],[Product]],products[],2,FALSE)</f>
        <v>7.64</v>
      </c>
      <c r="H48" s="41">
        <f t="shared" si="0"/>
        <v>137.51999999999998</v>
      </c>
      <c r="P48" s="31" t="s">
        <v>36</v>
      </c>
      <c r="Q48" s="56">
        <v>238</v>
      </c>
    </row>
    <row r="49" spans="1:17">
      <c r="A49" t="s">
        <v>16</v>
      </c>
      <c r="B49" t="s">
        <v>6</v>
      </c>
      <c r="C49" t="s">
        <v>34</v>
      </c>
      <c r="D49" s="3">
        <v>4949</v>
      </c>
      <c r="E49" s="4">
        <v>189</v>
      </c>
      <c r="F49" s="41">
        <f>DATA[[#This Row],[Amount]]/DATA[[#This Row],[Units]]</f>
        <v>26.185185185185187</v>
      </c>
      <c r="G49" s="41">
        <f>VLOOKUP(DATA[[#This Row],[Product]],products[],2,FALSE)</f>
        <v>6.49</v>
      </c>
      <c r="H49" s="41">
        <f t="shared" si="0"/>
        <v>1226.6100000000001</v>
      </c>
      <c r="P49" s="30" t="s">
        <v>34</v>
      </c>
      <c r="Q49" s="57">
        <v>4949</v>
      </c>
    </row>
    <row r="50" spans="1:17">
      <c r="A50" t="s">
        <v>25</v>
      </c>
      <c r="B50" t="s">
        <v>20</v>
      </c>
      <c r="C50" t="s">
        <v>10</v>
      </c>
      <c r="D50" s="3">
        <v>5075</v>
      </c>
      <c r="E50" s="4">
        <v>21</v>
      </c>
      <c r="F50" s="41">
        <f>DATA[[#This Row],[Amount]]/DATA[[#This Row],[Units]]</f>
        <v>241.66666666666666</v>
      </c>
      <c r="G50" s="41">
        <f>VLOOKUP(DATA[[#This Row],[Product]],products[],2,FALSE)</f>
        <v>8.65</v>
      </c>
      <c r="H50" s="41">
        <f t="shared" si="0"/>
        <v>181.65</v>
      </c>
      <c r="P50" s="31" t="s">
        <v>10</v>
      </c>
      <c r="Q50" s="56">
        <v>5075</v>
      </c>
    </row>
    <row r="51" spans="1:17">
      <c r="A51" t="s">
        <v>27</v>
      </c>
      <c r="B51" t="s">
        <v>14</v>
      </c>
      <c r="C51" t="s">
        <v>29</v>
      </c>
      <c r="D51" s="3">
        <v>9198</v>
      </c>
      <c r="E51" s="4">
        <v>36</v>
      </c>
      <c r="F51" s="41">
        <f>DATA[[#This Row],[Amount]]/DATA[[#This Row],[Units]]</f>
        <v>255.5</v>
      </c>
      <c r="G51" s="41">
        <f>VLOOKUP(DATA[[#This Row],[Product]],products[],2,FALSE)</f>
        <v>8.7899999999999991</v>
      </c>
      <c r="H51" s="41">
        <f t="shared" si="0"/>
        <v>316.43999999999994</v>
      </c>
      <c r="P51" s="30" t="s">
        <v>29</v>
      </c>
      <c r="Q51" s="57">
        <v>9198</v>
      </c>
    </row>
    <row r="52" spans="1:17">
      <c r="A52" t="s">
        <v>16</v>
      </c>
      <c r="B52" t="s">
        <v>30</v>
      </c>
      <c r="C52" t="s">
        <v>32</v>
      </c>
      <c r="D52" s="3">
        <v>3339</v>
      </c>
      <c r="E52" s="4">
        <v>75</v>
      </c>
      <c r="F52" s="41">
        <f>DATA[[#This Row],[Amount]]/DATA[[#This Row],[Units]]</f>
        <v>44.52</v>
      </c>
      <c r="G52" s="41">
        <f>VLOOKUP(DATA[[#This Row],[Product]],products[],2,FALSE)</f>
        <v>7.16</v>
      </c>
      <c r="H52" s="41">
        <f t="shared" si="0"/>
        <v>537</v>
      </c>
      <c r="P52" s="31" t="s">
        <v>32</v>
      </c>
      <c r="Q52" s="56">
        <v>3339</v>
      </c>
    </row>
    <row r="53" spans="1:17">
      <c r="A53" t="s">
        <v>5</v>
      </c>
      <c r="B53" t="s">
        <v>30</v>
      </c>
      <c r="C53" t="s">
        <v>28</v>
      </c>
      <c r="D53" s="3">
        <v>5019</v>
      </c>
      <c r="E53" s="4">
        <v>156</v>
      </c>
      <c r="F53" s="41">
        <f>DATA[[#This Row],[Amount]]/DATA[[#This Row],[Units]]</f>
        <v>32.17307692307692</v>
      </c>
      <c r="G53" s="41">
        <f>VLOOKUP(DATA[[#This Row],[Product]],products[],2,FALSE)</f>
        <v>3.11</v>
      </c>
      <c r="H53" s="41">
        <f t="shared" si="0"/>
        <v>485.15999999999997</v>
      </c>
      <c r="P53" s="30" t="s">
        <v>28</v>
      </c>
      <c r="Q53" s="57">
        <v>5019</v>
      </c>
    </row>
    <row r="54" spans="1:17">
      <c r="A54" t="s">
        <v>25</v>
      </c>
      <c r="B54" t="s">
        <v>14</v>
      </c>
      <c r="C54" t="s">
        <v>29</v>
      </c>
      <c r="D54" s="3">
        <v>16184</v>
      </c>
      <c r="E54" s="4">
        <v>39</v>
      </c>
      <c r="F54" s="41">
        <f>DATA[[#This Row],[Amount]]/DATA[[#This Row],[Units]]</f>
        <v>414.97435897435895</v>
      </c>
      <c r="G54" s="41">
        <f>VLOOKUP(DATA[[#This Row],[Product]],products[],2,FALSE)</f>
        <v>8.7899999999999991</v>
      </c>
      <c r="H54" s="41">
        <f t="shared" si="0"/>
        <v>342.80999999999995</v>
      </c>
      <c r="P54" s="31" t="s">
        <v>29</v>
      </c>
      <c r="Q54" s="56">
        <v>16184</v>
      </c>
    </row>
    <row r="55" spans="1:17">
      <c r="A55" t="s">
        <v>16</v>
      </c>
      <c r="B55" t="s">
        <v>14</v>
      </c>
      <c r="C55" t="s">
        <v>41</v>
      </c>
      <c r="D55" s="3">
        <v>497</v>
      </c>
      <c r="E55" s="4">
        <v>63</v>
      </c>
      <c r="F55" s="41">
        <f>DATA[[#This Row],[Amount]]/DATA[[#This Row],[Units]]</f>
        <v>7.8888888888888893</v>
      </c>
      <c r="G55" s="41">
        <f>VLOOKUP(DATA[[#This Row],[Product]],products[],2,FALSE)</f>
        <v>9</v>
      </c>
      <c r="H55" s="41">
        <f t="shared" si="0"/>
        <v>567</v>
      </c>
      <c r="P55" s="30" t="s">
        <v>41</v>
      </c>
      <c r="Q55" s="57">
        <v>497</v>
      </c>
    </row>
    <row r="56" spans="1:17">
      <c r="A56" t="s">
        <v>26</v>
      </c>
      <c r="B56" t="s">
        <v>14</v>
      </c>
      <c r="C56" t="s">
        <v>32</v>
      </c>
      <c r="D56" s="3">
        <v>8211</v>
      </c>
      <c r="E56" s="4">
        <v>75</v>
      </c>
      <c r="F56" s="41">
        <f>DATA[[#This Row],[Amount]]/DATA[[#This Row],[Units]]</f>
        <v>109.48</v>
      </c>
      <c r="G56" s="41">
        <f>VLOOKUP(DATA[[#This Row],[Product]],products[],2,FALSE)</f>
        <v>7.16</v>
      </c>
      <c r="H56" s="41">
        <f t="shared" si="0"/>
        <v>537</v>
      </c>
      <c r="P56" s="31" t="s">
        <v>32</v>
      </c>
      <c r="Q56" s="56">
        <v>8211</v>
      </c>
    </row>
    <row r="57" spans="1:17">
      <c r="A57" t="s">
        <v>26</v>
      </c>
      <c r="B57" t="s">
        <v>20</v>
      </c>
      <c r="C57" t="s">
        <v>40</v>
      </c>
      <c r="D57" s="3">
        <v>6580</v>
      </c>
      <c r="E57" s="4">
        <v>183</v>
      </c>
      <c r="F57" s="41">
        <f>DATA[[#This Row],[Amount]]/DATA[[#This Row],[Units]]</f>
        <v>35.956284153005463</v>
      </c>
      <c r="G57" s="41">
        <f>VLOOKUP(DATA[[#This Row],[Product]],products[],2,FALSE)</f>
        <v>10.38</v>
      </c>
      <c r="H57" s="41">
        <f t="shared" si="0"/>
        <v>1899.5400000000002</v>
      </c>
      <c r="P57" s="30" t="s">
        <v>40</v>
      </c>
      <c r="Q57" s="57">
        <v>6580</v>
      </c>
    </row>
    <row r="58" spans="1:17">
      <c r="A58" t="s">
        <v>13</v>
      </c>
      <c r="B58" t="s">
        <v>9</v>
      </c>
      <c r="C58" t="s">
        <v>31</v>
      </c>
      <c r="D58" s="3">
        <v>4760</v>
      </c>
      <c r="E58" s="4">
        <v>69</v>
      </c>
      <c r="F58" s="41">
        <f>DATA[[#This Row],[Amount]]/DATA[[#This Row],[Units]]</f>
        <v>68.985507246376812</v>
      </c>
      <c r="G58" s="41">
        <f>VLOOKUP(DATA[[#This Row],[Product]],products[],2,FALSE)</f>
        <v>9.33</v>
      </c>
      <c r="H58" s="41">
        <f t="shared" si="0"/>
        <v>643.77</v>
      </c>
      <c r="P58" s="31" t="s">
        <v>31</v>
      </c>
      <c r="Q58" s="56">
        <v>4760</v>
      </c>
    </row>
    <row r="59" spans="1:17">
      <c r="A59" t="s">
        <v>5</v>
      </c>
      <c r="B59" t="s">
        <v>14</v>
      </c>
      <c r="C59" t="s">
        <v>18</v>
      </c>
      <c r="D59" s="3">
        <v>5439</v>
      </c>
      <c r="E59" s="4">
        <v>30</v>
      </c>
      <c r="F59" s="41">
        <f>DATA[[#This Row],[Amount]]/DATA[[#This Row],[Units]]</f>
        <v>181.3</v>
      </c>
      <c r="G59" s="41">
        <f>VLOOKUP(DATA[[#This Row],[Product]],products[],2,FALSE)</f>
        <v>13.15</v>
      </c>
      <c r="H59" s="41">
        <f t="shared" si="0"/>
        <v>394.5</v>
      </c>
      <c r="P59" s="30" t="s">
        <v>18</v>
      </c>
      <c r="Q59" s="57">
        <v>5439</v>
      </c>
    </row>
    <row r="60" spans="1:17">
      <c r="A60" t="s">
        <v>13</v>
      </c>
      <c r="B60" t="s">
        <v>30</v>
      </c>
      <c r="C60" t="s">
        <v>28</v>
      </c>
      <c r="D60" s="3">
        <v>1463</v>
      </c>
      <c r="E60" s="4">
        <v>39</v>
      </c>
      <c r="F60" s="41">
        <f>DATA[[#This Row],[Amount]]/DATA[[#This Row],[Units]]</f>
        <v>37.512820512820511</v>
      </c>
      <c r="G60" s="41">
        <f>VLOOKUP(DATA[[#This Row],[Product]],products[],2,FALSE)</f>
        <v>3.11</v>
      </c>
      <c r="H60" s="41">
        <f t="shared" si="0"/>
        <v>121.28999999999999</v>
      </c>
      <c r="P60" s="31" t="s">
        <v>28</v>
      </c>
      <c r="Q60" s="56">
        <v>1463</v>
      </c>
    </row>
    <row r="61" spans="1:17">
      <c r="A61" t="s">
        <v>27</v>
      </c>
      <c r="B61" t="s">
        <v>30</v>
      </c>
      <c r="C61" t="s">
        <v>10</v>
      </c>
      <c r="D61" s="3">
        <v>7777</v>
      </c>
      <c r="E61" s="4">
        <v>504</v>
      </c>
      <c r="F61" s="41">
        <f>DATA[[#This Row],[Amount]]/DATA[[#This Row],[Units]]</f>
        <v>15.430555555555555</v>
      </c>
      <c r="G61" s="41">
        <f>VLOOKUP(DATA[[#This Row],[Product]],products[],2,FALSE)</f>
        <v>8.65</v>
      </c>
      <c r="H61" s="41">
        <f t="shared" si="0"/>
        <v>4359.6000000000004</v>
      </c>
      <c r="P61" s="30" t="s">
        <v>10</v>
      </c>
      <c r="Q61" s="57">
        <v>7777</v>
      </c>
    </row>
    <row r="62" spans="1:17">
      <c r="A62" t="s">
        <v>11</v>
      </c>
      <c r="B62" t="s">
        <v>6</v>
      </c>
      <c r="C62" t="s">
        <v>32</v>
      </c>
      <c r="D62" s="3">
        <v>1085</v>
      </c>
      <c r="E62" s="4">
        <v>273</v>
      </c>
      <c r="F62" s="41">
        <f>DATA[[#This Row],[Amount]]/DATA[[#This Row],[Units]]</f>
        <v>3.9743589743589745</v>
      </c>
      <c r="G62" s="41">
        <f>VLOOKUP(DATA[[#This Row],[Product]],products[],2,FALSE)</f>
        <v>7.16</v>
      </c>
      <c r="H62" s="41">
        <f t="shared" si="0"/>
        <v>1954.68</v>
      </c>
      <c r="P62" s="31" t="s">
        <v>32</v>
      </c>
      <c r="Q62" s="56">
        <v>1085</v>
      </c>
    </row>
    <row r="63" spans="1:17">
      <c r="A63" t="s">
        <v>25</v>
      </c>
      <c r="B63" t="s">
        <v>6</v>
      </c>
      <c r="C63" t="s">
        <v>21</v>
      </c>
      <c r="D63" s="3">
        <v>182</v>
      </c>
      <c r="E63" s="4">
        <v>48</v>
      </c>
      <c r="F63" s="41">
        <f>DATA[[#This Row],[Amount]]/DATA[[#This Row],[Units]]</f>
        <v>3.7916666666666665</v>
      </c>
      <c r="G63" s="41">
        <f>VLOOKUP(DATA[[#This Row],[Product]],products[],2,FALSE)</f>
        <v>5.79</v>
      </c>
      <c r="H63" s="41">
        <f t="shared" si="0"/>
        <v>277.92</v>
      </c>
      <c r="P63" s="30" t="s">
        <v>21</v>
      </c>
      <c r="Q63" s="57">
        <v>182</v>
      </c>
    </row>
    <row r="64" spans="1:17">
      <c r="A64" t="s">
        <v>16</v>
      </c>
      <c r="B64" t="s">
        <v>30</v>
      </c>
      <c r="C64" t="s">
        <v>39</v>
      </c>
      <c r="D64" s="3">
        <v>4242</v>
      </c>
      <c r="E64" s="4">
        <v>207</v>
      </c>
      <c r="F64" s="41">
        <f>DATA[[#This Row],[Amount]]/DATA[[#This Row],[Units]]</f>
        <v>20.492753623188406</v>
      </c>
      <c r="G64" s="41">
        <f>VLOOKUP(DATA[[#This Row],[Product]],products[],2,FALSE)</f>
        <v>16.73</v>
      </c>
      <c r="H64" s="41">
        <f t="shared" si="0"/>
        <v>3463.11</v>
      </c>
      <c r="P64" s="31" t="s">
        <v>39</v>
      </c>
      <c r="Q64" s="56">
        <v>4242</v>
      </c>
    </row>
    <row r="65" spans="1:17">
      <c r="A65" t="s">
        <v>16</v>
      </c>
      <c r="B65" t="s">
        <v>14</v>
      </c>
      <c r="C65" t="s">
        <v>10</v>
      </c>
      <c r="D65" s="3">
        <v>6118</v>
      </c>
      <c r="E65" s="4">
        <v>9</v>
      </c>
      <c r="F65" s="41">
        <f>DATA[[#This Row],[Amount]]/DATA[[#This Row],[Units]]</f>
        <v>679.77777777777783</v>
      </c>
      <c r="G65" s="41">
        <f>VLOOKUP(DATA[[#This Row],[Product]],products[],2,FALSE)</f>
        <v>8.65</v>
      </c>
      <c r="H65" s="41">
        <f t="shared" si="0"/>
        <v>77.850000000000009</v>
      </c>
      <c r="P65" s="30" t="s">
        <v>10</v>
      </c>
      <c r="Q65" s="57">
        <v>6118</v>
      </c>
    </row>
    <row r="66" spans="1:17">
      <c r="A66" t="s">
        <v>35</v>
      </c>
      <c r="B66" t="s">
        <v>14</v>
      </c>
      <c r="C66" t="s">
        <v>34</v>
      </c>
      <c r="D66" s="3">
        <v>2317</v>
      </c>
      <c r="E66" s="4">
        <v>261</v>
      </c>
      <c r="F66" s="41">
        <f>DATA[[#This Row],[Amount]]/DATA[[#This Row],[Units]]</f>
        <v>8.8773946360153264</v>
      </c>
      <c r="G66" s="41">
        <f>VLOOKUP(DATA[[#This Row],[Product]],products[],2,FALSE)</f>
        <v>6.49</v>
      </c>
      <c r="H66" s="41">
        <f t="shared" si="0"/>
        <v>1693.89</v>
      </c>
      <c r="P66" s="31" t="s">
        <v>34</v>
      </c>
      <c r="Q66" s="56">
        <v>2317</v>
      </c>
    </row>
    <row r="67" spans="1:17">
      <c r="A67" t="s">
        <v>16</v>
      </c>
      <c r="B67" t="s">
        <v>20</v>
      </c>
      <c r="C67" t="s">
        <v>29</v>
      </c>
      <c r="D67" s="3">
        <v>938</v>
      </c>
      <c r="E67" s="4">
        <v>6</v>
      </c>
      <c r="F67" s="41">
        <f>DATA[[#This Row],[Amount]]/DATA[[#This Row],[Units]]</f>
        <v>156.33333333333334</v>
      </c>
      <c r="G67" s="41">
        <f>VLOOKUP(DATA[[#This Row],[Product]],products[],2,FALSE)</f>
        <v>8.7899999999999991</v>
      </c>
      <c r="H67" s="41">
        <f t="shared" si="0"/>
        <v>52.739999999999995</v>
      </c>
      <c r="P67" s="30" t="s">
        <v>29</v>
      </c>
      <c r="Q67" s="57">
        <v>938</v>
      </c>
    </row>
    <row r="68" spans="1:17">
      <c r="A68" t="s">
        <v>8</v>
      </c>
      <c r="B68" t="s">
        <v>6</v>
      </c>
      <c r="C68" t="s">
        <v>37</v>
      </c>
      <c r="D68" s="3">
        <v>9709</v>
      </c>
      <c r="E68" s="4">
        <v>30</v>
      </c>
      <c r="F68" s="41">
        <f>DATA[[#This Row],[Amount]]/DATA[[#This Row],[Units]]</f>
        <v>323.63333333333333</v>
      </c>
      <c r="G68" s="41">
        <f>VLOOKUP(DATA[[#This Row],[Product]],products[],2,FALSE)</f>
        <v>11.73</v>
      </c>
      <c r="H68" s="41">
        <f t="shared" ref="H68:H131" si="1">G68*E68</f>
        <v>351.90000000000003</v>
      </c>
      <c r="P68" s="31" t="s">
        <v>37</v>
      </c>
      <c r="Q68" s="56">
        <v>9709</v>
      </c>
    </row>
    <row r="69" spans="1:17">
      <c r="A69" t="s">
        <v>23</v>
      </c>
      <c r="B69" t="s">
        <v>30</v>
      </c>
      <c r="C69" t="s">
        <v>33</v>
      </c>
      <c r="D69" s="3">
        <v>2205</v>
      </c>
      <c r="E69" s="4">
        <v>138</v>
      </c>
      <c r="F69" s="41">
        <f>DATA[[#This Row],[Amount]]/DATA[[#This Row],[Units]]</f>
        <v>15.978260869565217</v>
      </c>
      <c r="G69" s="41">
        <f>VLOOKUP(DATA[[#This Row],[Product]],products[],2,FALSE)</f>
        <v>10.62</v>
      </c>
      <c r="H69" s="41">
        <f t="shared" si="1"/>
        <v>1465.56</v>
      </c>
      <c r="P69" s="30" t="s">
        <v>33</v>
      </c>
      <c r="Q69" s="57">
        <v>2205</v>
      </c>
    </row>
    <row r="70" spans="1:17">
      <c r="A70" t="s">
        <v>23</v>
      </c>
      <c r="B70" t="s">
        <v>6</v>
      </c>
      <c r="C70" t="s">
        <v>28</v>
      </c>
      <c r="D70" s="3">
        <v>4487</v>
      </c>
      <c r="E70" s="4">
        <v>111</v>
      </c>
      <c r="F70" s="41">
        <f>DATA[[#This Row],[Amount]]/DATA[[#This Row],[Units]]</f>
        <v>40.423423423423422</v>
      </c>
      <c r="G70" s="41">
        <f>VLOOKUP(DATA[[#This Row],[Product]],products[],2,FALSE)</f>
        <v>3.11</v>
      </c>
      <c r="H70" s="41">
        <f t="shared" si="1"/>
        <v>345.21</v>
      </c>
      <c r="P70" s="31" t="s">
        <v>28</v>
      </c>
      <c r="Q70" s="56">
        <v>4487</v>
      </c>
    </row>
    <row r="71" spans="1:17">
      <c r="A71" t="s">
        <v>25</v>
      </c>
      <c r="B71" t="s">
        <v>9</v>
      </c>
      <c r="C71" t="s">
        <v>15</v>
      </c>
      <c r="D71" s="3">
        <v>2415</v>
      </c>
      <c r="E71" s="4">
        <v>15</v>
      </c>
      <c r="F71" s="41">
        <f>DATA[[#This Row],[Amount]]/DATA[[#This Row],[Units]]</f>
        <v>161</v>
      </c>
      <c r="G71" s="41">
        <f>VLOOKUP(DATA[[#This Row],[Product]],products[],2,FALSE)</f>
        <v>6.47</v>
      </c>
      <c r="H71" s="41">
        <f t="shared" si="1"/>
        <v>97.05</v>
      </c>
      <c r="P71" s="30" t="s">
        <v>15</v>
      </c>
      <c r="Q71" s="57">
        <v>2415</v>
      </c>
    </row>
    <row r="72" spans="1:17">
      <c r="A72" t="s">
        <v>5</v>
      </c>
      <c r="B72" t="s">
        <v>30</v>
      </c>
      <c r="C72" t="s">
        <v>36</v>
      </c>
      <c r="D72" s="3">
        <v>4018</v>
      </c>
      <c r="E72" s="4">
        <v>162</v>
      </c>
      <c r="F72" s="41">
        <f>DATA[[#This Row],[Amount]]/DATA[[#This Row],[Units]]</f>
        <v>24.802469135802468</v>
      </c>
      <c r="G72" s="41">
        <f>VLOOKUP(DATA[[#This Row],[Product]],products[],2,FALSE)</f>
        <v>7.64</v>
      </c>
      <c r="H72" s="41">
        <f t="shared" si="1"/>
        <v>1237.6799999999998</v>
      </c>
      <c r="P72" s="31" t="s">
        <v>36</v>
      </c>
      <c r="Q72" s="56">
        <v>4018</v>
      </c>
    </row>
    <row r="73" spans="1:17">
      <c r="A73" t="s">
        <v>25</v>
      </c>
      <c r="B73" t="s">
        <v>30</v>
      </c>
      <c r="C73" t="s">
        <v>36</v>
      </c>
      <c r="D73" s="3">
        <v>861</v>
      </c>
      <c r="E73" s="4">
        <v>195</v>
      </c>
      <c r="F73" s="41">
        <f>DATA[[#This Row],[Amount]]/DATA[[#This Row],[Units]]</f>
        <v>4.4153846153846157</v>
      </c>
      <c r="G73" s="41">
        <f>VLOOKUP(DATA[[#This Row],[Product]],products[],2,FALSE)</f>
        <v>7.64</v>
      </c>
      <c r="H73" s="41">
        <f t="shared" si="1"/>
        <v>1489.8</v>
      </c>
      <c r="P73" s="30" t="s">
        <v>36</v>
      </c>
      <c r="Q73" s="57">
        <v>861</v>
      </c>
    </row>
    <row r="74" spans="1:17">
      <c r="A74" t="s">
        <v>35</v>
      </c>
      <c r="B74" t="s">
        <v>20</v>
      </c>
      <c r="C74" t="s">
        <v>24</v>
      </c>
      <c r="D74" s="3">
        <v>5586</v>
      </c>
      <c r="E74" s="4">
        <v>525</v>
      </c>
      <c r="F74" s="41">
        <f>DATA[[#This Row],[Amount]]/DATA[[#This Row],[Units]]</f>
        <v>10.64</v>
      </c>
      <c r="G74" s="41">
        <f>VLOOKUP(DATA[[#This Row],[Product]],products[],2,FALSE)</f>
        <v>11.7</v>
      </c>
      <c r="H74" s="41">
        <f t="shared" si="1"/>
        <v>6142.5</v>
      </c>
      <c r="P74" s="31" t="s">
        <v>24</v>
      </c>
      <c r="Q74" s="56">
        <v>5586</v>
      </c>
    </row>
    <row r="75" spans="1:17">
      <c r="A75" t="s">
        <v>23</v>
      </c>
      <c r="B75" t="s">
        <v>30</v>
      </c>
      <c r="C75" t="s">
        <v>19</v>
      </c>
      <c r="D75" s="3">
        <v>2226</v>
      </c>
      <c r="E75" s="4">
        <v>48</v>
      </c>
      <c r="F75" s="41">
        <f>DATA[[#This Row],[Amount]]/DATA[[#This Row],[Units]]</f>
        <v>46.375</v>
      </c>
      <c r="G75" s="41">
        <f>VLOOKUP(DATA[[#This Row],[Product]],products[],2,FALSE)</f>
        <v>12.37</v>
      </c>
      <c r="H75" s="41">
        <f t="shared" si="1"/>
        <v>593.76</v>
      </c>
      <c r="P75" s="30" t="s">
        <v>19</v>
      </c>
      <c r="Q75" s="57">
        <v>2226</v>
      </c>
    </row>
    <row r="76" spans="1:17">
      <c r="A76" t="s">
        <v>11</v>
      </c>
      <c r="B76" t="s">
        <v>30</v>
      </c>
      <c r="C76" t="s">
        <v>40</v>
      </c>
      <c r="D76" s="3">
        <v>14329</v>
      </c>
      <c r="E76" s="4">
        <v>150</v>
      </c>
      <c r="F76" s="41">
        <f>DATA[[#This Row],[Amount]]/DATA[[#This Row],[Units]]</f>
        <v>95.526666666666671</v>
      </c>
      <c r="G76" s="41">
        <f>VLOOKUP(DATA[[#This Row],[Product]],products[],2,FALSE)</f>
        <v>10.38</v>
      </c>
      <c r="H76" s="41">
        <f t="shared" si="1"/>
        <v>1557.0000000000002</v>
      </c>
      <c r="P76" s="31" t="s">
        <v>40</v>
      </c>
      <c r="Q76" s="56">
        <v>14329</v>
      </c>
    </row>
    <row r="77" spans="1:17">
      <c r="A77" t="s">
        <v>11</v>
      </c>
      <c r="B77" t="s">
        <v>30</v>
      </c>
      <c r="C77" t="s">
        <v>33</v>
      </c>
      <c r="D77" s="3">
        <v>8463</v>
      </c>
      <c r="E77" s="4">
        <v>492</v>
      </c>
      <c r="F77" s="41">
        <f>DATA[[#This Row],[Amount]]/DATA[[#This Row],[Units]]</f>
        <v>17.201219512195124</v>
      </c>
      <c r="G77" s="41">
        <f>VLOOKUP(DATA[[#This Row],[Product]],products[],2,FALSE)</f>
        <v>10.62</v>
      </c>
      <c r="H77" s="41">
        <f t="shared" si="1"/>
        <v>5225.04</v>
      </c>
      <c r="P77" s="30" t="s">
        <v>33</v>
      </c>
      <c r="Q77" s="57">
        <v>8463</v>
      </c>
    </row>
    <row r="78" spans="1:17">
      <c r="A78" t="s">
        <v>25</v>
      </c>
      <c r="B78" t="s">
        <v>30</v>
      </c>
      <c r="C78" t="s">
        <v>32</v>
      </c>
      <c r="D78" s="3">
        <v>2891</v>
      </c>
      <c r="E78" s="4">
        <v>102</v>
      </c>
      <c r="F78" s="41">
        <f>DATA[[#This Row],[Amount]]/DATA[[#This Row],[Units]]</f>
        <v>28.343137254901961</v>
      </c>
      <c r="G78" s="41">
        <f>VLOOKUP(DATA[[#This Row],[Product]],products[],2,FALSE)</f>
        <v>7.16</v>
      </c>
      <c r="H78" s="41">
        <f t="shared" si="1"/>
        <v>730.32</v>
      </c>
      <c r="P78" s="31" t="s">
        <v>32</v>
      </c>
      <c r="Q78" s="56">
        <v>2891</v>
      </c>
    </row>
    <row r="79" spans="1:17">
      <c r="A79" t="s">
        <v>27</v>
      </c>
      <c r="B79" t="s">
        <v>14</v>
      </c>
      <c r="C79" t="s">
        <v>34</v>
      </c>
      <c r="D79" s="3">
        <v>3773</v>
      </c>
      <c r="E79" s="4">
        <v>165</v>
      </c>
      <c r="F79" s="41">
        <f>DATA[[#This Row],[Amount]]/DATA[[#This Row],[Units]]</f>
        <v>22.866666666666667</v>
      </c>
      <c r="G79" s="41">
        <f>VLOOKUP(DATA[[#This Row],[Product]],products[],2,FALSE)</f>
        <v>6.49</v>
      </c>
      <c r="H79" s="41">
        <f t="shared" si="1"/>
        <v>1070.8500000000001</v>
      </c>
      <c r="P79" s="30" t="s">
        <v>34</v>
      </c>
      <c r="Q79" s="57">
        <v>3773</v>
      </c>
    </row>
    <row r="80" spans="1:17">
      <c r="A80" t="s">
        <v>13</v>
      </c>
      <c r="B80" t="s">
        <v>14</v>
      </c>
      <c r="C80" t="s">
        <v>40</v>
      </c>
      <c r="D80" s="3">
        <v>854</v>
      </c>
      <c r="E80" s="4">
        <v>309</v>
      </c>
      <c r="F80" s="41">
        <f>DATA[[#This Row],[Amount]]/DATA[[#This Row],[Units]]</f>
        <v>2.7637540453074432</v>
      </c>
      <c r="G80" s="41">
        <f>VLOOKUP(DATA[[#This Row],[Product]],products[],2,FALSE)</f>
        <v>10.38</v>
      </c>
      <c r="H80" s="41">
        <f t="shared" si="1"/>
        <v>3207.42</v>
      </c>
      <c r="P80" s="31" t="s">
        <v>40</v>
      </c>
      <c r="Q80" s="56">
        <v>854</v>
      </c>
    </row>
    <row r="81" spans="1:17">
      <c r="A81" t="s">
        <v>16</v>
      </c>
      <c r="B81" t="s">
        <v>14</v>
      </c>
      <c r="C81" t="s">
        <v>28</v>
      </c>
      <c r="D81" s="3">
        <v>4970</v>
      </c>
      <c r="E81" s="4">
        <v>156</v>
      </c>
      <c r="F81" s="41">
        <f>DATA[[#This Row],[Amount]]/DATA[[#This Row],[Units]]</f>
        <v>31.858974358974358</v>
      </c>
      <c r="G81" s="41">
        <f>VLOOKUP(DATA[[#This Row],[Product]],products[],2,FALSE)</f>
        <v>3.11</v>
      </c>
      <c r="H81" s="41">
        <f t="shared" si="1"/>
        <v>485.15999999999997</v>
      </c>
      <c r="P81" s="30" t="s">
        <v>28</v>
      </c>
      <c r="Q81" s="57">
        <v>4970</v>
      </c>
    </row>
    <row r="82" spans="1:17">
      <c r="A82" t="s">
        <v>11</v>
      </c>
      <c r="B82" t="s">
        <v>9</v>
      </c>
      <c r="C82" t="s">
        <v>42</v>
      </c>
      <c r="D82" s="3">
        <v>98</v>
      </c>
      <c r="E82" s="4">
        <v>159</v>
      </c>
      <c r="F82" s="41">
        <f>DATA[[#This Row],[Amount]]/DATA[[#This Row],[Units]]</f>
        <v>0.61635220125786161</v>
      </c>
      <c r="G82" s="41">
        <f>VLOOKUP(DATA[[#This Row],[Product]],products[],2,FALSE)</f>
        <v>5.6</v>
      </c>
      <c r="H82" s="41">
        <f t="shared" si="1"/>
        <v>890.4</v>
      </c>
      <c r="P82" s="31" t="s">
        <v>42</v>
      </c>
      <c r="Q82" s="56">
        <v>98</v>
      </c>
    </row>
    <row r="83" spans="1:17">
      <c r="A83" t="s">
        <v>25</v>
      </c>
      <c r="B83" t="s">
        <v>9</v>
      </c>
      <c r="C83" t="s">
        <v>37</v>
      </c>
      <c r="D83" s="3">
        <v>13391</v>
      </c>
      <c r="E83" s="4">
        <v>201</v>
      </c>
      <c r="F83" s="41">
        <f>DATA[[#This Row],[Amount]]/DATA[[#This Row],[Units]]</f>
        <v>66.621890547263675</v>
      </c>
      <c r="G83" s="41">
        <f>VLOOKUP(DATA[[#This Row],[Product]],products[],2,FALSE)</f>
        <v>11.73</v>
      </c>
      <c r="H83" s="41">
        <f t="shared" si="1"/>
        <v>2357.73</v>
      </c>
      <c r="P83" s="30" t="s">
        <v>37</v>
      </c>
      <c r="Q83" s="57">
        <v>13391</v>
      </c>
    </row>
    <row r="84" spans="1:17">
      <c r="A84" t="s">
        <v>8</v>
      </c>
      <c r="B84" t="s">
        <v>17</v>
      </c>
      <c r="C84" t="s">
        <v>21</v>
      </c>
      <c r="D84" s="3">
        <v>8890</v>
      </c>
      <c r="E84" s="4">
        <v>210</v>
      </c>
      <c r="F84" s="41">
        <f>DATA[[#This Row],[Amount]]/DATA[[#This Row],[Units]]</f>
        <v>42.333333333333336</v>
      </c>
      <c r="G84" s="41">
        <f>VLOOKUP(DATA[[#This Row],[Product]],products[],2,FALSE)</f>
        <v>5.79</v>
      </c>
      <c r="H84" s="41">
        <f t="shared" si="1"/>
        <v>1215.9000000000001</v>
      </c>
      <c r="P84" s="31" t="s">
        <v>21</v>
      </c>
      <c r="Q84" s="56">
        <v>8890</v>
      </c>
    </row>
    <row r="85" spans="1:17">
      <c r="A85" t="s">
        <v>26</v>
      </c>
      <c r="B85" t="s">
        <v>20</v>
      </c>
      <c r="C85" t="s">
        <v>31</v>
      </c>
      <c r="D85" s="3">
        <v>56</v>
      </c>
      <c r="E85" s="4">
        <v>51</v>
      </c>
      <c r="F85" s="41">
        <f>DATA[[#This Row],[Amount]]/DATA[[#This Row],[Units]]</f>
        <v>1.0980392156862746</v>
      </c>
      <c r="G85" s="41">
        <f>VLOOKUP(DATA[[#This Row],[Product]],products[],2,FALSE)</f>
        <v>9.33</v>
      </c>
      <c r="H85" s="41">
        <f t="shared" si="1"/>
        <v>475.83</v>
      </c>
      <c r="P85" s="30" t="s">
        <v>31</v>
      </c>
      <c r="Q85" s="57">
        <v>56</v>
      </c>
    </row>
    <row r="86" spans="1:17">
      <c r="A86" t="s">
        <v>27</v>
      </c>
      <c r="B86" t="s">
        <v>14</v>
      </c>
      <c r="C86" t="s">
        <v>18</v>
      </c>
      <c r="D86" s="3">
        <v>3339</v>
      </c>
      <c r="E86" s="4">
        <v>39</v>
      </c>
      <c r="F86" s="41">
        <f>DATA[[#This Row],[Amount]]/DATA[[#This Row],[Units]]</f>
        <v>85.615384615384613</v>
      </c>
      <c r="G86" s="41">
        <f>VLOOKUP(DATA[[#This Row],[Product]],products[],2,FALSE)</f>
        <v>13.15</v>
      </c>
      <c r="H86" s="41">
        <f t="shared" si="1"/>
        <v>512.85</v>
      </c>
      <c r="P86" s="31" t="s">
        <v>18</v>
      </c>
      <c r="Q86" s="56">
        <v>3339</v>
      </c>
    </row>
    <row r="87" spans="1:17">
      <c r="A87" t="s">
        <v>35</v>
      </c>
      <c r="B87" t="s">
        <v>9</v>
      </c>
      <c r="C87" t="s">
        <v>15</v>
      </c>
      <c r="D87" s="3">
        <v>3808</v>
      </c>
      <c r="E87" s="4">
        <v>279</v>
      </c>
      <c r="F87" s="41">
        <f>DATA[[#This Row],[Amount]]/DATA[[#This Row],[Units]]</f>
        <v>13.648745519713261</v>
      </c>
      <c r="G87" s="41">
        <f>VLOOKUP(DATA[[#This Row],[Product]],products[],2,FALSE)</f>
        <v>6.47</v>
      </c>
      <c r="H87" s="41">
        <f t="shared" si="1"/>
        <v>1805.1299999999999</v>
      </c>
      <c r="P87" s="30" t="s">
        <v>15</v>
      </c>
      <c r="Q87" s="57">
        <v>3808</v>
      </c>
    </row>
    <row r="88" spans="1:17">
      <c r="A88" t="s">
        <v>35</v>
      </c>
      <c r="B88" t="s">
        <v>20</v>
      </c>
      <c r="C88" t="s">
        <v>31</v>
      </c>
      <c r="D88" s="3">
        <v>63</v>
      </c>
      <c r="E88" s="4">
        <v>123</v>
      </c>
      <c r="F88" s="41">
        <f>DATA[[#This Row],[Amount]]/DATA[[#This Row],[Units]]</f>
        <v>0.51219512195121952</v>
      </c>
      <c r="G88" s="41">
        <f>VLOOKUP(DATA[[#This Row],[Product]],products[],2,FALSE)</f>
        <v>9.33</v>
      </c>
      <c r="H88" s="41">
        <f t="shared" si="1"/>
        <v>1147.5899999999999</v>
      </c>
      <c r="P88" s="31" t="s">
        <v>31</v>
      </c>
      <c r="Q88" s="56">
        <v>63</v>
      </c>
    </row>
    <row r="89" spans="1:17">
      <c r="A89" t="s">
        <v>26</v>
      </c>
      <c r="B89" t="s">
        <v>17</v>
      </c>
      <c r="C89" t="s">
        <v>39</v>
      </c>
      <c r="D89" s="3">
        <v>7812</v>
      </c>
      <c r="E89" s="4">
        <v>81</v>
      </c>
      <c r="F89" s="41">
        <f>DATA[[#This Row],[Amount]]/DATA[[#This Row],[Units]]</f>
        <v>96.444444444444443</v>
      </c>
      <c r="G89" s="41">
        <f>VLOOKUP(DATA[[#This Row],[Product]],products[],2,FALSE)</f>
        <v>16.73</v>
      </c>
      <c r="H89" s="41">
        <f t="shared" si="1"/>
        <v>1355.13</v>
      </c>
      <c r="P89" s="30" t="s">
        <v>39</v>
      </c>
      <c r="Q89" s="57">
        <v>7812</v>
      </c>
    </row>
    <row r="90" spans="1:17">
      <c r="A90" t="s">
        <v>5</v>
      </c>
      <c r="B90" t="s">
        <v>6</v>
      </c>
      <c r="C90" t="s">
        <v>36</v>
      </c>
      <c r="D90" s="3">
        <v>7693</v>
      </c>
      <c r="E90" s="4">
        <v>21</v>
      </c>
      <c r="F90" s="41">
        <f>DATA[[#This Row],[Amount]]/DATA[[#This Row],[Units]]</f>
        <v>366.33333333333331</v>
      </c>
      <c r="G90" s="41">
        <f>VLOOKUP(DATA[[#This Row],[Product]],products[],2,FALSE)</f>
        <v>7.64</v>
      </c>
      <c r="H90" s="41">
        <f t="shared" si="1"/>
        <v>160.44</v>
      </c>
      <c r="P90" s="31" t="s">
        <v>36</v>
      </c>
      <c r="Q90" s="56">
        <v>7693</v>
      </c>
    </row>
    <row r="91" spans="1:17">
      <c r="A91" t="s">
        <v>27</v>
      </c>
      <c r="B91" t="s">
        <v>14</v>
      </c>
      <c r="C91" t="s">
        <v>40</v>
      </c>
      <c r="D91" s="3">
        <v>973</v>
      </c>
      <c r="E91" s="4">
        <v>162</v>
      </c>
      <c r="F91" s="41">
        <f>DATA[[#This Row],[Amount]]/DATA[[#This Row],[Units]]</f>
        <v>6.0061728395061724</v>
      </c>
      <c r="G91" s="41">
        <f>VLOOKUP(DATA[[#This Row],[Product]],products[],2,FALSE)</f>
        <v>10.38</v>
      </c>
      <c r="H91" s="41">
        <f t="shared" si="1"/>
        <v>1681.5600000000002</v>
      </c>
      <c r="P91" s="30" t="s">
        <v>40</v>
      </c>
      <c r="Q91" s="57">
        <v>973</v>
      </c>
    </row>
    <row r="92" spans="1:17">
      <c r="A92" t="s">
        <v>35</v>
      </c>
      <c r="B92" t="s">
        <v>9</v>
      </c>
      <c r="C92" t="s">
        <v>41</v>
      </c>
      <c r="D92" s="3">
        <v>567</v>
      </c>
      <c r="E92" s="4">
        <v>228</v>
      </c>
      <c r="F92" s="41">
        <f>DATA[[#This Row],[Amount]]/DATA[[#This Row],[Units]]</f>
        <v>2.486842105263158</v>
      </c>
      <c r="G92" s="41">
        <f>VLOOKUP(DATA[[#This Row],[Product]],products[],2,FALSE)</f>
        <v>9</v>
      </c>
      <c r="H92" s="41">
        <f t="shared" si="1"/>
        <v>2052</v>
      </c>
      <c r="P92" s="31" t="s">
        <v>41</v>
      </c>
      <c r="Q92" s="56">
        <v>567</v>
      </c>
    </row>
    <row r="93" spans="1:17">
      <c r="A93" t="s">
        <v>35</v>
      </c>
      <c r="B93" t="s">
        <v>14</v>
      </c>
      <c r="C93" t="s">
        <v>32</v>
      </c>
      <c r="D93" s="3">
        <v>2471</v>
      </c>
      <c r="E93" s="4">
        <v>342</v>
      </c>
      <c r="F93" s="41">
        <f>DATA[[#This Row],[Amount]]/DATA[[#This Row],[Units]]</f>
        <v>7.2251461988304095</v>
      </c>
      <c r="G93" s="41">
        <f>VLOOKUP(DATA[[#This Row],[Product]],products[],2,FALSE)</f>
        <v>7.16</v>
      </c>
      <c r="H93" s="41">
        <f t="shared" si="1"/>
        <v>2448.7200000000003</v>
      </c>
      <c r="P93" s="30" t="s">
        <v>32</v>
      </c>
      <c r="Q93" s="57">
        <v>2471</v>
      </c>
    </row>
    <row r="94" spans="1:17">
      <c r="A94" t="s">
        <v>25</v>
      </c>
      <c r="B94" t="s">
        <v>20</v>
      </c>
      <c r="C94" t="s">
        <v>31</v>
      </c>
      <c r="D94" s="3">
        <v>7189</v>
      </c>
      <c r="E94" s="4">
        <v>54</v>
      </c>
      <c r="F94" s="41">
        <f>DATA[[#This Row],[Amount]]/DATA[[#This Row],[Units]]</f>
        <v>133.12962962962962</v>
      </c>
      <c r="G94" s="41">
        <f>VLOOKUP(DATA[[#This Row],[Product]],products[],2,FALSE)</f>
        <v>9.33</v>
      </c>
      <c r="H94" s="41">
        <f t="shared" si="1"/>
        <v>503.82</v>
      </c>
      <c r="P94" s="31" t="s">
        <v>31</v>
      </c>
      <c r="Q94" s="56">
        <v>7189</v>
      </c>
    </row>
    <row r="95" spans="1:17">
      <c r="A95" t="s">
        <v>13</v>
      </c>
      <c r="B95" t="s">
        <v>9</v>
      </c>
      <c r="C95" t="s">
        <v>40</v>
      </c>
      <c r="D95" s="3">
        <v>7455</v>
      </c>
      <c r="E95" s="4">
        <v>216</v>
      </c>
      <c r="F95" s="41">
        <f>DATA[[#This Row],[Amount]]/DATA[[#This Row],[Units]]</f>
        <v>34.513888888888886</v>
      </c>
      <c r="G95" s="41">
        <f>VLOOKUP(DATA[[#This Row],[Product]],products[],2,FALSE)</f>
        <v>10.38</v>
      </c>
      <c r="H95" s="41">
        <f t="shared" si="1"/>
        <v>2242.0800000000004</v>
      </c>
      <c r="P95" s="30" t="s">
        <v>40</v>
      </c>
      <c r="Q95" s="57">
        <v>7455</v>
      </c>
    </row>
    <row r="96" spans="1:17">
      <c r="A96" t="s">
        <v>27</v>
      </c>
      <c r="B96" t="s">
        <v>30</v>
      </c>
      <c r="C96" t="s">
        <v>42</v>
      </c>
      <c r="D96" s="3">
        <v>3108</v>
      </c>
      <c r="E96" s="4">
        <v>54</v>
      </c>
      <c r="F96" s="41">
        <f>DATA[[#This Row],[Amount]]/DATA[[#This Row],[Units]]</f>
        <v>57.555555555555557</v>
      </c>
      <c r="G96" s="41">
        <f>VLOOKUP(DATA[[#This Row],[Product]],products[],2,FALSE)</f>
        <v>5.6</v>
      </c>
      <c r="H96" s="41">
        <f t="shared" si="1"/>
        <v>302.39999999999998</v>
      </c>
      <c r="P96" s="31" t="s">
        <v>42</v>
      </c>
      <c r="Q96" s="56">
        <v>3108</v>
      </c>
    </row>
    <row r="97" spans="1:17">
      <c r="A97" t="s">
        <v>16</v>
      </c>
      <c r="B97" t="s">
        <v>20</v>
      </c>
      <c r="C97" t="s">
        <v>18</v>
      </c>
      <c r="D97" s="3">
        <v>469</v>
      </c>
      <c r="E97" s="4">
        <v>75</v>
      </c>
      <c r="F97" s="41">
        <f>DATA[[#This Row],[Amount]]/DATA[[#This Row],[Units]]</f>
        <v>6.253333333333333</v>
      </c>
      <c r="G97" s="41">
        <f>VLOOKUP(DATA[[#This Row],[Product]],products[],2,FALSE)</f>
        <v>13.15</v>
      </c>
      <c r="H97" s="41">
        <f t="shared" si="1"/>
        <v>986.25</v>
      </c>
      <c r="P97" s="30" t="s">
        <v>18</v>
      </c>
      <c r="Q97" s="57">
        <v>469</v>
      </c>
    </row>
    <row r="98" spans="1:17">
      <c r="A98" t="s">
        <v>11</v>
      </c>
      <c r="B98" t="s">
        <v>6</v>
      </c>
      <c r="C98" t="s">
        <v>34</v>
      </c>
      <c r="D98" s="3">
        <v>2737</v>
      </c>
      <c r="E98" s="4">
        <v>93</v>
      </c>
      <c r="F98" s="41">
        <f>DATA[[#This Row],[Amount]]/DATA[[#This Row],[Units]]</f>
        <v>29.43010752688172</v>
      </c>
      <c r="G98" s="41">
        <f>VLOOKUP(DATA[[#This Row],[Product]],products[],2,FALSE)</f>
        <v>6.49</v>
      </c>
      <c r="H98" s="41">
        <f t="shared" si="1"/>
        <v>603.57000000000005</v>
      </c>
      <c r="P98" s="31" t="s">
        <v>34</v>
      </c>
      <c r="Q98" s="56">
        <v>2737</v>
      </c>
    </row>
    <row r="99" spans="1:17">
      <c r="A99" t="s">
        <v>11</v>
      </c>
      <c r="B99" t="s">
        <v>6</v>
      </c>
      <c r="C99" t="s">
        <v>18</v>
      </c>
      <c r="D99" s="3">
        <v>4305</v>
      </c>
      <c r="E99" s="4">
        <v>156</v>
      </c>
      <c r="F99" s="41">
        <f>DATA[[#This Row],[Amount]]/DATA[[#This Row],[Units]]</f>
        <v>27.596153846153847</v>
      </c>
      <c r="G99" s="41">
        <f>VLOOKUP(DATA[[#This Row],[Product]],products[],2,FALSE)</f>
        <v>13.15</v>
      </c>
      <c r="H99" s="41">
        <f t="shared" si="1"/>
        <v>2051.4</v>
      </c>
      <c r="P99" s="30" t="s">
        <v>18</v>
      </c>
      <c r="Q99" s="57">
        <v>4305</v>
      </c>
    </row>
    <row r="100" spans="1:17">
      <c r="A100" t="s">
        <v>11</v>
      </c>
      <c r="B100" t="s">
        <v>20</v>
      </c>
      <c r="C100" t="s">
        <v>28</v>
      </c>
      <c r="D100" s="3">
        <v>2408</v>
      </c>
      <c r="E100" s="4">
        <v>9</v>
      </c>
      <c r="F100" s="41">
        <f>DATA[[#This Row],[Amount]]/DATA[[#This Row],[Units]]</f>
        <v>267.55555555555554</v>
      </c>
      <c r="G100" s="41">
        <f>VLOOKUP(DATA[[#This Row],[Product]],products[],2,FALSE)</f>
        <v>3.11</v>
      </c>
      <c r="H100" s="41">
        <f t="shared" si="1"/>
        <v>27.99</v>
      </c>
      <c r="P100" s="31" t="s">
        <v>28</v>
      </c>
      <c r="Q100" s="56">
        <v>2408</v>
      </c>
    </row>
    <row r="101" spans="1:17">
      <c r="A101" t="s">
        <v>27</v>
      </c>
      <c r="B101" t="s">
        <v>14</v>
      </c>
      <c r="C101" t="s">
        <v>36</v>
      </c>
      <c r="D101" s="3">
        <v>1281</v>
      </c>
      <c r="E101" s="4">
        <v>18</v>
      </c>
      <c r="F101" s="41">
        <f>DATA[[#This Row],[Amount]]/DATA[[#This Row],[Units]]</f>
        <v>71.166666666666671</v>
      </c>
      <c r="G101" s="41">
        <f>VLOOKUP(DATA[[#This Row],[Product]],products[],2,FALSE)</f>
        <v>7.64</v>
      </c>
      <c r="H101" s="41">
        <f t="shared" si="1"/>
        <v>137.51999999999998</v>
      </c>
      <c r="P101" s="30" t="s">
        <v>36</v>
      </c>
      <c r="Q101" s="57">
        <v>1281</v>
      </c>
    </row>
    <row r="102" spans="1:17">
      <c r="A102" t="s">
        <v>5</v>
      </c>
      <c r="B102" t="s">
        <v>9</v>
      </c>
      <c r="C102" t="s">
        <v>10</v>
      </c>
      <c r="D102" s="3">
        <v>12348</v>
      </c>
      <c r="E102" s="4">
        <v>234</v>
      </c>
      <c r="F102" s="41">
        <f>DATA[[#This Row],[Amount]]/DATA[[#This Row],[Units]]</f>
        <v>52.769230769230766</v>
      </c>
      <c r="G102" s="41">
        <f>VLOOKUP(DATA[[#This Row],[Product]],products[],2,FALSE)</f>
        <v>8.65</v>
      </c>
      <c r="H102" s="41">
        <f t="shared" si="1"/>
        <v>2024.1000000000001</v>
      </c>
      <c r="P102" s="31" t="s">
        <v>10</v>
      </c>
      <c r="Q102" s="56">
        <v>12348</v>
      </c>
    </row>
    <row r="103" spans="1:17">
      <c r="A103" t="s">
        <v>27</v>
      </c>
      <c r="B103" t="s">
        <v>30</v>
      </c>
      <c r="C103" t="s">
        <v>40</v>
      </c>
      <c r="D103" s="3">
        <v>3689</v>
      </c>
      <c r="E103" s="4">
        <v>312</v>
      </c>
      <c r="F103" s="41">
        <f>DATA[[#This Row],[Amount]]/DATA[[#This Row],[Units]]</f>
        <v>11.823717948717949</v>
      </c>
      <c r="G103" s="41">
        <f>VLOOKUP(DATA[[#This Row],[Product]],products[],2,FALSE)</f>
        <v>10.38</v>
      </c>
      <c r="H103" s="41">
        <f t="shared" si="1"/>
        <v>3238.5600000000004</v>
      </c>
      <c r="P103" s="30" t="s">
        <v>40</v>
      </c>
      <c r="Q103" s="57">
        <v>3689</v>
      </c>
    </row>
    <row r="104" spans="1:17">
      <c r="A104" t="s">
        <v>23</v>
      </c>
      <c r="B104" t="s">
        <v>14</v>
      </c>
      <c r="C104" t="s">
        <v>36</v>
      </c>
      <c r="D104" s="3">
        <v>2870</v>
      </c>
      <c r="E104" s="4">
        <v>300</v>
      </c>
      <c r="F104" s="41">
        <f>DATA[[#This Row],[Amount]]/DATA[[#This Row],[Units]]</f>
        <v>9.5666666666666664</v>
      </c>
      <c r="G104" s="41">
        <f>VLOOKUP(DATA[[#This Row],[Product]],products[],2,FALSE)</f>
        <v>7.64</v>
      </c>
      <c r="H104" s="41">
        <f t="shared" si="1"/>
        <v>2292</v>
      </c>
      <c r="P104" s="31" t="s">
        <v>36</v>
      </c>
      <c r="Q104" s="56">
        <v>2870</v>
      </c>
    </row>
    <row r="105" spans="1:17">
      <c r="A105" t="s">
        <v>26</v>
      </c>
      <c r="B105" t="s">
        <v>14</v>
      </c>
      <c r="C105" t="s">
        <v>39</v>
      </c>
      <c r="D105" s="3">
        <v>798</v>
      </c>
      <c r="E105" s="4">
        <v>519</v>
      </c>
      <c r="F105" s="41">
        <f>DATA[[#This Row],[Amount]]/DATA[[#This Row],[Units]]</f>
        <v>1.5375722543352601</v>
      </c>
      <c r="G105" s="41">
        <f>VLOOKUP(DATA[[#This Row],[Product]],products[],2,FALSE)</f>
        <v>16.73</v>
      </c>
      <c r="H105" s="41">
        <f t="shared" si="1"/>
        <v>8682.8700000000008</v>
      </c>
      <c r="P105" s="30" t="s">
        <v>39</v>
      </c>
      <c r="Q105" s="57">
        <v>798</v>
      </c>
    </row>
    <row r="106" spans="1:17">
      <c r="A106" t="s">
        <v>13</v>
      </c>
      <c r="B106" t="s">
        <v>6</v>
      </c>
      <c r="C106" t="s">
        <v>41</v>
      </c>
      <c r="D106" s="3">
        <v>2933</v>
      </c>
      <c r="E106" s="4">
        <v>9</v>
      </c>
      <c r="F106" s="41">
        <f>DATA[[#This Row],[Amount]]/DATA[[#This Row],[Units]]</f>
        <v>325.88888888888891</v>
      </c>
      <c r="G106" s="41">
        <f>VLOOKUP(DATA[[#This Row],[Product]],products[],2,FALSE)</f>
        <v>9</v>
      </c>
      <c r="H106" s="41">
        <f t="shared" si="1"/>
        <v>81</v>
      </c>
      <c r="P106" s="31" t="s">
        <v>41</v>
      </c>
      <c r="Q106" s="56">
        <v>2933</v>
      </c>
    </row>
    <row r="107" spans="1:17">
      <c r="A107" t="s">
        <v>25</v>
      </c>
      <c r="B107" t="s">
        <v>9</v>
      </c>
      <c r="C107" t="s">
        <v>12</v>
      </c>
      <c r="D107" s="3">
        <v>2744</v>
      </c>
      <c r="E107" s="4">
        <v>9</v>
      </c>
      <c r="F107" s="41">
        <f>DATA[[#This Row],[Amount]]/DATA[[#This Row],[Units]]</f>
        <v>304.88888888888891</v>
      </c>
      <c r="G107" s="41">
        <f>VLOOKUP(DATA[[#This Row],[Product]],products[],2,FALSE)</f>
        <v>11.88</v>
      </c>
      <c r="H107" s="41">
        <f t="shared" si="1"/>
        <v>106.92</v>
      </c>
      <c r="P107" s="30" t="s">
        <v>12</v>
      </c>
      <c r="Q107" s="57">
        <v>2744</v>
      </c>
    </row>
    <row r="108" spans="1:17">
      <c r="A108" t="s">
        <v>5</v>
      </c>
      <c r="B108" t="s">
        <v>14</v>
      </c>
      <c r="C108" t="s">
        <v>19</v>
      </c>
      <c r="D108" s="3">
        <v>9772</v>
      </c>
      <c r="E108" s="4">
        <v>90</v>
      </c>
      <c r="F108" s="41">
        <f>DATA[[#This Row],[Amount]]/DATA[[#This Row],[Units]]</f>
        <v>108.57777777777778</v>
      </c>
      <c r="G108" s="41">
        <f>VLOOKUP(DATA[[#This Row],[Product]],products[],2,FALSE)</f>
        <v>12.37</v>
      </c>
      <c r="H108" s="41">
        <f t="shared" si="1"/>
        <v>1113.3</v>
      </c>
      <c r="P108" s="31" t="s">
        <v>19</v>
      </c>
      <c r="Q108" s="56">
        <v>9772</v>
      </c>
    </row>
    <row r="109" spans="1:17">
      <c r="A109" t="s">
        <v>23</v>
      </c>
      <c r="B109" t="s">
        <v>30</v>
      </c>
      <c r="C109" t="s">
        <v>18</v>
      </c>
      <c r="D109" s="3">
        <v>1568</v>
      </c>
      <c r="E109" s="4">
        <v>96</v>
      </c>
      <c r="F109" s="41">
        <f>DATA[[#This Row],[Amount]]/DATA[[#This Row],[Units]]</f>
        <v>16.333333333333332</v>
      </c>
      <c r="G109" s="41">
        <f>VLOOKUP(DATA[[#This Row],[Product]],products[],2,FALSE)</f>
        <v>13.15</v>
      </c>
      <c r="H109" s="41">
        <f t="shared" si="1"/>
        <v>1262.4000000000001</v>
      </c>
      <c r="P109" s="30" t="s">
        <v>18</v>
      </c>
      <c r="Q109" s="57">
        <v>1568</v>
      </c>
    </row>
    <row r="110" spans="1:17">
      <c r="A110" t="s">
        <v>26</v>
      </c>
      <c r="B110" t="s">
        <v>14</v>
      </c>
      <c r="C110" t="s">
        <v>29</v>
      </c>
      <c r="D110" s="3">
        <v>11417</v>
      </c>
      <c r="E110" s="4">
        <v>21</v>
      </c>
      <c r="F110" s="41">
        <f>DATA[[#This Row],[Amount]]/DATA[[#This Row],[Units]]</f>
        <v>543.66666666666663</v>
      </c>
      <c r="G110" s="41">
        <f>VLOOKUP(DATA[[#This Row],[Product]],products[],2,FALSE)</f>
        <v>8.7899999999999991</v>
      </c>
      <c r="H110" s="41">
        <f t="shared" si="1"/>
        <v>184.58999999999997</v>
      </c>
      <c r="P110" s="31" t="s">
        <v>29</v>
      </c>
      <c r="Q110" s="56">
        <v>11417</v>
      </c>
    </row>
    <row r="111" spans="1:17">
      <c r="A111" t="s">
        <v>5</v>
      </c>
      <c r="B111" t="s">
        <v>30</v>
      </c>
      <c r="C111" t="s">
        <v>42</v>
      </c>
      <c r="D111" s="3">
        <v>6748</v>
      </c>
      <c r="E111" s="4">
        <v>48</v>
      </c>
      <c r="F111" s="41">
        <f>DATA[[#This Row],[Amount]]/DATA[[#This Row],[Units]]</f>
        <v>140.58333333333334</v>
      </c>
      <c r="G111" s="41">
        <f>VLOOKUP(DATA[[#This Row],[Product]],products[],2,FALSE)</f>
        <v>5.6</v>
      </c>
      <c r="H111" s="41">
        <f t="shared" si="1"/>
        <v>268.79999999999995</v>
      </c>
      <c r="P111" s="30" t="s">
        <v>42</v>
      </c>
      <c r="Q111" s="57">
        <v>6748</v>
      </c>
    </row>
    <row r="112" spans="1:17">
      <c r="A112" t="s">
        <v>35</v>
      </c>
      <c r="B112" t="s">
        <v>14</v>
      </c>
      <c r="C112" t="s">
        <v>39</v>
      </c>
      <c r="D112" s="3">
        <v>1407</v>
      </c>
      <c r="E112" s="4">
        <v>72</v>
      </c>
      <c r="F112" s="41">
        <f>DATA[[#This Row],[Amount]]/DATA[[#This Row],[Units]]</f>
        <v>19.541666666666668</v>
      </c>
      <c r="G112" s="41">
        <f>VLOOKUP(DATA[[#This Row],[Product]],products[],2,FALSE)</f>
        <v>16.73</v>
      </c>
      <c r="H112" s="41">
        <f t="shared" si="1"/>
        <v>1204.56</v>
      </c>
      <c r="P112" s="31" t="s">
        <v>39</v>
      </c>
      <c r="Q112" s="56">
        <v>1407</v>
      </c>
    </row>
    <row r="113" spans="1:17">
      <c r="A113" t="s">
        <v>8</v>
      </c>
      <c r="B113" t="s">
        <v>9</v>
      </c>
      <c r="C113" t="s">
        <v>32</v>
      </c>
      <c r="D113" s="3">
        <v>2023</v>
      </c>
      <c r="E113" s="4">
        <v>168</v>
      </c>
      <c r="F113" s="41">
        <f>DATA[[#This Row],[Amount]]/DATA[[#This Row],[Units]]</f>
        <v>12.041666666666666</v>
      </c>
      <c r="G113" s="41">
        <f>VLOOKUP(DATA[[#This Row],[Product]],products[],2,FALSE)</f>
        <v>7.16</v>
      </c>
      <c r="H113" s="41">
        <f t="shared" si="1"/>
        <v>1202.8800000000001</v>
      </c>
      <c r="P113" s="30" t="s">
        <v>32</v>
      </c>
      <c r="Q113" s="57">
        <v>2023</v>
      </c>
    </row>
    <row r="114" spans="1:17">
      <c r="A114" t="s">
        <v>25</v>
      </c>
      <c r="B114" t="s">
        <v>17</v>
      </c>
      <c r="C114" t="s">
        <v>42</v>
      </c>
      <c r="D114" s="3">
        <v>5236</v>
      </c>
      <c r="E114" s="4">
        <v>51</v>
      </c>
      <c r="F114" s="41">
        <f>DATA[[#This Row],[Amount]]/DATA[[#This Row],[Units]]</f>
        <v>102.66666666666667</v>
      </c>
      <c r="G114" s="41">
        <f>VLOOKUP(DATA[[#This Row],[Product]],products[],2,FALSE)</f>
        <v>5.6</v>
      </c>
      <c r="H114" s="41">
        <f t="shared" si="1"/>
        <v>285.59999999999997</v>
      </c>
      <c r="P114" s="31" t="s">
        <v>42</v>
      </c>
      <c r="Q114" s="56">
        <v>5236</v>
      </c>
    </row>
    <row r="115" spans="1:17">
      <c r="A115" t="s">
        <v>13</v>
      </c>
      <c r="B115" t="s">
        <v>14</v>
      </c>
      <c r="C115" t="s">
        <v>36</v>
      </c>
      <c r="D115" s="3">
        <v>1925</v>
      </c>
      <c r="E115" s="4">
        <v>192</v>
      </c>
      <c r="F115" s="41">
        <f>DATA[[#This Row],[Amount]]/DATA[[#This Row],[Units]]</f>
        <v>10.026041666666666</v>
      </c>
      <c r="G115" s="41">
        <f>VLOOKUP(DATA[[#This Row],[Product]],products[],2,FALSE)</f>
        <v>7.64</v>
      </c>
      <c r="H115" s="41">
        <f t="shared" si="1"/>
        <v>1466.8799999999999</v>
      </c>
      <c r="P115" s="30" t="s">
        <v>36</v>
      </c>
      <c r="Q115" s="57">
        <v>1925</v>
      </c>
    </row>
    <row r="116" spans="1:17">
      <c r="A116" t="s">
        <v>23</v>
      </c>
      <c r="B116" t="s">
        <v>6</v>
      </c>
      <c r="C116" t="s">
        <v>24</v>
      </c>
      <c r="D116" s="3">
        <v>6608</v>
      </c>
      <c r="E116" s="4">
        <v>225</v>
      </c>
      <c r="F116" s="41">
        <f>DATA[[#This Row],[Amount]]/DATA[[#This Row],[Units]]</f>
        <v>29.36888888888889</v>
      </c>
      <c r="G116" s="41">
        <f>VLOOKUP(DATA[[#This Row],[Product]],products[],2,FALSE)</f>
        <v>11.7</v>
      </c>
      <c r="H116" s="41">
        <f t="shared" si="1"/>
        <v>2632.5</v>
      </c>
      <c r="P116" s="31" t="s">
        <v>24</v>
      </c>
      <c r="Q116" s="56">
        <v>6608</v>
      </c>
    </row>
    <row r="117" spans="1:17">
      <c r="A117" t="s">
        <v>16</v>
      </c>
      <c r="B117" t="s">
        <v>30</v>
      </c>
      <c r="C117" t="s">
        <v>42</v>
      </c>
      <c r="D117" s="3">
        <v>8008</v>
      </c>
      <c r="E117" s="4">
        <v>456</v>
      </c>
      <c r="F117" s="41">
        <f>DATA[[#This Row],[Amount]]/DATA[[#This Row],[Units]]</f>
        <v>17.561403508771932</v>
      </c>
      <c r="G117" s="41">
        <f>VLOOKUP(DATA[[#This Row],[Product]],products[],2,FALSE)</f>
        <v>5.6</v>
      </c>
      <c r="H117" s="41">
        <f t="shared" si="1"/>
        <v>2553.6</v>
      </c>
      <c r="P117" s="30" t="s">
        <v>42</v>
      </c>
      <c r="Q117" s="57">
        <v>8008</v>
      </c>
    </row>
    <row r="118" spans="1:17">
      <c r="A118" t="s">
        <v>35</v>
      </c>
      <c r="B118" t="s">
        <v>30</v>
      </c>
      <c r="C118" t="s">
        <v>18</v>
      </c>
      <c r="D118" s="3">
        <v>1428</v>
      </c>
      <c r="E118" s="4">
        <v>93</v>
      </c>
      <c r="F118" s="41">
        <f>DATA[[#This Row],[Amount]]/DATA[[#This Row],[Units]]</f>
        <v>15.35483870967742</v>
      </c>
      <c r="G118" s="41">
        <f>VLOOKUP(DATA[[#This Row],[Product]],products[],2,FALSE)</f>
        <v>13.15</v>
      </c>
      <c r="H118" s="41">
        <f t="shared" si="1"/>
        <v>1222.95</v>
      </c>
      <c r="P118" s="31" t="s">
        <v>18</v>
      </c>
      <c r="Q118" s="56">
        <v>1428</v>
      </c>
    </row>
    <row r="119" spans="1:17">
      <c r="A119" t="s">
        <v>16</v>
      </c>
      <c r="B119" t="s">
        <v>30</v>
      </c>
      <c r="C119" t="s">
        <v>12</v>
      </c>
      <c r="D119" s="3">
        <v>525</v>
      </c>
      <c r="E119" s="4">
        <v>48</v>
      </c>
      <c r="F119" s="41">
        <f>DATA[[#This Row],[Amount]]/DATA[[#This Row],[Units]]</f>
        <v>10.9375</v>
      </c>
      <c r="G119" s="41">
        <f>VLOOKUP(DATA[[#This Row],[Product]],products[],2,FALSE)</f>
        <v>11.88</v>
      </c>
      <c r="H119" s="41">
        <f t="shared" si="1"/>
        <v>570.24</v>
      </c>
      <c r="P119" s="30" t="s">
        <v>12</v>
      </c>
      <c r="Q119" s="57">
        <v>525</v>
      </c>
    </row>
    <row r="120" spans="1:17">
      <c r="A120" t="s">
        <v>16</v>
      </c>
      <c r="B120" t="s">
        <v>6</v>
      </c>
      <c r="C120" t="s">
        <v>15</v>
      </c>
      <c r="D120" s="3">
        <v>1505</v>
      </c>
      <c r="E120" s="4">
        <v>102</v>
      </c>
      <c r="F120" s="41">
        <f>DATA[[#This Row],[Amount]]/DATA[[#This Row],[Units]]</f>
        <v>14.754901960784315</v>
      </c>
      <c r="G120" s="41">
        <f>VLOOKUP(DATA[[#This Row],[Product]],products[],2,FALSE)</f>
        <v>6.47</v>
      </c>
      <c r="H120" s="41">
        <f t="shared" si="1"/>
        <v>659.93999999999994</v>
      </c>
      <c r="P120" s="31" t="s">
        <v>15</v>
      </c>
      <c r="Q120" s="56">
        <v>1505</v>
      </c>
    </row>
    <row r="121" spans="1:17">
      <c r="A121" t="s">
        <v>23</v>
      </c>
      <c r="B121" t="s">
        <v>9</v>
      </c>
      <c r="C121" t="s">
        <v>7</v>
      </c>
      <c r="D121" s="3">
        <v>6755</v>
      </c>
      <c r="E121" s="4">
        <v>252</v>
      </c>
      <c r="F121" s="41">
        <f>DATA[[#This Row],[Amount]]/DATA[[#This Row],[Units]]</f>
        <v>26.805555555555557</v>
      </c>
      <c r="G121" s="41">
        <f>VLOOKUP(DATA[[#This Row],[Product]],products[],2,FALSE)</f>
        <v>14.49</v>
      </c>
      <c r="H121" s="41">
        <f t="shared" si="1"/>
        <v>3651.48</v>
      </c>
      <c r="P121" s="30" t="s">
        <v>7</v>
      </c>
      <c r="Q121" s="57">
        <v>6755</v>
      </c>
    </row>
    <row r="122" spans="1:17">
      <c r="A122" t="s">
        <v>26</v>
      </c>
      <c r="B122" t="s">
        <v>6</v>
      </c>
      <c r="C122" t="s">
        <v>15</v>
      </c>
      <c r="D122" s="3">
        <v>11571</v>
      </c>
      <c r="E122" s="4">
        <v>138</v>
      </c>
      <c r="F122" s="41">
        <f>DATA[[#This Row],[Amount]]/DATA[[#This Row],[Units]]</f>
        <v>83.847826086956516</v>
      </c>
      <c r="G122" s="41">
        <f>VLOOKUP(DATA[[#This Row],[Product]],products[],2,FALSE)</f>
        <v>6.47</v>
      </c>
      <c r="H122" s="41">
        <f t="shared" si="1"/>
        <v>892.86</v>
      </c>
      <c r="P122" s="31" t="s">
        <v>15</v>
      </c>
      <c r="Q122" s="56">
        <v>11571</v>
      </c>
    </row>
    <row r="123" spans="1:17">
      <c r="A123" t="s">
        <v>5</v>
      </c>
      <c r="B123" t="s">
        <v>20</v>
      </c>
      <c r="C123" t="s">
        <v>18</v>
      </c>
      <c r="D123" s="3">
        <v>2541</v>
      </c>
      <c r="E123" s="4">
        <v>90</v>
      </c>
      <c r="F123" s="41">
        <f>DATA[[#This Row],[Amount]]/DATA[[#This Row],[Units]]</f>
        <v>28.233333333333334</v>
      </c>
      <c r="G123" s="41">
        <f>VLOOKUP(DATA[[#This Row],[Product]],products[],2,FALSE)</f>
        <v>13.15</v>
      </c>
      <c r="H123" s="41">
        <f t="shared" si="1"/>
        <v>1183.5</v>
      </c>
      <c r="P123" s="30" t="s">
        <v>18</v>
      </c>
      <c r="Q123" s="57">
        <v>2541</v>
      </c>
    </row>
    <row r="124" spans="1:17">
      <c r="A124" t="s">
        <v>13</v>
      </c>
      <c r="B124" t="s">
        <v>6</v>
      </c>
      <c r="C124" t="s">
        <v>7</v>
      </c>
      <c r="D124" s="3">
        <v>1526</v>
      </c>
      <c r="E124" s="4">
        <v>240</v>
      </c>
      <c r="F124" s="41">
        <f>DATA[[#This Row],[Amount]]/DATA[[#This Row],[Units]]</f>
        <v>6.3583333333333334</v>
      </c>
      <c r="G124" s="41">
        <f>VLOOKUP(DATA[[#This Row],[Product]],products[],2,FALSE)</f>
        <v>14.49</v>
      </c>
      <c r="H124" s="41">
        <f t="shared" si="1"/>
        <v>3477.6</v>
      </c>
      <c r="P124" s="31" t="s">
        <v>7</v>
      </c>
      <c r="Q124" s="56">
        <v>1526</v>
      </c>
    </row>
    <row r="125" spans="1:17">
      <c r="A125" t="s">
        <v>5</v>
      </c>
      <c r="B125" t="s">
        <v>20</v>
      </c>
      <c r="C125" t="s">
        <v>12</v>
      </c>
      <c r="D125" s="3">
        <v>6125</v>
      </c>
      <c r="E125" s="4">
        <v>102</v>
      </c>
      <c r="F125" s="41">
        <f>DATA[[#This Row],[Amount]]/DATA[[#This Row],[Units]]</f>
        <v>60.049019607843135</v>
      </c>
      <c r="G125" s="41">
        <f>VLOOKUP(DATA[[#This Row],[Product]],products[],2,FALSE)</f>
        <v>11.88</v>
      </c>
      <c r="H125" s="41">
        <f t="shared" si="1"/>
        <v>1211.76</v>
      </c>
      <c r="P125" s="30" t="s">
        <v>12</v>
      </c>
      <c r="Q125" s="57">
        <v>6125</v>
      </c>
    </row>
    <row r="126" spans="1:17">
      <c r="A126" t="s">
        <v>13</v>
      </c>
      <c r="B126" t="s">
        <v>9</v>
      </c>
      <c r="C126" t="s">
        <v>39</v>
      </c>
      <c r="D126" s="3">
        <v>847</v>
      </c>
      <c r="E126" s="4">
        <v>129</v>
      </c>
      <c r="F126" s="41">
        <f>DATA[[#This Row],[Amount]]/DATA[[#This Row],[Units]]</f>
        <v>6.5658914728682172</v>
      </c>
      <c r="G126" s="41">
        <f>VLOOKUP(DATA[[#This Row],[Product]],products[],2,FALSE)</f>
        <v>16.73</v>
      </c>
      <c r="H126" s="41">
        <f t="shared" si="1"/>
        <v>2158.17</v>
      </c>
      <c r="P126" s="31" t="s">
        <v>39</v>
      </c>
      <c r="Q126" s="56">
        <v>847</v>
      </c>
    </row>
    <row r="127" spans="1:17">
      <c r="A127" t="s">
        <v>8</v>
      </c>
      <c r="B127" t="s">
        <v>9</v>
      </c>
      <c r="C127" t="s">
        <v>39</v>
      </c>
      <c r="D127" s="3">
        <v>4753</v>
      </c>
      <c r="E127" s="4">
        <v>300</v>
      </c>
      <c r="F127" s="41">
        <f>DATA[[#This Row],[Amount]]/DATA[[#This Row],[Units]]</f>
        <v>15.843333333333334</v>
      </c>
      <c r="G127" s="41">
        <f>VLOOKUP(DATA[[#This Row],[Product]],products[],2,FALSE)</f>
        <v>16.73</v>
      </c>
      <c r="H127" s="41">
        <f t="shared" si="1"/>
        <v>5019</v>
      </c>
      <c r="P127" s="30" t="s">
        <v>39</v>
      </c>
      <c r="Q127" s="57">
        <v>4753</v>
      </c>
    </row>
    <row r="128" spans="1:17">
      <c r="A128" t="s">
        <v>16</v>
      </c>
      <c r="B128" t="s">
        <v>20</v>
      </c>
      <c r="C128" t="s">
        <v>19</v>
      </c>
      <c r="D128" s="3">
        <v>959</v>
      </c>
      <c r="E128" s="4">
        <v>135</v>
      </c>
      <c r="F128" s="41">
        <f>DATA[[#This Row],[Amount]]/DATA[[#This Row],[Units]]</f>
        <v>7.1037037037037036</v>
      </c>
      <c r="G128" s="41">
        <f>VLOOKUP(DATA[[#This Row],[Product]],products[],2,FALSE)</f>
        <v>12.37</v>
      </c>
      <c r="H128" s="41">
        <f t="shared" si="1"/>
        <v>1669.9499999999998</v>
      </c>
      <c r="P128" s="31" t="s">
        <v>19</v>
      </c>
      <c r="Q128" s="56">
        <v>959</v>
      </c>
    </row>
    <row r="129" spans="1:17">
      <c r="A129" t="s">
        <v>23</v>
      </c>
      <c r="B129" t="s">
        <v>9</v>
      </c>
      <c r="C129" t="s">
        <v>38</v>
      </c>
      <c r="D129" s="3">
        <v>2793</v>
      </c>
      <c r="E129" s="4">
        <v>114</v>
      </c>
      <c r="F129" s="41">
        <f>DATA[[#This Row],[Amount]]/DATA[[#This Row],[Units]]</f>
        <v>24.5</v>
      </c>
      <c r="G129" s="41">
        <f>VLOOKUP(DATA[[#This Row],[Product]],products[],2,FALSE)</f>
        <v>4.97</v>
      </c>
      <c r="H129" s="41">
        <f t="shared" si="1"/>
        <v>566.57999999999993</v>
      </c>
      <c r="P129" s="30" t="s">
        <v>38</v>
      </c>
      <c r="Q129" s="57">
        <v>2793</v>
      </c>
    </row>
    <row r="130" spans="1:17">
      <c r="A130" t="s">
        <v>23</v>
      </c>
      <c r="B130" t="s">
        <v>9</v>
      </c>
      <c r="C130" t="s">
        <v>24</v>
      </c>
      <c r="D130" s="3">
        <v>4606</v>
      </c>
      <c r="E130" s="4">
        <v>63</v>
      </c>
      <c r="F130" s="41">
        <f>DATA[[#This Row],[Amount]]/DATA[[#This Row],[Units]]</f>
        <v>73.111111111111114</v>
      </c>
      <c r="G130" s="41">
        <f>VLOOKUP(DATA[[#This Row],[Product]],products[],2,FALSE)</f>
        <v>11.7</v>
      </c>
      <c r="H130" s="41">
        <f t="shared" si="1"/>
        <v>737.09999999999991</v>
      </c>
      <c r="P130" s="31" t="s">
        <v>24</v>
      </c>
      <c r="Q130" s="56">
        <v>4606</v>
      </c>
    </row>
    <row r="131" spans="1:17">
      <c r="A131" t="s">
        <v>23</v>
      </c>
      <c r="B131" t="s">
        <v>14</v>
      </c>
      <c r="C131" t="s">
        <v>32</v>
      </c>
      <c r="D131" s="3">
        <v>5551</v>
      </c>
      <c r="E131" s="4">
        <v>252</v>
      </c>
      <c r="F131" s="41">
        <f>DATA[[#This Row],[Amount]]/DATA[[#This Row],[Units]]</f>
        <v>22.027777777777779</v>
      </c>
      <c r="G131" s="41">
        <f>VLOOKUP(DATA[[#This Row],[Product]],products[],2,FALSE)</f>
        <v>7.16</v>
      </c>
      <c r="H131" s="41">
        <f t="shared" si="1"/>
        <v>1804.32</v>
      </c>
      <c r="P131" s="30" t="s">
        <v>32</v>
      </c>
      <c r="Q131" s="57">
        <v>5551</v>
      </c>
    </row>
    <row r="132" spans="1:17">
      <c r="A132" t="s">
        <v>35</v>
      </c>
      <c r="B132" t="s">
        <v>14</v>
      </c>
      <c r="C132" t="s">
        <v>10</v>
      </c>
      <c r="D132" s="3">
        <v>6657</v>
      </c>
      <c r="E132" s="4">
        <v>303</v>
      </c>
      <c r="F132" s="41">
        <f>DATA[[#This Row],[Amount]]/DATA[[#This Row],[Units]]</f>
        <v>21.970297029702969</v>
      </c>
      <c r="G132" s="41">
        <f>VLOOKUP(DATA[[#This Row],[Product]],products[],2,FALSE)</f>
        <v>8.65</v>
      </c>
      <c r="H132" s="41">
        <f t="shared" ref="H132:H195" si="2">G132*E132</f>
        <v>2620.9500000000003</v>
      </c>
      <c r="P132" s="31" t="s">
        <v>10</v>
      </c>
      <c r="Q132" s="56">
        <v>6657</v>
      </c>
    </row>
    <row r="133" spans="1:17">
      <c r="A133" t="s">
        <v>23</v>
      </c>
      <c r="B133" t="s">
        <v>17</v>
      </c>
      <c r="C133" t="s">
        <v>28</v>
      </c>
      <c r="D133" s="3">
        <v>4438</v>
      </c>
      <c r="E133" s="4">
        <v>246</v>
      </c>
      <c r="F133" s="41">
        <f>DATA[[#This Row],[Amount]]/DATA[[#This Row],[Units]]</f>
        <v>18.040650406504064</v>
      </c>
      <c r="G133" s="41">
        <f>VLOOKUP(DATA[[#This Row],[Product]],products[],2,FALSE)</f>
        <v>3.11</v>
      </c>
      <c r="H133" s="41">
        <f t="shared" si="2"/>
        <v>765.06</v>
      </c>
      <c r="P133" s="30" t="s">
        <v>28</v>
      </c>
      <c r="Q133" s="57">
        <v>4438</v>
      </c>
    </row>
    <row r="134" spans="1:17">
      <c r="A134" t="s">
        <v>8</v>
      </c>
      <c r="B134" t="s">
        <v>20</v>
      </c>
      <c r="C134" t="s">
        <v>22</v>
      </c>
      <c r="D134" s="3">
        <v>168</v>
      </c>
      <c r="E134" s="4">
        <v>84</v>
      </c>
      <c r="F134" s="41">
        <f>DATA[[#This Row],[Amount]]/DATA[[#This Row],[Units]]</f>
        <v>2</v>
      </c>
      <c r="G134" s="41">
        <f>VLOOKUP(DATA[[#This Row],[Product]],products[],2,FALSE)</f>
        <v>9.77</v>
      </c>
      <c r="H134" s="41">
        <f t="shared" si="2"/>
        <v>820.68</v>
      </c>
      <c r="P134" s="31" t="s">
        <v>22</v>
      </c>
      <c r="Q134" s="56">
        <v>168</v>
      </c>
    </row>
    <row r="135" spans="1:17">
      <c r="A135" t="s">
        <v>23</v>
      </c>
      <c r="B135" t="s">
        <v>30</v>
      </c>
      <c r="C135" t="s">
        <v>28</v>
      </c>
      <c r="D135" s="3">
        <v>7777</v>
      </c>
      <c r="E135" s="4">
        <v>39</v>
      </c>
      <c r="F135" s="41">
        <f>DATA[[#This Row],[Amount]]/DATA[[#This Row],[Units]]</f>
        <v>199.41025641025641</v>
      </c>
      <c r="G135" s="41">
        <f>VLOOKUP(DATA[[#This Row],[Product]],products[],2,FALSE)</f>
        <v>3.11</v>
      </c>
      <c r="H135" s="41">
        <f t="shared" si="2"/>
        <v>121.28999999999999</v>
      </c>
      <c r="P135" s="30" t="s">
        <v>28</v>
      </c>
      <c r="Q135" s="57">
        <v>7777</v>
      </c>
    </row>
    <row r="136" spans="1:17">
      <c r="A136" t="s">
        <v>25</v>
      </c>
      <c r="B136" t="s">
        <v>14</v>
      </c>
      <c r="C136" t="s">
        <v>28</v>
      </c>
      <c r="D136" s="3">
        <v>3339</v>
      </c>
      <c r="E136" s="4">
        <v>348</v>
      </c>
      <c r="F136" s="41">
        <f>DATA[[#This Row],[Amount]]/DATA[[#This Row],[Units]]</f>
        <v>9.5948275862068968</v>
      </c>
      <c r="G136" s="41">
        <f>VLOOKUP(DATA[[#This Row],[Product]],products[],2,FALSE)</f>
        <v>3.11</v>
      </c>
      <c r="H136" s="41">
        <f t="shared" si="2"/>
        <v>1082.28</v>
      </c>
      <c r="P136" s="31" t="s">
        <v>28</v>
      </c>
      <c r="Q136" s="56">
        <v>3339</v>
      </c>
    </row>
    <row r="137" spans="1:17">
      <c r="A137" t="s">
        <v>23</v>
      </c>
      <c r="B137" t="s">
        <v>6</v>
      </c>
      <c r="C137" t="s">
        <v>19</v>
      </c>
      <c r="D137" s="3">
        <v>6391</v>
      </c>
      <c r="E137" s="4">
        <v>48</v>
      </c>
      <c r="F137" s="41">
        <f>DATA[[#This Row],[Amount]]/DATA[[#This Row],[Units]]</f>
        <v>133.14583333333334</v>
      </c>
      <c r="G137" s="41">
        <f>VLOOKUP(DATA[[#This Row],[Product]],products[],2,FALSE)</f>
        <v>12.37</v>
      </c>
      <c r="H137" s="41">
        <f t="shared" si="2"/>
        <v>593.76</v>
      </c>
      <c r="P137" s="30" t="s">
        <v>19</v>
      </c>
      <c r="Q137" s="57">
        <v>6391</v>
      </c>
    </row>
    <row r="138" spans="1:17">
      <c r="A138" t="s">
        <v>25</v>
      </c>
      <c r="B138" t="s">
        <v>6</v>
      </c>
      <c r="C138" t="s">
        <v>22</v>
      </c>
      <c r="D138" s="3">
        <v>518</v>
      </c>
      <c r="E138" s="4">
        <v>75</v>
      </c>
      <c r="F138" s="41">
        <f>DATA[[#This Row],[Amount]]/DATA[[#This Row],[Units]]</f>
        <v>6.9066666666666663</v>
      </c>
      <c r="G138" s="41">
        <f>VLOOKUP(DATA[[#This Row],[Product]],products[],2,FALSE)</f>
        <v>9.77</v>
      </c>
      <c r="H138" s="41">
        <f t="shared" si="2"/>
        <v>732.75</v>
      </c>
      <c r="P138" s="31" t="s">
        <v>22</v>
      </c>
      <c r="Q138" s="56">
        <v>518</v>
      </c>
    </row>
    <row r="139" spans="1:17">
      <c r="A139" t="s">
        <v>23</v>
      </c>
      <c r="B139" t="s">
        <v>20</v>
      </c>
      <c r="C139" t="s">
        <v>40</v>
      </c>
      <c r="D139" s="3">
        <v>5677</v>
      </c>
      <c r="E139" s="4">
        <v>258</v>
      </c>
      <c r="F139" s="41">
        <f>DATA[[#This Row],[Amount]]/DATA[[#This Row],[Units]]</f>
        <v>22.003875968992247</v>
      </c>
      <c r="G139" s="41">
        <f>VLOOKUP(DATA[[#This Row],[Product]],products[],2,FALSE)</f>
        <v>10.38</v>
      </c>
      <c r="H139" s="41">
        <f t="shared" si="2"/>
        <v>2678.0400000000004</v>
      </c>
      <c r="P139" s="30" t="s">
        <v>40</v>
      </c>
      <c r="Q139" s="57">
        <v>5677</v>
      </c>
    </row>
    <row r="140" spans="1:17">
      <c r="A140" t="s">
        <v>16</v>
      </c>
      <c r="B140" t="s">
        <v>17</v>
      </c>
      <c r="C140" t="s">
        <v>28</v>
      </c>
      <c r="D140" s="3">
        <v>6048</v>
      </c>
      <c r="E140" s="4">
        <v>27</v>
      </c>
      <c r="F140" s="41">
        <f>DATA[[#This Row],[Amount]]/DATA[[#This Row],[Units]]</f>
        <v>224</v>
      </c>
      <c r="G140" s="41">
        <f>VLOOKUP(DATA[[#This Row],[Product]],products[],2,FALSE)</f>
        <v>3.11</v>
      </c>
      <c r="H140" s="41">
        <f t="shared" si="2"/>
        <v>83.97</v>
      </c>
      <c r="P140" s="31" t="s">
        <v>28</v>
      </c>
      <c r="Q140" s="56">
        <v>6048</v>
      </c>
    </row>
    <row r="141" spans="1:17">
      <c r="A141" t="s">
        <v>8</v>
      </c>
      <c r="B141" t="s">
        <v>20</v>
      </c>
      <c r="C141" t="s">
        <v>10</v>
      </c>
      <c r="D141" s="3">
        <v>3752</v>
      </c>
      <c r="E141" s="4">
        <v>213</v>
      </c>
      <c r="F141" s="41">
        <f>DATA[[#This Row],[Amount]]/DATA[[#This Row],[Units]]</f>
        <v>17.615023474178404</v>
      </c>
      <c r="G141" s="41">
        <f>VLOOKUP(DATA[[#This Row],[Product]],products[],2,FALSE)</f>
        <v>8.65</v>
      </c>
      <c r="H141" s="41">
        <f t="shared" si="2"/>
        <v>1842.45</v>
      </c>
      <c r="P141" s="30" t="s">
        <v>10</v>
      </c>
      <c r="Q141" s="57">
        <v>3752</v>
      </c>
    </row>
    <row r="142" spans="1:17">
      <c r="A142" t="s">
        <v>25</v>
      </c>
      <c r="B142" t="s">
        <v>9</v>
      </c>
      <c r="C142" t="s">
        <v>32</v>
      </c>
      <c r="D142" s="3">
        <v>4480</v>
      </c>
      <c r="E142" s="4">
        <v>357</v>
      </c>
      <c r="F142" s="41">
        <f>DATA[[#This Row],[Amount]]/DATA[[#This Row],[Units]]</f>
        <v>12.549019607843137</v>
      </c>
      <c r="G142" s="41">
        <f>VLOOKUP(DATA[[#This Row],[Product]],products[],2,FALSE)</f>
        <v>7.16</v>
      </c>
      <c r="H142" s="41">
        <f t="shared" si="2"/>
        <v>2556.12</v>
      </c>
      <c r="P142" s="31" t="s">
        <v>32</v>
      </c>
      <c r="Q142" s="56">
        <v>4480</v>
      </c>
    </row>
    <row r="143" spans="1:17">
      <c r="A143" t="s">
        <v>11</v>
      </c>
      <c r="B143" t="s">
        <v>6</v>
      </c>
      <c r="C143" t="s">
        <v>12</v>
      </c>
      <c r="D143" s="3">
        <v>259</v>
      </c>
      <c r="E143" s="4">
        <v>207</v>
      </c>
      <c r="F143" s="41">
        <f>DATA[[#This Row],[Amount]]/DATA[[#This Row],[Units]]</f>
        <v>1.251207729468599</v>
      </c>
      <c r="G143" s="41">
        <f>VLOOKUP(DATA[[#This Row],[Product]],products[],2,FALSE)</f>
        <v>11.88</v>
      </c>
      <c r="H143" s="41">
        <f t="shared" si="2"/>
        <v>2459.1600000000003</v>
      </c>
      <c r="P143" s="30" t="s">
        <v>12</v>
      </c>
      <c r="Q143" s="57">
        <v>259</v>
      </c>
    </row>
    <row r="144" spans="1:17">
      <c r="A144" t="s">
        <v>8</v>
      </c>
      <c r="B144" t="s">
        <v>6</v>
      </c>
      <c r="C144" t="s">
        <v>7</v>
      </c>
      <c r="D144" s="3">
        <v>42</v>
      </c>
      <c r="E144" s="4">
        <v>150</v>
      </c>
      <c r="F144" s="41">
        <f>DATA[[#This Row],[Amount]]/DATA[[#This Row],[Units]]</f>
        <v>0.28000000000000003</v>
      </c>
      <c r="G144" s="41">
        <f>VLOOKUP(DATA[[#This Row],[Product]],products[],2,FALSE)</f>
        <v>14.49</v>
      </c>
      <c r="H144" s="41">
        <f t="shared" si="2"/>
        <v>2173.5</v>
      </c>
      <c r="P144" s="31" t="s">
        <v>7</v>
      </c>
      <c r="Q144" s="56">
        <v>42</v>
      </c>
    </row>
    <row r="145" spans="1:17">
      <c r="A145" t="s">
        <v>13</v>
      </c>
      <c r="B145" t="s">
        <v>14</v>
      </c>
      <c r="C145" t="s">
        <v>42</v>
      </c>
      <c r="D145" s="3">
        <v>98</v>
      </c>
      <c r="E145" s="4">
        <v>204</v>
      </c>
      <c r="F145" s="41">
        <f>DATA[[#This Row],[Amount]]/DATA[[#This Row],[Units]]</f>
        <v>0.48039215686274511</v>
      </c>
      <c r="G145" s="41">
        <f>VLOOKUP(DATA[[#This Row],[Product]],products[],2,FALSE)</f>
        <v>5.6</v>
      </c>
      <c r="H145" s="41">
        <f t="shared" si="2"/>
        <v>1142.3999999999999</v>
      </c>
      <c r="P145" s="31" t="s">
        <v>39</v>
      </c>
      <c r="Q145" s="56">
        <v>2478</v>
      </c>
    </row>
    <row r="146" spans="1:17">
      <c r="A146" t="s">
        <v>23</v>
      </c>
      <c r="B146" t="s">
        <v>9</v>
      </c>
      <c r="C146" t="s">
        <v>39</v>
      </c>
      <c r="D146" s="3">
        <v>2478</v>
      </c>
      <c r="E146" s="4">
        <v>21</v>
      </c>
      <c r="F146" s="41">
        <f>DATA[[#This Row],[Amount]]/DATA[[#This Row],[Units]]</f>
        <v>118</v>
      </c>
      <c r="G146" s="41">
        <f>VLOOKUP(DATA[[#This Row],[Product]],products[],2,FALSE)</f>
        <v>16.73</v>
      </c>
      <c r="H146" s="41">
        <f t="shared" si="2"/>
        <v>351.33</v>
      </c>
      <c r="P146" s="30" t="s">
        <v>19</v>
      </c>
      <c r="Q146" s="57">
        <v>7847</v>
      </c>
    </row>
    <row r="147" spans="1:17">
      <c r="A147" t="s">
        <v>13</v>
      </c>
      <c r="B147" t="s">
        <v>30</v>
      </c>
      <c r="C147" t="s">
        <v>19</v>
      </c>
      <c r="D147" s="3">
        <v>7847</v>
      </c>
      <c r="E147" s="4">
        <v>174</v>
      </c>
      <c r="F147" s="41">
        <f>DATA[[#This Row],[Amount]]/DATA[[#This Row],[Units]]</f>
        <v>45.097701149425291</v>
      </c>
      <c r="G147" s="41">
        <f>VLOOKUP(DATA[[#This Row],[Product]],products[],2,FALSE)</f>
        <v>12.37</v>
      </c>
      <c r="H147" s="41">
        <f t="shared" si="2"/>
        <v>2152.3799999999997</v>
      </c>
      <c r="P147" s="31" t="s">
        <v>28</v>
      </c>
      <c r="Q147" s="56">
        <v>9926</v>
      </c>
    </row>
    <row r="148" spans="1:17">
      <c r="A148" t="s">
        <v>26</v>
      </c>
      <c r="B148" t="s">
        <v>6</v>
      </c>
      <c r="C148" t="s">
        <v>28</v>
      </c>
      <c r="D148" s="3">
        <v>9926</v>
      </c>
      <c r="E148" s="4">
        <v>201</v>
      </c>
      <c r="F148" s="41">
        <f>DATA[[#This Row],[Amount]]/DATA[[#This Row],[Units]]</f>
        <v>49.383084577114431</v>
      </c>
      <c r="G148" s="41">
        <f>VLOOKUP(DATA[[#This Row],[Product]],products[],2,FALSE)</f>
        <v>3.11</v>
      </c>
      <c r="H148" s="41">
        <f t="shared" si="2"/>
        <v>625.11</v>
      </c>
      <c r="P148" s="30" t="s">
        <v>31</v>
      </c>
      <c r="Q148" s="57">
        <v>819</v>
      </c>
    </row>
    <row r="149" spans="1:17">
      <c r="A149" t="s">
        <v>8</v>
      </c>
      <c r="B149" t="s">
        <v>20</v>
      </c>
      <c r="C149" t="s">
        <v>31</v>
      </c>
      <c r="D149" s="3">
        <v>819</v>
      </c>
      <c r="E149" s="4">
        <v>510</v>
      </c>
      <c r="F149" s="41">
        <f>DATA[[#This Row],[Amount]]/DATA[[#This Row],[Units]]</f>
        <v>1.6058823529411765</v>
      </c>
      <c r="G149" s="41">
        <f>VLOOKUP(DATA[[#This Row],[Product]],products[],2,FALSE)</f>
        <v>9.33</v>
      </c>
      <c r="H149" s="41">
        <f t="shared" si="2"/>
        <v>4758.3</v>
      </c>
      <c r="P149" s="31" t="s">
        <v>32</v>
      </c>
      <c r="Q149" s="56">
        <v>3052</v>
      </c>
    </row>
    <row r="150" spans="1:17">
      <c r="A150" t="s">
        <v>16</v>
      </c>
      <c r="B150" t="s">
        <v>17</v>
      </c>
      <c r="C150" t="s">
        <v>32</v>
      </c>
      <c r="D150" s="3">
        <v>3052</v>
      </c>
      <c r="E150" s="4">
        <v>378</v>
      </c>
      <c r="F150" s="41">
        <f>DATA[[#This Row],[Amount]]/DATA[[#This Row],[Units]]</f>
        <v>8.0740740740740744</v>
      </c>
      <c r="G150" s="41">
        <f>VLOOKUP(DATA[[#This Row],[Product]],products[],2,FALSE)</f>
        <v>7.16</v>
      </c>
      <c r="H150" s="41">
        <f t="shared" si="2"/>
        <v>2706.48</v>
      </c>
      <c r="P150" s="30" t="s">
        <v>41</v>
      </c>
      <c r="Q150" s="57">
        <v>6832</v>
      </c>
    </row>
    <row r="151" spans="1:17">
      <c r="A151" t="s">
        <v>11</v>
      </c>
      <c r="B151" t="s">
        <v>30</v>
      </c>
      <c r="C151" t="s">
        <v>41</v>
      </c>
      <c r="D151" s="3">
        <v>6832</v>
      </c>
      <c r="E151" s="4">
        <v>27</v>
      </c>
      <c r="F151" s="41">
        <f>DATA[[#This Row],[Amount]]/DATA[[#This Row],[Units]]</f>
        <v>253.03703703703704</v>
      </c>
      <c r="G151" s="41">
        <f>VLOOKUP(DATA[[#This Row],[Product]],products[],2,FALSE)</f>
        <v>9</v>
      </c>
      <c r="H151" s="41">
        <f t="shared" si="2"/>
        <v>243</v>
      </c>
      <c r="P151" s="31" t="s">
        <v>29</v>
      </c>
      <c r="Q151" s="56">
        <v>2016</v>
      </c>
    </row>
    <row r="152" spans="1:17">
      <c r="A152" t="s">
        <v>26</v>
      </c>
      <c r="B152" t="s">
        <v>17</v>
      </c>
      <c r="C152" t="s">
        <v>29</v>
      </c>
      <c r="D152" s="3">
        <v>2016</v>
      </c>
      <c r="E152" s="4">
        <v>117</v>
      </c>
      <c r="F152" s="41">
        <f>DATA[[#This Row],[Amount]]/DATA[[#This Row],[Units]]</f>
        <v>17.23076923076923</v>
      </c>
      <c r="G152" s="41">
        <f>VLOOKUP(DATA[[#This Row],[Product]],products[],2,FALSE)</f>
        <v>8.7899999999999991</v>
      </c>
      <c r="H152" s="41">
        <f t="shared" si="2"/>
        <v>1028.4299999999998</v>
      </c>
      <c r="P152" s="30" t="s">
        <v>41</v>
      </c>
      <c r="Q152" s="57">
        <v>7322</v>
      </c>
    </row>
    <row r="153" spans="1:17">
      <c r="A153" t="s">
        <v>16</v>
      </c>
      <c r="B153" t="s">
        <v>20</v>
      </c>
      <c r="C153" t="s">
        <v>41</v>
      </c>
      <c r="D153" s="3">
        <v>7322</v>
      </c>
      <c r="E153" s="4">
        <v>36</v>
      </c>
      <c r="F153" s="41">
        <f>DATA[[#This Row],[Amount]]/DATA[[#This Row],[Units]]</f>
        <v>203.38888888888889</v>
      </c>
      <c r="G153" s="41">
        <f>VLOOKUP(DATA[[#This Row],[Product]],products[],2,FALSE)</f>
        <v>9</v>
      </c>
      <c r="H153" s="41">
        <f t="shared" si="2"/>
        <v>324</v>
      </c>
      <c r="P153" s="31" t="s">
        <v>19</v>
      </c>
      <c r="Q153" s="56">
        <v>357</v>
      </c>
    </row>
    <row r="154" spans="1:17">
      <c r="A154" t="s">
        <v>8</v>
      </c>
      <c r="B154" t="s">
        <v>9</v>
      </c>
      <c r="C154" t="s">
        <v>19</v>
      </c>
      <c r="D154" s="3">
        <v>357</v>
      </c>
      <c r="E154" s="4">
        <v>126</v>
      </c>
      <c r="F154" s="41">
        <f>DATA[[#This Row],[Amount]]/DATA[[#This Row],[Units]]</f>
        <v>2.8333333333333335</v>
      </c>
      <c r="G154" s="41">
        <f>VLOOKUP(DATA[[#This Row],[Product]],products[],2,FALSE)</f>
        <v>12.37</v>
      </c>
      <c r="H154" s="41">
        <f t="shared" si="2"/>
        <v>1558.62</v>
      </c>
      <c r="P154" s="30" t="s">
        <v>18</v>
      </c>
      <c r="Q154" s="57">
        <v>3192</v>
      </c>
    </row>
    <row r="155" spans="1:17">
      <c r="A155" t="s">
        <v>11</v>
      </c>
      <c r="B155" t="s">
        <v>17</v>
      </c>
      <c r="C155" t="s">
        <v>18</v>
      </c>
      <c r="D155" s="3">
        <v>3192</v>
      </c>
      <c r="E155" s="4">
        <v>72</v>
      </c>
      <c r="F155" s="41">
        <f>DATA[[#This Row],[Amount]]/DATA[[#This Row],[Units]]</f>
        <v>44.333333333333336</v>
      </c>
      <c r="G155" s="41">
        <f>VLOOKUP(DATA[[#This Row],[Product]],products[],2,FALSE)</f>
        <v>13.15</v>
      </c>
      <c r="H155" s="41">
        <f t="shared" si="2"/>
        <v>946.80000000000007</v>
      </c>
      <c r="P155" s="31" t="s">
        <v>22</v>
      </c>
      <c r="Q155" s="56">
        <v>8435</v>
      </c>
    </row>
    <row r="156" spans="1:17">
      <c r="A156" t="s">
        <v>23</v>
      </c>
      <c r="B156" t="s">
        <v>14</v>
      </c>
      <c r="C156" t="s">
        <v>22</v>
      </c>
      <c r="D156" s="3">
        <v>8435</v>
      </c>
      <c r="E156" s="4">
        <v>42</v>
      </c>
      <c r="F156" s="41">
        <f>DATA[[#This Row],[Amount]]/DATA[[#This Row],[Units]]</f>
        <v>200.83333333333334</v>
      </c>
      <c r="G156" s="41">
        <f>VLOOKUP(DATA[[#This Row],[Product]],products[],2,FALSE)</f>
        <v>9.77</v>
      </c>
      <c r="H156" s="41">
        <f t="shared" si="2"/>
        <v>410.34</v>
      </c>
      <c r="P156" s="30" t="s">
        <v>32</v>
      </c>
      <c r="Q156" s="57">
        <v>0</v>
      </c>
    </row>
    <row r="157" spans="1:17">
      <c r="A157" t="s">
        <v>5</v>
      </c>
      <c r="B157" t="s">
        <v>17</v>
      </c>
      <c r="C157" t="s">
        <v>32</v>
      </c>
      <c r="D157" s="3">
        <v>0</v>
      </c>
      <c r="E157" s="4">
        <v>135</v>
      </c>
      <c r="F157" s="41">
        <f>DATA[[#This Row],[Amount]]/DATA[[#This Row],[Units]]</f>
        <v>0</v>
      </c>
      <c r="G157" s="41">
        <f>VLOOKUP(DATA[[#This Row],[Product]],products[],2,FALSE)</f>
        <v>7.16</v>
      </c>
      <c r="H157" s="41">
        <f t="shared" si="2"/>
        <v>966.6</v>
      </c>
      <c r="P157" s="31" t="s">
        <v>38</v>
      </c>
      <c r="Q157" s="56">
        <v>8862</v>
      </c>
    </row>
    <row r="158" spans="1:17">
      <c r="A158" t="s">
        <v>23</v>
      </c>
      <c r="B158" t="s">
        <v>30</v>
      </c>
      <c r="C158" t="s">
        <v>38</v>
      </c>
      <c r="D158" s="3">
        <v>8862</v>
      </c>
      <c r="E158" s="4">
        <v>189</v>
      </c>
      <c r="F158" s="41">
        <f>DATA[[#This Row],[Amount]]/DATA[[#This Row],[Units]]</f>
        <v>46.888888888888886</v>
      </c>
      <c r="G158" s="41">
        <f>VLOOKUP(DATA[[#This Row],[Product]],products[],2,FALSE)</f>
        <v>4.97</v>
      </c>
      <c r="H158" s="41">
        <f t="shared" si="2"/>
        <v>939.32999999999993</v>
      </c>
      <c r="P158" s="30" t="s">
        <v>40</v>
      </c>
      <c r="Q158" s="57">
        <v>3556</v>
      </c>
    </row>
    <row r="159" spans="1:17">
      <c r="A159" t="s">
        <v>16</v>
      </c>
      <c r="B159" t="s">
        <v>6</v>
      </c>
      <c r="C159" t="s">
        <v>40</v>
      </c>
      <c r="D159" s="3">
        <v>3556</v>
      </c>
      <c r="E159" s="4">
        <v>459</v>
      </c>
      <c r="F159" s="41">
        <f>DATA[[#This Row],[Amount]]/DATA[[#This Row],[Units]]</f>
        <v>7.7472766884531588</v>
      </c>
      <c r="G159" s="41">
        <f>VLOOKUP(DATA[[#This Row],[Product]],products[],2,FALSE)</f>
        <v>10.38</v>
      </c>
      <c r="H159" s="41">
        <f t="shared" si="2"/>
        <v>4764.42</v>
      </c>
      <c r="P159" s="31" t="s">
        <v>37</v>
      </c>
      <c r="Q159" s="56">
        <v>7280</v>
      </c>
    </row>
    <row r="160" spans="1:17">
      <c r="A160" t="s">
        <v>25</v>
      </c>
      <c r="B160" t="s">
        <v>30</v>
      </c>
      <c r="C160" t="s">
        <v>37</v>
      </c>
      <c r="D160" s="3">
        <v>7280</v>
      </c>
      <c r="E160" s="4">
        <v>201</v>
      </c>
      <c r="F160" s="41">
        <f>DATA[[#This Row],[Amount]]/DATA[[#This Row],[Units]]</f>
        <v>36.218905472636813</v>
      </c>
      <c r="G160" s="41">
        <f>VLOOKUP(DATA[[#This Row],[Product]],products[],2,FALSE)</f>
        <v>11.73</v>
      </c>
      <c r="H160" s="41">
        <f t="shared" si="2"/>
        <v>2357.73</v>
      </c>
      <c r="P160" s="30" t="s">
        <v>7</v>
      </c>
      <c r="Q160" s="57">
        <v>3402</v>
      </c>
    </row>
    <row r="161" spans="1:17">
      <c r="A161" t="s">
        <v>16</v>
      </c>
      <c r="B161" t="s">
        <v>30</v>
      </c>
      <c r="C161" t="s">
        <v>7</v>
      </c>
      <c r="D161" s="3">
        <v>3402</v>
      </c>
      <c r="E161" s="4">
        <v>366</v>
      </c>
      <c r="F161" s="41">
        <f>DATA[[#This Row],[Amount]]/DATA[[#This Row],[Units]]</f>
        <v>9.2950819672131146</v>
      </c>
      <c r="G161" s="41">
        <f>VLOOKUP(DATA[[#This Row],[Product]],products[],2,FALSE)</f>
        <v>14.49</v>
      </c>
      <c r="H161" s="41">
        <f t="shared" si="2"/>
        <v>5303.34</v>
      </c>
      <c r="P161" s="31" t="s">
        <v>32</v>
      </c>
      <c r="Q161" s="56">
        <v>4592</v>
      </c>
    </row>
    <row r="162" spans="1:17">
      <c r="A162" t="s">
        <v>27</v>
      </c>
      <c r="B162" t="s">
        <v>6</v>
      </c>
      <c r="C162" t="s">
        <v>32</v>
      </c>
      <c r="D162" s="3">
        <v>4592</v>
      </c>
      <c r="E162" s="4">
        <v>324</v>
      </c>
      <c r="F162" s="41">
        <f>DATA[[#This Row],[Amount]]/DATA[[#This Row],[Units]]</f>
        <v>14.17283950617284</v>
      </c>
      <c r="G162" s="41">
        <f>VLOOKUP(DATA[[#This Row],[Product]],products[],2,FALSE)</f>
        <v>7.16</v>
      </c>
      <c r="H162" s="41">
        <f t="shared" si="2"/>
        <v>2319.84</v>
      </c>
      <c r="P162" s="30" t="s">
        <v>37</v>
      </c>
      <c r="Q162" s="57">
        <v>7833</v>
      </c>
    </row>
    <row r="163" spans="1:17">
      <c r="A163" t="s">
        <v>11</v>
      </c>
      <c r="B163" t="s">
        <v>9</v>
      </c>
      <c r="C163" t="s">
        <v>37</v>
      </c>
      <c r="D163" s="3">
        <v>7833</v>
      </c>
      <c r="E163" s="4">
        <v>243</v>
      </c>
      <c r="F163" s="41">
        <f>DATA[[#This Row],[Amount]]/DATA[[#This Row],[Units]]</f>
        <v>32.23456790123457</v>
      </c>
      <c r="G163" s="41">
        <f>VLOOKUP(DATA[[#This Row],[Product]],products[],2,FALSE)</f>
        <v>11.73</v>
      </c>
      <c r="H163" s="41">
        <f t="shared" si="2"/>
        <v>2850.3900000000003</v>
      </c>
      <c r="P163" s="31" t="s">
        <v>41</v>
      </c>
      <c r="Q163" s="56">
        <v>7651</v>
      </c>
    </row>
    <row r="164" spans="1:17">
      <c r="A164" t="s">
        <v>26</v>
      </c>
      <c r="B164" t="s">
        <v>17</v>
      </c>
      <c r="C164" t="s">
        <v>41</v>
      </c>
      <c r="D164" s="3">
        <v>7651</v>
      </c>
      <c r="E164" s="4">
        <v>213</v>
      </c>
      <c r="F164" s="41">
        <f>DATA[[#This Row],[Amount]]/DATA[[#This Row],[Units]]</f>
        <v>35.920187793427232</v>
      </c>
      <c r="G164" s="41">
        <f>VLOOKUP(DATA[[#This Row],[Product]],products[],2,FALSE)</f>
        <v>9</v>
      </c>
      <c r="H164" s="41">
        <f t="shared" si="2"/>
        <v>1917</v>
      </c>
      <c r="P164" s="30" t="s">
        <v>7</v>
      </c>
      <c r="Q164" s="57">
        <v>2275</v>
      </c>
    </row>
    <row r="165" spans="1:17">
      <c r="A165" t="s">
        <v>5</v>
      </c>
      <c r="B165" t="s">
        <v>9</v>
      </c>
      <c r="C165" t="s">
        <v>7</v>
      </c>
      <c r="D165" s="3">
        <v>2275</v>
      </c>
      <c r="E165" s="4">
        <v>447</v>
      </c>
      <c r="F165" s="41">
        <f>DATA[[#This Row],[Amount]]/DATA[[#This Row],[Units]]</f>
        <v>5.089485458612975</v>
      </c>
      <c r="G165" s="41">
        <f>VLOOKUP(DATA[[#This Row],[Product]],products[],2,FALSE)</f>
        <v>14.49</v>
      </c>
      <c r="H165" s="41">
        <f t="shared" si="2"/>
        <v>6477.03</v>
      </c>
      <c r="P165" s="31" t="s">
        <v>31</v>
      </c>
      <c r="Q165" s="56">
        <v>5670</v>
      </c>
    </row>
    <row r="166" spans="1:17">
      <c r="A166" t="s">
        <v>5</v>
      </c>
      <c r="B166" t="s">
        <v>20</v>
      </c>
      <c r="C166" t="s">
        <v>31</v>
      </c>
      <c r="D166" s="3">
        <v>5670</v>
      </c>
      <c r="E166" s="4">
        <v>297</v>
      </c>
      <c r="F166" s="41">
        <f>DATA[[#This Row],[Amount]]/DATA[[#This Row],[Units]]</f>
        <v>19.09090909090909</v>
      </c>
      <c r="G166" s="41">
        <f>VLOOKUP(DATA[[#This Row],[Product]],products[],2,FALSE)</f>
        <v>9.33</v>
      </c>
      <c r="H166" s="41">
        <f t="shared" si="2"/>
        <v>2771.01</v>
      </c>
      <c r="P166" s="30" t="s">
        <v>29</v>
      </c>
      <c r="Q166" s="57">
        <v>2135</v>
      </c>
    </row>
    <row r="167" spans="1:17">
      <c r="A167" t="s">
        <v>23</v>
      </c>
      <c r="B167" t="s">
        <v>9</v>
      </c>
      <c r="C167" t="s">
        <v>29</v>
      </c>
      <c r="D167" s="3">
        <v>2135</v>
      </c>
      <c r="E167" s="4">
        <v>27</v>
      </c>
      <c r="F167" s="41">
        <f>DATA[[#This Row],[Amount]]/DATA[[#This Row],[Units]]</f>
        <v>79.074074074074076</v>
      </c>
      <c r="G167" s="41">
        <f>VLOOKUP(DATA[[#This Row],[Product]],products[],2,FALSE)</f>
        <v>8.7899999999999991</v>
      </c>
      <c r="H167" s="41">
        <f t="shared" si="2"/>
        <v>237.32999999999998</v>
      </c>
      <c r="P167" s="31" t="s">
        <v>34</v>
      </c>
      <c r="Q167" s="56">
        <v>2779</v>
      </c>
    </row>
    <row r="168" spans="1:17">
      <c r="A168" t="s">
        <v>5</v>
      </c>
      <c r="B168" t="s">
        <v>30</v>
      </c>
      <c r="C168" t="s">
        <v>34</v>
      </c>
      <c r="D168" s="3">
        <v>2779</v>
      </c>
      <c r="E168" s="4">
        <v>75</v>
      </c>
      <c r="F168" s="41">
        <f>DATA[[#This Row],[Amount]]/DATA[[#This Row],[Units]]</f>
        <v>37.053333333333335</v>
      </c>
      <c r="G168" s="41">
        <f>VLOOKUP(DATA[[#This Row],[Product]],products[],2,FALSE)</f>
        <v>6.49</v>
      </c>
      <c r="H168" s="41">
        <f t="shared" si="2"/>
        <v>486.75</v>
      </c>
      <c r="P168" s="30" t="s">
        <v>19</v>
      </c>
      <c r="Q168" s="57">
        <v>12950</v>
      </c>
    </row>
    <row r="169" spans="1:17">
      <c r="A169" t="s">
        <v>35</v>
      </c>
      <c r="B169" t="s">
        <v>17</v>
      </c>
      <c r="C169" t="s">
        <v>19</v>
      </c>
      <c r="D169" s="3">
        <v>12950</v>
      </c>
      <c r="E169" s="4">
        <v>30</v>
      </c>
      <c r="F169" s="41">
        <f>DATA[[#This Row],[Amount]]/DATA[[#This Row],[Units]]</f>
        <v>431.66666666666669</v>
      </c>
      <c r="G169" s="41">
        <f>VLOOKUP(DATA[[#This Row],[Product]],products[],2,FALSE)</f>
        <v>12.37</v>
      </c>
      <c r="H169" s="41">
        <f t="shared" si="2"/>
        <v>371.09999999999997</v>
      </c>
      <c r="P169" s="31" t="s">
        <v>15</v>
      </c>
      <c r="Q169" s="56">
        <v>2646</v>
      </c>
    </row>
    <row r="170" spans="1:17">
      <c r="A170" t="s">
        <v>23</v>
      </c>
      <c r="B170" t="s">
        <v>14</v>
      </c>
      <c r="C170" t="s">
        <v>15</v>
      </c>
      <c r="D170" s="3">
        <v>2646</v>
      </c>
      <c r="E170" s="4">
        <v>177</v>
      </c>
      <c r="F170" s="41">
        <f>DATA[[#This Row],[Amount]]/DATA[[#This Row],[Units]]</f>
        <v>14.949152542372881</v>
      </c>
      <c r="G170" s="41">
        <f>VLOOKUP(DATA[[#This Row],[Product]],products[],2,FALSE)</f>
        <v>6.47</v>
      </c>
      <c r="H170" s="41">
        <f t="shared" si="2"/>
        <v>1145.19</v>
      </c>
      <c r="P170" s="30" t="s">
        <v>19</v>
      </c>
      <c r="Q170" s="57">
        <v>3794</v>
      </c>
    </row>
    <row r="171" spans="1:17">
      <c r="A171" t="s">
        <v>5</v>
      </c>
      <c r="B171" t="s">
        <v>30</v>
      </c>
      <c r="C171" t="s">
        <v>19</v>
      </c>
      <c r="D171" s="3">
        <v>3794</v>
      </c>
      <c r="E171" s="4">
        <v>159</v>
      </c>
      <c r="F171" s="41">
        <f>DATA[[#This Row],[Amount]]/DATA[[#This Row],[Units]]</f>
        <v>23.861635220125788</v>
      </c>
      <c r="G171" s="41">
        <f>VLOOKUP(DATA[[#This Row],[Product]],products[],2,FALSE)</f>
        <v>12.37</v>
      </c>
      <c r="H171" s="41">
        <f t="shared" si="2"/>
        <v>1966.83</v>
      </c>
      <c r="P171" s="31" t="s">
        <v>19</v>
      </c>
      <c r="Q171" s="56">
        <v>819</v>
      </c>
    </row>
    <row r="172" spans="1:17">
      <c r="A172" t="s">
        <v>27</v>
      </c>
      <c r="B172" t="s">
        <v>9</v>
      </c>
      <c r="C172" t="s">
        <v>19</v>
      </c>
      <c r="D172" s="3">
        <v>819</v>
      </c>
      <c r="E172" s="4">
        <v>306</v>
      </c>
      <c r="F172" s="41">
        <f>DATA[[#This Row],[Amount]]/DATA[[#This Row],[Units]]</f>
        <v>2.6764705882352939</v>
      </c>
      <c r="G172" s="41">
        <f>VLOOKUP(DATA[[#This Row],[Product]],products[],2,FALSE)</f>
        <v>12.37</v>
      </c>
      <c r="H172" s="41">
        <f t="shared" si="2"/>
        <v>3785.22</v>
      </c>
      <c r="P172" s="30" t="s">
        <v>33</v>
      </c>
      <c r="Q172" s="57">
        <v>2583</v>
      </c>
    </row>
    <row r="173" spans="1:17">
      <c r="A173" t="s">
        <v>27</v>
      </c>
      <c r="B173" t="s">
        <v>30</v>
      </c>
      <c r="C173" t="s">
        <v>33</v>
      </c>
      <c r="D173" s="3">
        <v>2583</v>
      </c>
      <c r="E173" s="4">
        <v>18</v>
      </c>
      <c r="F173" s="41">
        <f>DATA[[#This Row],[Amount]]/DATA[[#This Row],[Units]]</f>
        <v>143.5</v>
      </c>
      <c r="G173" s="41">
        <f>VLOOKUP(DATA[[#This Row],[Product]],products[],2,FALSE)</f>
        <v>10.62</v>
      </c>
      <c r="H173" s="41">
        <f t="shared" si="2"/>
        <v>191.16</v>
      </c>
      <c r="P173" s="31" t="s">
        <v>36</v>
      </c>
      <c r="Q173" s="56">
        <v>4585</v>
      </c>
    </row>
    <row r="174" spans="1:17">
      <c r="A174" t="s">
        <v>23</v>
      </c>
      <c r="B174" t="s">
        <v>9</v>
      </c>
      <c r="C174" t="s">
        <v>36</v>
      </c>
      <c r="D174" s="3">
        <v>4585</v>
      </c>
      <c r="E174" s="4">
        <v>240</v>
      </c>
      <c r="F174" s="41">
        <f>DATA[[#This Row],[Amount]]/DATA[[#This Row],[Units]]</f>
        <v>19.104166666666668</v>
      </c>
      <c r="G174" s="41">
        <f>VLOOKUP(DATA[[#This Row],[Product]],products[],2,FALSE)</f>
        <v>7.64</v>
      </c>
      <c r="H174" s="41">
        <f t="shared" si="2"/>
        <v>1833.6</v>
      </c>
      <c r="P174" s="30" t="s">
        <v>19</v>
      </c>
      <c r="Q174" s="57">
        <v>1652</v>
      </c>
    </row>
    <row r="175" spans="1:17">
      <c r="A175" t="s">
        <v>25</v>
      </c>
      <c r="B175" t="s">
        <v>30</v>
      </c>
      <c r="C175" t="s">
        <v>19</v>
      </c>
      <c r="D175" s="3">
        <v>1652</v>
      </c>
      <c r="E175" s="4">
        <v>93</v>
      </c>
      <c r="F175" s="41">
        <f>DATA[[#This Row],[Amount]]/DATA[[#This Row],[Units]]</f>
        <v>17.763440860215052</v>
      </c>
      <c r="G175" s="41">
        <f>VLOOKUP(DATA[[#This Row],[Product]],products[],2,FALSE)</f>
        <v>12.37</v>
      </c>
      <c r="H175" s="41">
        <f t="shared" si="2"/>
        <v>1150.4099999999999</v>
      </c>
      <c r="P175" s="31" t="s">
        <v>42</v>
      </c>
      <c r="Q175" s="56">
        <v>4991</v>
      </c>
    </row>
    <row r="176" spans="1:17">
      <c r="A176" t="s">
        <v>35</v>
      </c>
      <c r="B176" t="s">
        <v>30</v>
      </c>
      <c r="C176" t="s">
        <v>42</v>
      </c>
      <c r="D176" s="3">
        <v>4991</v>
      </c>
      <c r="E176" s="4">
        <v>9</v>
      </c>
      <c r="F176" s="41">
        <f>DATA[[#This Row],[Amount]]/DATA[[#This Row],[Units]]</f>
        <v>554.55555555555554</v>
      </c>
      <c r="G176" s="41">
        <f>VLOOKUP(DATA[[#This Row],[Product]],products[],2,FALSE)</f>
        <v>5.6</v>
      </c>
      <c r="H176" s="41">
        <f t="shared" si="2"/>
        <v>50.4</v>
      </c>
      <c r="P176" s="30" t="s">
        <v>29</v>
      </c>
      <c r="Q176" s="57">
        <v>2009</v>
      </c>
    </row>
    <row r="177" spans="1:17">
      <c r="A177" t="s">
        <v>8</v>
      </c>
      <c r="B177" t="s">
        <v>30</v>
      </c>
      <c r="C177" t="s">
        <v>29</v>
      </c>
      <c r="D177" s="3">
        <v>2009</v>
      </c>
      <c r="E177" s="4">
        <v>219</v>
      </c>
      <c r="F177" s="41">
        <f>DATA[[#This Row],[Amount]]/DATA[[#This Row],[Units]]</f>
        <v>9.173515981735159</v>
      </c>
      <c r="G177" s="41">
        <f>VLOOKUP(DATA[[#This Row],[Product]],products[],2,FALSE)</f>
        <v>8.7899999999999991</v>
      </c>
      <c r="H177" s="41">
        <f t="shared" si="2"/>
        <v>1925.0099999999998</v>
      </c>
      <c r="P177" s="31" t="s">
        <v>22</v>
      </c>
      <c r="Q177" s="56">
        <v>1568</v>
      </c>
    </row>
    <row r="178" spans="1:17">
      <c r="A178" t="s">
        <v>26</v>
      </c>
      <c r="B178" t="s">
        <v>17</v>
      </c>
      <c r="C178" t="s">
        <v>22</v>
      </c>
      <c r="D178" s="3">
        <v>1568</v>
      </c>
      <c r="E178" s="4">
        <v>141</v>
      </c>
      <c r="F178" s="41">
        <f>DATA[[#This Row],[Amount]]/DATA[[#This Row],[Units]]</f>
        <v>11.120567375886525</v>
      </c>
      <c r="G178" s="41">
        <f>VLOOKUP(DATA[[#This Row],[Product]],products[],2,FALSE)</f>
        <v>9.77</v>
      </c>
      <c r="H178" s="41">
        <f t="shared" si="2"/>
        <v>1377.57</v>
      </c>
      <c r="P178" s="30" t="s">
        <v>33</v>
      </c>
      <c r="Q178" s="57">
        <v>3388</v>
      </c>
    </row>
    <row r="179" spans="1:17">
      <c r="A179" t="s">
        <v>13</v>
      </c>
      <c r="B179" t="s">
        <v>6</v>
      </c>
      <c r="C179" t="s">
        <v>33</v>
      </c>
      <c r="D179" s="3">
        <v>3388</v>
      </c>
      <c r="E179" s="4">
        <v>123</v>
      </c>
      <c r="F179" s="41">
        <f>DATA[[#This Row],[Amount]]/DATA[[#This Row],[Units]]</f>
        <v>27.54471544715447</v>
      </c>
      <c r="G179" s="41">
        <f>VLOOKUP(DATA[[#This Row],[Product]],products[],2,FALSE)</f>
        <v>10.62</v>
      </c>
      <c r="H179" s="41">
        <f t="shared" si="2"/>
        <v>1306.26</v>
      </c>
      <c r="P179" s="31" t="s">
        <v>38</v>
      </c>
      <c r="Q179" s="56">
        <v>623</v>
      </c>
    </row>
    <row r="180" spans="1:17">
      <c r="A180" t="s">
        <v>5</v>
      </c>
      <c r="B180" t="s">
        <v>20</v>
      </c>
      <c r="C180" t="s">
        <v>38</v>
      </c>
      <c r="D180" s="3">
        <v>623</v>
      </c>
      <c r="E180" s="4">
        <v>51</v>
      </c>
      <c r="F180" s="41">
        <f>DATA[[#This Row],[Amount]]/DATA[[#This Row],[Units]]</f>
        <v>12.215686274509803</v>
      </c>
      <c r="G180" s="41">
        <f>VLOOKUP(DATA[[#This Row],[Product]],products[],2,FALSE)</f>
        <v>4.97</v>
      </c>
      <c r="H180" s="41">
        <f t="shared" si="2"/>
        <v>253.47</v>
      </c>
      <c r="P180" s="30" t="s">
        <v>12</v>
      </c>
      <c r="Q180" s="57">
        <v>10073</v>
      </c>
    </row>
    <row r="181" spans="1:17">
      <c r="A181" t="s">
        <v>16</v>
      </c>
      <c r="B181" t="s">
        <v>14</v>
      </c>
      <c r="C181" t="s">
        <v>12</v>
      </c>
      <c r="D181" s="3">
        <v>10073</v>
      </c>
      <c r="E181" s="4">
        <v>120</v>
      </c>
      <c r="F181" s="41">
        <f>DATA[[#This Row],[Amount]]/DATA[[#This Row],[Units]]</f>
        <v>83.941666666666663</v>
      </c>
      <c r="G181" s="41">
        <f>VLOOKUP(DATA[[#This Row],[Product]],products[],2,FALSE)</f>
        <v>11.88</v>
      </c>
      <c r="H181" s="41">
        <f t="shared" si="2"/>
        <v>1425.6000000000001</v>
      </c>
      <c r="P181" s="31" t="s">
        <v>42</v>
      </c>
      <c r="Q181" s="56">
        <v>1561</v>
      </c>
    </row>
    <row r="182" spans="1:17">
      <c r="A182" t="s">
        <v>8</v>
      </c>
      <c r="B182" t="s">
        <v>17</v>
      </c>
      <c r="C182" t="s">
        <v>42</v>
      </c>
      <c r="D182" s="3">
        <v>1561</v>
      </c>
      <c r="E182" s="4">
        <v>27</v>
      </c>
      <c r="F182" s="41">
        <f>DATA[[#This Row],[Amount]]/DATA[[#This Row],[Units]]</f>
        <v>57.814814814814817</v>
      </c>
      <c r="G182" s="41">
        <f>VLOOKUP(DATA[[#This Row],[Product]],products[],2,FALSE)</f>
        <v>5.6</v>
      </c>
      <c r="H182" s="41">
        <f t="shared" si="2"/>
        <v>151.19999999999999</v>
      </c>
      <c r="P182" s="30" t="s">
        <v>39</v>
      </c>
      <c r="Q182" s="57">
        <v>11522</v>
      </c>
    </row>
    <row r="183" spans="1:17">
      <c r="A183" t="s">
        <v>11</v>
      </c>
      <c r="B183" t="s">
        <v>14</v>
      </c>
      <c r="C183" t="s">
        <v>39</v>
      </c>
      <c r="D183" s="3">
        <v>11522</v>
      </c>
      <c r="E183" s="4">
        <v>204</v>
      </c>
      <c r="F183" s="41">
        <f>DATA[[#This Row],[Amount]]/DATA[[#This Row],[Units]]</f>
        <v>56.480392156862742</v>
      </c>
      <c r="G183" s="41">
        <f>VLOOKUP(DATA[[#This Row],[Product]],products[],2,FALSE)</f>
        <v>16.73</v>
      </c>
      <c r="H183" s="41">
        <f t="shared" si="2"/>
        <v>3412.92</v>
      </c>
      <c r="P183" s="31" t="s">
        <v>31</v>
      </c>
      <c r="Q183" s="56">
        <v>2317</v>
      </c>
    </row>
    <row r="184" spans="1:17">
      <c r="A184" t="s">
        <v>16</v>
      </c>
      <c r="B184" t="s">
        <v>20</v>
      </c>
      <c r="C184" t="s">
        <v>31</v>
      </c>
      <c r="D184" s="3">
        <v>2317</v>
      </c>
      <c r="E184" s="4">
        <v>123</v>
      </c>
      <c r="F184" s="41">
        <f>DATA[[#This Row],[Amount]]/DATA[[#This Row],[Units]]</f>
        <v>18.837398373983739</v>
      </c>
      <c r="G184" s="41">
        <f>VLOOKUP(DATA[[#This Row],[Product]],products[],2,FALSE)</f>
        <v>9.33</v>
      </c>
      <c r="H184" s="41">
        <f t="shared" si="2"/>
        <v>1147.5899999999999</v>
      </c>
      <c r="P184" s="30" t="s">
        <v>40</v>
      </c>
      <c r="Q184" s="57">
        <v>3059</v>
      </c>
    </row>
    <row r="185" spans="1:17">
      <c r="A185" t="s">
        <v>35</v>
      </c>
      <c r="B185" t="s">
        <v>6</v>
      </c>
      <c r="C185" t="s">
        <v>40</v>
      </c>
      <c r="D185" s="3">
        <v>3059</v>
      </c>
      <c r="E185" s="4">
        <v>27</v>
      </c>
      <c r="F185" s="41">
        <f>DATA[[#This Row],[Amount]]/DATA[[#This Row],[Units]]</f>
        <v>113.29629629629629</v>
      </c>
      <c r="G185" s="41">
        <f>VLOOKUP(DATA[[#This Row],[Product]],products[],2,FALSE)</f>
        <v>10.38</v>
      </c>
      <c r="H185" s="41">
        <f t="shared" si="2"/>
        <v>280.26000000000005</v>
      </c>
      <c r="P185" s="31" t="s">
        <v>42</v>
      </c>
      <c r="Q185" s="56">
        <v>2324</v>
      </c>
    </row>
    <row r="186" spans="1:17">
      <c r="A186" t="s">
        <v>13</v>
      </c>
      <c r="B186" t="s">
        <v>6</v>
      </c>
      <c r="C186" t="s">
        <v>42</v>
      </c>
      <c r="D186" s="3">
        <v>2324</v>
      </c>
      <c r="E186" s="4">
        <v>177</v>
      </c>
      <c r="F186" s="41">
        <f>DATA[[#This Row],[Amount]]/DATA[[#This Row],[Units]]</f>
        <v>13.129943502824858</v>
      </c>
      <c r="G186" s="41">
        <f>VLOOKUP(DATA[[#This Row],[Product]],products[],2,FALSE)</f>
        <v>5.6</v>
      </c>
      <c r="H186" s="41">
        <f t="shared" si="2"/>
        <v>991.19999999999993</v>
      </c>
      <c r="P186" s="30" t="s">
        <v>42</v>
      </c>
      <c r="Q186" s="57">
        <v>4956</v>
      </c>
    </row>
    <row r="187" spans="1:17">
      <c r="A187" t="s">
        <v>27</v>
      </c>
      <c r="B187" t="s">
        <v>17</v>
      </c>
      <c r="C187" t="s">
        <v>42</v>
      </c>
      <c r="D187" s="3">
        <v>4956</v>
      </c>
      <c r="E187" s="4">
        <v>171</v>
      </c>
      <c r="F187" s="41">
        <f>DATA[[#This Row],[Amount]]/DATA[[#This Row],[Units]]</f>
        <v>28.982456140350877</v>
      </c>
      <c r="G187" s="41">
        <f>VLOOKUP(DATA[[#This Row],[Product]],products[],2,FALSE)</f>
        <v>5.6</v>
      </c>
      <c r="H187" s="41">
        <f t="shared" si="2"/>
        <v>957.59999999999991</v>
      </c>
      <c r="P187" s="31" t="s">
        <v>36</v>
      </c>
      <c r="Q187" s="56">
        <v>5355</v>
      </c>
    </row>
    <row r="188" spans="1:17">
      <c r="A188" t="s">
        <v>35</v>
      </c>
      <c r="B188" t="s">
        <v>30</v>
      </c>
      <c r="C188" t="s">
        <v>36</v>
      </c>
      <c r="D188" s="3">
        <v>5355</v>
      </c>
      <c r="E188" s="4">
        <v>204</v>
      </c>
      <c r="F188" s="41">
        <f>DATA[[#This Row],[Amount]]/DATA[[#This Row],[Units]]</f>
        <v>26.25</v>
      </c>
      <c r="G188" s="41">
        <f>VLOOKUP(DATA[[#This Row],[Product]],products[],2,FALSE)</f>
        <v>7.64</v>
      </c>
      <c r="H188" s="41">
        <f t="shared" si="2"/>
        <v>1558.56</v>
      </c>
      <c r="P188" s="30" t="s">
        <v>24</v>
      </c>
      <c r="Q188" s="57">
        <v>7259</v>
      </c>
    </row>
    <row r="189" spans="1:17">
      <c r="A189" t="s">
        <v>27</v>
      </c>
      <c r="B189" t="s">
        <v>30</v>
      </c>
      <c r="C189" t="s">
        <v>24</v>
      </c>
      <c r="D189" s="3">
        <v>7259</v>
      </c>
      <c r="E189" s="4">
        <v>276</v>
      </c>
      <c r="F189" s="41">
        <f>DATA[[#This Row],[Amount]]/DATA[[#This Row],[Units]]</f>
        <v>26.30072463768116</v>
      </c>
      <c r="G189" s="41">
        <f>VLOOKUP(DATA[[#This Row],[Product]],products[],2,FALSE)</f>
        <v>11.7</v>
      </c>
      <c r="H189" s="41">
        <f t="shared" si="2"/>
        <v>3229.2</v>
      </c>
      <c r="P189" s="31" t="s">
        <v>42</v>
      </c>
      <c r="Q189" s="56">
        <v>6279</v>
      </c>
    </row>
    <row r="190" spans="1:17">
      <c r="A190" t="s">
        <v>8</v>
      </c>
      <c r="B190" t="s">
        <v>6</v>
      </c>
      <c r="C190" t="s">
        <v>42</v>
      </c>
      <c r="D190" s="3">
        <v>6279</v>
      </c>
      <c r="E190" s="4">
        <v>45</v>
      </c>
      <c r="F190" s="41">
        <f>DATA[[#This Row],[Amount]]/DATA[[#This Row],[Units]]</f>
        <v>139.53333333333333</v>
      </c>
      <c r="G190" s="41">
        <f>VLOOKUP(DATA[[#This Row],[Product]],products[],2,FALSE)</f>
        <v>5.6</v>
      </c>
      <c r="H190" s="41">
        <f t="shared" si="2"/>
        <v>251.99999999999997</v>
      </c>
      <c r="P190" s="30" t="s">
        <v>32</v>
      </c>
      <c r="Q190" s="57">
        <v>2541</v>
      </c>
    </row>
    <row r="191" spans="1:17">
      <c r="A191" t="s">
        <v>5</v>
      </c>
      <c r="B191" t="s">
        <v>20</v>
      </c>
      <c r="C191" t="s">
        <v>32</v>
      </c>
      <c r="D191" s="3">
        <v>2541</v>
      </c>
      <c r="E191" s="4">
        <v>45</v>
      </c>
      <c r="F191" s="41">
        <f>DATA[[#This Row],[Amount]]/DATA[[#This Row],[Units]]</f>
        <v>56.466666666666669</v>
      </c>
      <c r="G191" s="41">
        <f>VLOOKUP(DATA[[#This Row],[Product]],products[],2,FALSE)</f>
        <v>7.16</v>
      </c>
      <c r="H191" s="41">
        <f t="shared" si="2"/>
        <v>322.2</v>
      </c>
      <c r="P191" s="31" t="s">
        <v>39</v>
      </c>
      <c r="Q191" s="56">
        <v>3864</v>
      </c>
    </row>
    <row r="192" spans="1:17">
      <c r="A192" t="s">
        <v>16</v>
      </c>
      <c r="B192" t="s">
        <v>9</v>
      </c>
      <c r="C192" t="s">
        <v>39</v>
      </c>
      <c r="D192" s="3">
        <v>3864</v>
      </c>
      <c r="E192" s="4">
        <v>177</v>
      </c>
      <c r="F192" s="41">
        <f>DATA[[#This Row],[Amount]]/DATA[[#This Row],[Units]]</f>
        <v>21.83050847457627</v>
      </c>
      <c r="G192" s="41">
        <f>VLOOKUP(DATA[[#This Row],[Product]],products[],2,FALSE)</f>
        <v>16.73</v>
      </c>
      <c r="H192" s="41">
        <f t="shared" si="2"/>
        <v>2961.21</v>
      </c>
      <c r="P192" s="30" t="s">
        <v>31</v>
      </c>
      <c r="Q192" s="57">
        <v>6146</v>
      </c>
    </row>
    <row r="193" spans="1:17">
      <c r="A193" t="s">
        <v>25</v>
      </c>
      <c r="B193" t="s">
        <v>14</v>
      </c>
      <c r="C193" t="s">
        <v>31</v>
      </c>
      <c r="D193" s="3">
        <v>6146</v>
      </c>
      <c r="E193" s="4">
        <v>63</v>
      </c>
      <c r="F193" s="41">
        <f>DATA[[#This Row],[Amount]]/DATA[[#This Row],[Units]]</f>
        <v>97.555555555555557</v>
      </c>
      <c r="G193" s="41">
        <f>VLOOKUP(DATA[[#This Row],[Product]],products[],2,FALSE)</f>
        <v>9.33</v>
      </c>
      <c r="H193" s="41">
        <f t="shared" si="2"/>
        <v>587.79</v>
      </c>
      <c r="P193" s="31" t="s">
        <v>15</v>
      </c>
      <c r="Q193" s="56">
        <v>2639</v>
      </c>
    </row>
    <row r="194" spans="1:17">
      <c r="A194" t="s">
        <v>11</v>
      </c>
      <c r="B194" t="s">
        <v>17</v>
      </c>
      <c r="C194" t="s">
        <v>15</v>
      </c>
      <c r="D194" s="3">
        <v>2639</v>
      </c>
      <c r="E194" s="4">
        <v>204</v>
      </c>
      <c r="F194" s="41">
        <f>DATA[[#This Row],[Amount]]/DATA[[#This Row],[Units]]</f>
        <v>12.936274509803921</v>
      </c>
      <c r="G194" s="41">
        <f>VLOOKUP(DATA[[#This Row],[Product]],products[],2,FALSE)</f>
        <v>6.47</v>
      </c>
      <c r="H194" s="41">
        <f t="shared" si="2"/>
        <v>1319.8799999999999</v>
      </c>
      <c r="P194" s="30" t="s">
        <v>22</v>
      </c>
      <c r="Q194" s="57">
        <v>1890</v>
      </c>
    </row>
    <row r="195" spans="1:17">
      <c r="A195" t="s">
        <v>8</v>
      </c>
      <c r="B195" t="s">
        <v>6</v>
      </c>
      <c r="C195" t="s">
        <v>22</v>
      </c>
      <c r="D195" s="3">
        <v>1890</v>
      </c>
      <c r="E195" s="4">
        <v>195</v>
      </c>
      <c r="F195" s="41">
        <f>DATA[[#This Row],[Amount]]/DATA[[#This Row],[Units]]</f>
        <v>9.6923076923076916</v>
      </c>
      <c r="G195" s="41">
        <f>VLOOKUP(DATA[[#This Row],[Product]],products[],2,FALSE)</f>
        <v>9.77</v>
      </c>
      <c r="H195" s="41">
        <f t="shared" si="2"/>
        <v>1905.1499999999999</v>
      </c>
      <c r="P195" s="31" t="s">
        <v>24</v>
      </c>
      <c r="Q195" s="56">
        <v>1932</v>
      </c>
    </row>
    <row r="196" spans="1:17">
      <c r="A196" t="s">
        <v>23</v>
      </c>
      <c r="B196" t="s">
        <v>30</v>
      </c>
      <c r="C196" t="s">
        <v>24</v>
      </c>
      <c r="D196" s="3">
        <v>1932</v>
      </c>
      <c r="E196" s="4">
        <v>369</v>
      </c>
      <c r="F196" s="41">
        <f>DATA[[#This Row],[Amount]]/DATA[[#This Row],[Units]]</f>
        <v>5.2357723577235769</v>
      </c>
      <c r="G196" s="41">
        <f>VLOOKUP(DATA[[#This Row],[Product]],products[],2,FALSE)</f>
        <v>11.7</v>
      </c>
      <c r="H196" s="41">
        <f t="shared" ref="H196:H259" si="3">G196*E196</f>
        <v>4317.3</v>
      </c>
      <c r="P196" s="30" t="s">
        <v>18</v>
      </c>
      <c r="Q196" s="57">
        <v>6300</v>
      </c>
    </row>
    <row r="197" spans="1:17">
      <c r="A197" t="s">
        <v>27</v>
      </c>
      <c r="B197" t="s">
        <v>30</v>
      </c>
      <c r="C197" t="s">
        <v>18</v>
      </c>
      <c r="D197" s="3">
        <v>6300</v>
      </c>
      <c r="E197" s="4">
        <v>42</v>
      </c>
      <c r="F197" s="41">
        <f>DATA[[#This Row],[Amount]]/DATA[[#This Row],[Units]]</f>
        <v>150</v>
      </c>
      <c r="G197" s="41">
        <f>VLOOKUP(DATA[[#This Row],[Product]],products[],2,FALSE)</f>
        <v>13.15</v>
      </c>
      <c r="H197" s="41">
        <f t="shared" si="3"/>
        <v>552.30000000000007</v>
      </c>
      <c r="P197" s="31" t="s">
        <v>7</v>
      </c>
      <c r="Q197" s="56">
        <v>560</v>
      </c>
    </row>
    <row r="198" spans="1:17">
      <c r="A198" t="s">
        <v>16</v>
      </c>
      <c r="B198" t="s">
        <v>6</v>
      </c>
      <c r="C198" t="s">
        <v>7</v>
      </c>
      <c r="D198" s="3">
        <v>560</v>
      </c>
      <c r="E198" s="4">
        <v>81</v>
      </c>
      <c r="F198" s="41">
        <f>DATA[[#This Row],[Amount]]/DATA[[#This Row],[Units]]</f>
        <v>6.9135802469135799</v>
      </c>
      <c r="G198" s="41">
        <f>VLOOKUP(DATA[[#This Row],[Product]],products[],2,FALSE)</f>
        <v>14.49</v>
      </c>
      <c r="H198" s="41">
        <f t="shared" si="3"/>
        <v>1173.69</v>
      </c>
      <c r="P198" s="30" t="s">
        <v>42</v>
      </c>
      <c r="Q198" s="57">
        <v>2856</v>
      </c>
    </row>
    <row r="199" spans="1:17">
      <c r="A199" t="s">
        <v>11</v>
      </c>
      <c r="B199" t="s">
        <v>6</v>
      </c>
      <c r="C199" t="s">
        <v>42</v>
      </c>
      <c r="D199" s="3">
        <v>2856</v>
      </c>
      <c r="E199" s="4">
        <v>246</v>
      </c>
      <c r="F199" s="41">
        <f>DATA[[#This Row],[Amount]]/DATA[[#This Row],[Units]]</f>
        <v>11.609756097560975</v>
      </c>
      <c r="G199" s="41">
        <f>VLOOKUP(DATA[[#This Row],[Product]],products[],2,FALSE)</f>
        <v>5.6</v>
      </c>
      <c r="H199" s="41">
        <f t="shared" si="3"/>
        <v>1377.6</v>
      </c>
      <c r="P199" s="31" t="s">
        <v>28</v>
      </c>
      <c r="Q199" s="56">
        <v>707</v>
      </c>
    </row>
    <row r="200" spans="1:17">
      <c r="A200" t="s">
        <v>11</v>
      </c>
      <c r="B200" t="s">
        <v>30</v>
      </c>
      <c r="C200" t="s">
        <v>28</v>
      </c>
      <c r="D200" s="3">
        <v>707</v>
      </c>
      <c r="E200" s="4">
        <v>174</v>
      </c>
      <c r="F200" s="41">
        <f>DATA[[#This Row],[Amount]]/DATA[[#This Row],[Units]]</f>
        <v>4.0632183908045976</v>
      </c>
      <c r="G200" s="41">
        <f>VLOOKUP(DATA[[#This Row],[Product]],products[],2,FALSE)</f>
        <v>3.11</v>
      </c>
      <c r="H200" s="41">
        <f t="shared" si="3"/>
        <v>541.14</v>
      </c>
      <c r="P200" s="30" t="s">
        <v>7</v>
      </c>
      <c r="Q200" s="57">
        <v>3598</v>
      </c>
    </row>
    <row r="201" spans="1:17">
      <c r="A201" t="s">
        <v>8</v>
      </c>
      <c r="B201" t="s">
        <v>9</v>
      </c>
      <c r="C201" t="s">
        <v>7</v>
      </c>
      <c r="D201" s="3">
        <v>3598</v>
      </c>
      <c r="E201" s="4">
        <v>81</v>
      </c>
      <c r="F201" s="41">
        <f>DATA[[#This Row],[Amount]]/DATA[[#This Row],[Units]]</f>
        <v>44.419753086419753</v>
      </c>
      <c r="G201" s="41">
        <f>VLOOKUP(DATA[[#This Row],[Product]],products[],2,FALSE)</f>
        <v>14.49</v>
      </c>
      <c r="H201" s="41">
        <f t="shared" si="3"/>
        <v>1173.69</v>
      </c>
      <c r="P201" s="31" t="s">
        <v>22</v>
      </c>
      <c r="Q201" s="56">
        <v>6853</v>
      </c>
    </row>
    <row r="202" spans="1:17">
      <c r="A202" t="s">
        <v>5</v>
      </c>
      <c r="B202" t="s">
        <v>9</v>
      </c>
      <c r="C202" t="s">
        <v>22</v>
      </c>
      <c r="D202" s="3">
        <v>6853</v>
      </c>
      <c r="E202" s="4">
        <v>372</v>
      </c>
      <c r="F202" s="41">
        <f>DATA[[#This Row],[Amount]]/DATA[[#This Row],[Units]]</f>
        <v>18.422043010752688</v>
      </c>
      <c r="G202" s="41">
        <f>VLOOKUP(DATA[[#This Row],[Product]],products[],2,FALSE)</f>
        <v>9.77</v>
      </c>
      <c r="H202" s="41">
        <f t="shared" si="3"/>
        <v>3634.44</v>
      </c>
      <c r="P202" s="30" t="s">
        <v>29</v>
      </c>
      <c r="Q202" s="57">
        <v>4725</v>
      </c>
    </row>
    <row r="203" spans="1:17">
      <c r="A203" t="s">
        <v>5</v>
      </c>
      <c r="B203" t="s">
        <v>9</v>
      </c>
      <c r="C203" t="s">
        <v>29</v>
      </c>
      <c r="D203" s="3">
        <v>4725</v>
      </c>
      <c r="E203" s="4">
        <v>174</v>
      </c>
      <c r="F203" s="41">
        <f>DATA[[#This Row],[Amount]]/DATA[[#This Row],[Units]]</f>
        <v>27.155172413793103</v>
      </c>
      <c r="G203" s="41">
        <f>VLOOKUP(DATA[[#This Row],[Product]],products[],2,FALSE)</f>
        <v>8.7899999999999991</v>
      </c>
      <c r="H203" s="41">
        <f t="shared" si="3"/>
        <v>1529.4599999999998</v>
      </c>
      <c r="P203" s="31" t="s">
        <v>10</v>
      </c>
      <c r="Q203" s="56">
        <v>10304</v>
      </c>
    </row>
    <row r="204" spans="1:17">
      <c r="A204" t="s">
        <v>13</v>
      </c>
      <c r="B204" t="s">
        <v>14</v>
      </c>
      <c r="C204" t="s">
        <v>10</v>
      </c>
      <c r="D204" s="3">
        <v>10304</v>
      </c>
      <c r="E204" s="4">
        <v>84</v>
      </c>
      <c r="F204" s="41">
        <f>DATA[[#This Row],[Amount]]/DATA[[#This Row],[Units]]</f>
        <v>122.66666666666667</v>
      </c>
      <c r="G204" s="41">
        <f>VLOOKUP(DATA[[#This Row],[Product]],products[],2,FALSE)</f>
        <v>8.65</v>
      </c>
      <c r="H204" s="41">
        <f t="shared" si="3"/>
        <v>726.6</v>
      </c>
      <c r="P204" s="30" t="s">
        <v>29</v>
      </c>
      <c r="Q204" s="57">
        <v>1274</v>
      </c>
    </row>
    <row r="205" spans="1:17">
      <c r="A205" t="s">
        <v>13</v>
      </c>
      <c r="B205" t="s">
        <v>30</v>
      </c>
      <c r="C205" t="s">
        <v>29</v>
      </c>
      <c r="D205" s="3">
        <v>1274</v>
      </c>
      <c r="E205" s="4">
        <v>225</v>
      </c>
      <c r="F205" s="41">
        <f>DATA[[#This Row],[Amount]]/DATA[[#This Row],[Units]]</f>
        <v>5.6622222222222218</v>
      </c>
      <c r="G205" s="41">
        <f>VLOOKUP(DATA[[#This Row],[Product]],products[],2,FALSE)</f>
        <v>8.7899999999999991</v>
      </c>
      <c r="H205" s="41">
        <f t="shared" si="3"/>
        <v>1977.7499999999998</v>
      </c>
      <c r="P205" s="30" t="s">
        <v>40</v>
      </c>
      <c r="Q205" s="57">
        <v>3101</v>
      </c>
    </row>
    <row r="206" spans="1:17">
      <c r="A206" t="s">
        <v>25</v>
      </c>
      <c r="B206" t="s">
        <v>14</v>
      </c>
      <c r="C206" t="s">
        <v>7</v>
      </c>
      <c r="D206" s="3">
        <v>1526</v>
      </c>
      <c r="E206" s="4">
        <v>105</v>
      </c>
      <c r="F206" s="41">
        <f>DATA[[#This Row],[Amount]]/DATA[[#This Row],[Units]]</f>
        <v>14.533333333333333</v>
      </c>
      <c r="G206" s="41">
        <f>VLOOKUP(DATA[[#This Row],[Product]],products[],2,FALSE)</f>
        <v>14.49</v>
      </c>
      <c r="H206" s="41">
        <f t="shared" si="3"/>
        <v>1521.45</v>
      </c>
      <c r="P206" s="31" t="s">
        <v>24</v>
      </c>
      <c r="Q206" s="56">
        <v>1057</v>
      </c>
    </row>
    <row r="207" spans="1:17">
      <c r="A207" t="s">
        <v>5</v>
      </c>
      <c r="B207" t="s">
        <v>17</v>
      </c>
      <c r="C207" t="s">
        <v>40</v>
      </c>
      <c r="D207" s="3">
        <v>3101</v>
      </c>
      <c r="E207" s="4">
        <v>225</v>
      </c>
      <c r="F207" s="41">
        <f>DATA[[#This Row],[Amount]]/DATA[[#This Row],[Units]]</f>
        <v>13.782222222222222</v>
      </c>
      <c r="G207" s="41">
        <f>VLOOKUP(DATA[[#This Row],[Product]],products[],2,FALSE)</f>
        <v>10.38</v>
      </c>
      <c r="H207" s="41">
        <f t="shared" si="3"/>
        <v>2335.5</v>
      </c>
      <c r="P207" s="30" t="s">
        <v>42</v>
      </c>
      <c r="Q207" s="57">
        <v>5306</v>
      </c>
    </row>
    <row r="208" spans="1:17">
      <c r="A208" t="s">
        <v>26</v>
      </c>
      <c r="B208" t="s">
        <v>6</v>
      </c>
      <c r="C208" t="s">
        <v>24</v>
      </c>
      <c r="D208" s="3">
        <v>1057</v>
      </c>
      <c r="E208" s="4">
        <v>54</v>
      </c>
      <c r="F208" s="41">
        <f>DATA[[#This Row],[Amount]]/DATA[[#This Row],[Units]]</f>
        <v>19.574074074074073</v>
      </c>
      <c r="G208" s="41">
        <f>VLOOKUP(DATA[[#This Row],[Product]],products[],2,FALSE)</f>
        <v>11.7</v>
      </c>
      <c r="H208" s="41">
        <f t="shared" si="3"/>
        <v>631.79999999999995</v>
      </c>
      <c r="P208" s="31" t="s">
        <v>38</v>
      </c>
      <c r="Q208" s="56">
        <v>4018</v>
      </c>
    </row>
    <row r="209" spans="1:17">
      <c r="A209" t="s">
        <v>23</v>
      </c>
      <c r="B209" t="s">
        <v>6</v>
      </c>
      <c r="C209" t="s">
        <v>42</v>
      </c>
      <c r="D209" s="3">
        <v>5306</v>
      </c>
      <c r="E209" s="4">
        <v>0</v>
      </c>
      <c r="F209" s="41" t="e">
        <f>DATA[[#This Row],[Amount]]/DATA[[#This Row],[Units]]</f>
        <v>#DIV/0!</v>
      </c>
      <c r="G209" s="41">
        <f>VLOOKUP(DATA[[#This Row],[Product]],products[],2,FALSE)</f>
        <v>5.6</v>
      </c>
      <c r="H209" s="41">
        <f t="shared" si="3"/>
        <v>0</v>
      </c>
      <c r="P209" s="31" t="s">
        <v>15</v>
      </c>
      <c r="Q209" s="56">
        <v>1778</v>
      </c>
    </row>
    <row r="210" spans="1:17">
      <c r="A210" t="s">
        <v>25</v>
      </c>
      <c r="B210" t="s">
        <v>17</v>
      </c>
      <c r="C210" t="s">
        <v>38</v>
      </c>
      <c r="D210" s="3">
        <v>4018</v>
      </c>
      <c r="E210" s="4">
        <v>171</v>
      </c>
      <c r="F210" s="41">
        <f>DATA[[#This Row],[Amount]]/DATA[[#This Row],[Units]]</f>
        <v>23.497076023391813</v>
      </c>
      <c r="G210" s="41">
        <f>VLOOKUP(DATA[[#This Row],[Product]],products[],2,FALSE)</f>
        <v>4.97</v>
      </c>
      <c r="H210" s="41">
        <f t="shared" si="3"/>
        <v>849.87</v>
      </c>
      <c r="P210" s="30" t="s">
        <v>7</v>
      </c>
      <c r="Q210" s="57">
        <v>1638</v>
      </c>
    </row>
    <row r="211" spans="1:17">
      <c r="A211" t="s">
        <v>11</v>
      </c>
      <c r="B211" t="s">
        <v>30</v>
      </c>
      <c r="C211" t="s">
        <v>29</v>
      </c>
      <c r="D211" s="3">
        <v>938</v>
      </c>
      <c r="E211" s="4">
        <v>189</v>
      </c>
      <c r="F211" s="41">
        <f>DATA[[#This Row],[Amount]]/DATA[[#This Row],[Units]]</f>
        <v>4.9629629629629628</v>
      </c>
      <c r="G211" s="41">
        <f>VLOOKUP(DATA[[#This Row],[Product]],products[],2,FALSE)</f>
        <v>8.7899999999999991</v>
      </c>
      <c r="H211" s="41">
        <f t="shared" si="3"/>
        <v>1661.31</v>
      </c>
      <c r="P211" s="31" t="s">
        <v>18</v>
      </c>
      <c r="Q211" s="56">
        <v>154</v>
      </c>
    </row>
    <row r="212" spans="1:17">
      <c r="A212" t="s">
        <v>23</v>
      </c>
      <c r="B212" t="s">
        <v>20</v>
      </c>
      <c r="C212" t="s">
        <v>15</v>
      </c>
      <c r="D212" s="3">
        <v>1778</v>
      </c>
      <c r="E212" s="4">
        <v>270</v>
      </c>
      <c r="F212" s="41">
        <f>DATA[[#This Row],[Amount]]/DATA[[#This Row],[Units]]</f>
        <v>6.5851851851851855</v>
      </c>
      <c r="G212" s="41">
        <f>VLOOKUP(DATA[[#This Row],[Product]],products[],2,FALSE)</f>
        <v>6.47</v>
      </c>
      <c r="H212" s="41">
        <f t="shared" si="3"/>
        <v>1746.8999999999999</v>
      </c>
      <c r="P212" s="30" t="s">
        <v>22</v>
      </c>
      <c r="Q212" s="57">
        <v>9835</v>
      </c>
    </row>
    <row r="213" spans="1:17">
      <c r="A213" t="s">
        <v>16</v>
      </c>
      <c r="B213" t="s">
        <v>17</v>
      </c>
      <c r="C213" t="s">
        <v>7</v>
      </c>
      <c r="D213" s="3">
        <v>1638</v>
      </c>
      <c r="E213" s="4">
        <v>63</v>
      </c>
      <c r="F213" s="41">
        <f>DATA[[#This Row],[Amount]]/DATA[[#This Row],[Units]]</f>
        <v>26</v>
      </c>
      <c r="G213" s="41">
        <f>VLOOKUP(DATA[[#This Row],[Product]],products[],2,FALSE)</f>
        <v>14.49</v>
      </c>
      <c r="H213" s="41">
        <f t="shared" si="3"/>
        <v>912.87</v>
      </c>
      <c r="P213" s="31" t="s">
        <v>33</v>
      </c>
      <c r="Q213" s="56">
        <v>7273</v>
      </c>
    </row>
    <row r="214" spans="1:17">
      <c r="A214" t="s">
        <v>13</v>
      </c>
      <c r="B214" t="s">
        <v>20</v>
      </c>
      <c r="C214" t="s">
        <v>18</v>
      </c>
      <c r="D214" s="3">
        <v>154</v>
      </c>
      <c r="E214" s="4">
        <v>21</v>
      </c>
      <c r="F214" s="41">
        <f>DATA[[#This Row],[Amount]]/DATA[[#This Row],[Units]]</f>
        <v>7.333333333333333</v>
      </c>
      <c r="G214" s="41">
        <f>VLOOKUP(DATA[[#This Row],[Product]],products[],2,FALSE)</f>
        <v>13.15</v>
      </c>
      <c r="H214" s="41">
        <f t="shared" si="3"/>
        <v>276.15000000000003</v>
      </c>
      <c r="P214" s="30" t="s">
        <v>22</v>
      </c>
      <c r="Q214" s="57">
        <v>6909</v>
      </c>
    </row>
    <row r="215" spans="1:17">
      <c r="A215" t="s">
        <v>23</v>
      </c>
      <c r="B215" t="s">
        <v>6</v>
      </c>
      <c r="C215" t="s">
        <v>22</v>
      </c>
      <c r="D215" s="3">
        <v>9835</v>
      </c>
      <c r="E215" s="4">
        <v>207</v>
      </c>
      <c r="F215" s="41">
        <f>DATA[[#This Row],[Amount]]/DATA[[#This Row],[Units]]</f>
        <v>47.512077294685987</v>
      </c>
      <c r="G215" s="41">
        <f>VLOOKUP(DATA[[#This Row],[Product]],products[],2,FALSE)</f>
        <v>9.77</v>
      </c>
      <c r="H215" s="41">
        <f t="shared" si="3"/>
        <v>2022.3899999999999</v>
      </c>
      <c r="P215" s="31" t="s">
        <v>38</v>
      </c>
      <c r="Q215" s="56">
        <v>3920</v>
      </c>
    </row>
    <row r="216" spans="1:17">
      <c r="A216" t="s">
        <v>11</v>
      </c>
      <c r="B216" t="s">
        <v>6</v>
      </c>
      <c r="C216" t="s">
        <v>33</v>
      </c>
      <c r="D216" s="3">
        <v>7273</v>
      </c>
      <c r="E216" s="4">
        <v>96</v>
      </c>
      <c r="F216" s="41">
        <f>DATA[[#This Row],[Amount]]/DATA[[#This Row],[Units]]</f>
        <v>75.760416666666671</v>
      </c>
      <c r="G216" s="41">
        <f>VLOOKUP(DATA[[#This Row],[Product]],products[],2,FALSE)</f>
        <v>10.62</v>
      </c>
      <c r="H216" s="41">
        <f t="shared" si="3"/>
        <v>1019.52</v>
      </c>
      <c r="P216" s="30" t="s">
        <v>41</v>
      </c>
      <c r="Q216" s="57">
        <v>4858</v>
      </c>
    </row>
    <row r="217" spans="1:17">
      <c r="A217" t="s">
        <v>25</v>
      </c>
      <c r="B217" t="s">
        <v>17</v>
      </c>
      <c r="C217" t="s">
        <v>22</v>
      </c>
      <c r="D217" s="3">
        <v>6909</v>
      </c>
      <c r="E217" s="4">
        <v>81</v>
      </c>
      <c r="F217" s="41">
        <f>DATA[[#This Row],[Amount]]/DATA[[#This Row],[Units]]</f>
        <v>85.296296296296291</v>
      </c>
      <c r="G217" s="41">
        <f>VLOOKUP(DATA[[#This Row],[Product]],products[],2,FALSE)</f>
        <v>9.77</v>
      </c>
      <c r="H217" s="41">
        <f t="shared" si="3"/>
        <v>791.37</v>
      </c>
      <c r="P217" s="31" t="s">
        <v>12</v>
      </c>
      <c r="Q217" s="56">
        <v>3549</v>
      </c>
    </row>
    <row r="218" spans="1:17">
      <c r="A218" t="s">
        <v>11</v>
      </c>
      <c r="B218" t="s">
        <v>17</v>
      </c>
      <c r="C218" t="s">
        <v>38</v>
      </c>
      <c r="D218" s="3">
        <v>3920</v>
      </c>
      <c r="E218" s="4">
        <v>306</v>
      </c>
      <c r="F218" s="41">
        <f>DATA[[#This Row],[Amount]]/DATA[[#This Row],[Units]]</f>
        <v>12.81045751633987</v>
      </c>
      <c r="G218" s="41">
        <f>VLOOKUP(DATA[[#This Row],[Product]],products[],2,FALSE)</f>
        <v>4.97</v>
      </c>
      <c r="H218" s="41">
        <f t="shared" si="3"/>
        <v>1520.82</v>
      </c>
      <c r="P218" s="30" t="s">
        <v>39</v>
      </c>
      <c r="Q218" s="57">
        <v>966</v>
      </c>
    </row>
    <row r="219" spans="1:17">
      <c r="A219" t="s">
        <v>35</v>
      </c>
      <c r="B219" t="s">
        <v>17</v>
      </c>
      <c r="C219" t="s">
        <v>41</v>
      </c>
      <c r="D219" s="3">
        <v>4858</v>
      </c>
      <c r="E219" s="4">
        <v>279</v>
      </c>
      <c r="F219" s="41">
        <f>DATA[[#This Row],[Amount]]/DATA[[#This Row],[Units]]</f>
        <v>17.412186379928315</v>
      </c>
      <c r="G219" s="41">
        <f>VLOOKUP(DATA[[#This Row],[Product]],products[],2,FALSE)</f>
        <v>9</v>
      </c>
      <c r="H219" s="41">
        <f t="shared" si="3"/>
        <v>2511</v>
      </c>
      <c r="P219" s="31" t="s">
        <v>15</v>
      </c>
      <c r="Q219" s="56">
        <v>385</v>
      </c>
    </row>
    <row r="220" spans="1:17">
      <c r="A220" t="s">
        <v>26</v>
      </c>
      <c r="B220" t="s">
        <v>20</v>
      </c>
      <c r="C220" t="s">
        <v>12</v>
      </c>
      <c r="D220" s="3">
        <v>3549</v>
      </c>
      <c r="E220" s="4">
        <v>3</v>
      </c>
      <c r="F220" s="41">
        <f>DATA[[#This Row],[Amount]]/DATA[[#This Row],[Units]]</f>
        <v>1183</v>
      </c>
      <c r="G220" s="41">
        <f>VLOOKUP(DATA[[#This Row],[Product]],products[],2,FALSE)</f>
        <v>11.88</v>
      </c>
      <c r="H220" s="41">
        <f t="shared" si="3"/>
        <v>35.64</v>
      </c>
      <c r="P220" s="30" t="s">
        <v>29</v>
      </c>
      <c r="Q220" s="57">
        <v>2219</v>
      </c>
    </row>
    <row r="221" spans="1:17">
      <c r="A221" t="s">
        <v>23</v>
      </c>
      <c r="B221" t="s">
        <v>17</v>
      </c>
      <c r="C221" t="s">
        <v>39</v>
      </c>
      <c r="D221" s="3">
        <v>966</v>
      </c>
      <c r="E221" s="4">
        <v>198</v>
      </c>
      <c r="F221" s="41">
        <f>DATA[[#This Row],[Amount]]/DATA[[#This Row],[Units]]</f>
        <v>4.8787878787878789</v>
      </c>
      <c r="G221" s="41">
        <f>VLOOKUP(DATA[[#This Row],[Product]],products[],2,FALSE)</f>
        <v>16.73</v>
      </c>
      <c r="H221" s="41">
        <f t="shared" si="3"/>
        <v>3312.54</v>
      </c>
      <c r="P221" s="31" t="s">
        <v>10</v>
      </c>
      <c r="Q221" s="56">
        <v>2954</v>
      </c>
    </row>
    <row r="222" spans="1:17">
      <c r="A222" t="s">
        <v>25</v>
      </c>
      <c r="B222" t="s">
        <v>17</v>
      </c>
      <c r="C222" t="s">
        <v>15</v>
      </c>
      <c r="D222" s="3">
        <v>385</v>
      </c>
      <c r="E222" s="4">
        <v>249</v>
      </c>
      <c r="F222" s="41">
        <f>DATA[[#This Row],[Amount]]/DATA[[#This Row],[Units]]</f>
        <v>1.5461847389558232</v>
      </c>
      <c r="G222" s="41">
        <f>VLOOKUP(DATA[[#This Row],[Product]],products[],2,FALSE)</f>
        <v>6.47</v>
      </c>
      <c r="H222" s="41">
        <f t="shared" si="3"/>
        <v>1611.03</v>
      </c>
      <c r="P222" s="30" t="s">
        <v>10</v>
      </c>
      <c r="Q222" s="57">
        <v>280</v>
      </c>
    </row>
    <row r="223" spans="1:17">
      <c r="A223" t="s">
        <v>16</v>
      </c>
      <c r="B223" t="s">
        <v>30</v>
      </c>
      <c r="C223" t="s">
        <v>29</v>
      </c>
      <c r="D223" s="3">
        <v>2219</v>
      </c>
      <c r="E223" s="4">
        <v>75</v>
      </c>
      <c r="F223" s="41">
        <f>DATA[[#This Row],[Amount]]/DATA[[#This Row],[Units]]</f>
        <v>29.586666666666666</v>
      </c>
      <c r="G223" s="41">
        <f>VLOOKUP(DATA[[#This Row],[Product]],products[],2,FALSE)</f>
        <v>8.7899999999999991</v>
      </c>
      <c r="H223" s="41">
        <f t="shared" si="3"/>
        <v>659.24999999999989</v>
      </c>
      <c r="P223" s="31" t="s">
        <v>7</v>
      </c>
      <c r="Q223" s="56">
        <v>6118</v>
      </c>
    </row>
    <row r="224" spans="1:17">
      <c r="A224" t="s">
        <v>11</v>
      </c>
      <c r="B224" t="s">
        <v>14</v>
      </c>
      <c r="C224" t="s">
        <v>10</v>
      </c>
      <c r="D224" s="3">
        <v>2954</v>
      </c>
      <c r="E224" s="4">
        <v>189</v>
      </c>
      <c r="F224" s="41">
        <f>DATA[[#This Row],[Amount]]/DATA[[#This Row],[Units]]</f>
        <v>15.62962962962963</v>
      </c>
      <c r="G224" s="41">
        <f>VLOOKUP(DATA[[#This Row],[Product]],products[],2,FALSE)</f>
        <v>8.65</v>
      </c>
      <c r="H224" s="41">
        <f t="shared" si="3"/>
        <v>1634.8500000000001</v>
      </c>
      <c r="P224" s="30" t="s">
        <v>37</v>
      </c>
      <c r="Q224" s="57">
        <v>4802</v>
      </c>
    </row>
    <row r="225" spans="1:17">
      <c r="A225" t="s">
        <v>23</v>
      </c>
      <c r="B225" t="s">
        <v>14</v>
      </c>
      <c r="C225" t="s">
        <v>10</v>
      </c>
      <c r="D225" s="3">
        <v>280</v>
      </c>
      <c r="E225" s="4">
        <v>87</v>
      </c>
      <c r="F225" s="41">
        <f>DATA[[#This Row],[Amount]]/DATA[[#This Row],[Units]]</f>
        <v>3.2183908045977012</v>
      </c>
      <c r="G225" s="41">
        <f>VLOOKUP(DATA[[#This Row],[Product]],products[],2,FALSE)</f>
        <v>8.65</v>
      </c>
      <c r="H225" s="41">
        <f t="shared" si="3"/>
        <v>752.55000000000007</v>
      </c>
      <c r="P225" s="31" t="s">
        <v>38</v>
      </c>
      <c r="Q225" s="56">
        <v>4137</v>
      </c>
    </row>
    <row r="226" spans="1:17">
      <c r="A226" t="s">
        <v>13</v>
      </c>
      <c r="B226" t="s">
        <v>14</v>
      </c>
      <c r="C226" t="s">
        <v>7</v>
      </c>
      <c r="D226" s="3">
        <v>6118</v>
      </c>
      <c r="E226" s="4">
        <v>174</v>
      </c>
      <c r="F226" s="41">
        <f>DATA[[#This Row],[Amount]]/DATA[[#This Row],[Units]]</f>
        <v>35.160919540229884</v>
      </c>
      <c r="G226" s="41">
        <f>VLOOKUP(DATA[[#This Row],[Product]],products[],2,FALSE)</f>
        <v>14.49</v>
      </c>
      <c r="H226" s="41">
        <f t="shared" si="3"/>
        <v>2521.2600000000002</v>
      </c>
      <c r="P226" s="30" t="s">
        <v>34</v>
      </c>
      <c r="Q226" s="57">
        <v>2023</v>
      </c>
    </row>
    <row r="227" spans="1:17">
      <c r="A227" t="s">
        <v>26</v>
      </c>
      <c r="B227" t="s">
        <v>17</v>
      </c>
      <c r="C227" t="s">
        <v>37</v>
      </c>
      <c r="D227" s="3">
        <v>4802</v>
      </c>
      <c r="E227" s="4">
        <v>36</v>
      </c>
      <c r="F227" s="41">
        <f>DATA[[#This Row],[Amount]]/DATA[[#This Row],[Units]]</f>
        <v>133.38888888888889</v>
      </c>
      <c r="G227" s="41">
        <f>VLOOKUP(DATA[[#This Row],[Product]],products[],2,FALSE)</f>
        <v>11.73</v>
      </c>
      <c r="H227" s="41">
        <f t="shared" si="3"/>
        <v>422.28000000000003</v>
      </c>
      <c r="P227" s="31" t="s">
        <v>7</v>
      </c>
      <c r="Q227" s="56">
        <v>9051</v>
      </c>
    </row>
    <row r="228" spans="1:17">
      <c r="A228" t="s">
        <v>11</v>
      </c>
      <c r="B228" t="s">
        <v>20</v>
      </c>
      <c r="C228" t="s">
        <v>38</v>
      </c>
      <c r="D228" s="3">
        <v>4137</v>
      </c>
      <c r="E228" s="4">
        <v>60</v>
      </c>
      <c r="F228" s="41">
        <f>DATA[[#This Row],[Amount]]/DATA[[#This Row],[Units]]</f>
        <v>68.95</v>
      </c>
      <c r="G228" s="41">
        <f>VLOOKUP(DATA[[#This Row],[Product]],products[],2,FALSE)</f>
        <v>4.97</v>
      </c>
      <c r="H228" s="41">
        <f t="shared" si="3"/>
        <v>298.2</v>
      </c>
      <c r="P228" s="30" t="s">
        <v>40</v>
      </c>
      <c r="Q228" s="57">
        <v>2919</v>
      </c>
    </row>
    <row r="229" spans="1:17">
      <c r="A229" t="s">
        <v>27</v>
      </c>
      <c r="B229" t="s">
        <v>9</v>
      </c>
      <c r="C229" t="s">
        <v>34</v>
      </c>
      <c r="D229" s="3">
        <v>2023</v>
      </c>
      <c r="E229" s="4">
        <v>78</v>
      </c>
      <c r="F229" s="41">
        <f>DATA[[#This Row],[Amount]]/DATA[[#This Row],[Units]]</f>
        <v>25.935897435897434</v>
      </c>
      <c r="G229" s="41">
        <f>VLOOKUP(DATA[[#This Row],[Product]],products[],2,FALSE)</f>
        <v>6.49</v>
      </c>
      <c r="H229" s="41">
        <f t="shared" si="3"/>
        <v>506.22</v>
      </c>
      <c r="P229" s="31" t="s">
        <v>22</v>
      </c>
      <c r="Q229" s="56">
        <v>5915</v>
      </c>
    </row>
    <row r="230" spans="1:17">
      <c r="A230" t="s">
        <v>11</v>
      </c>
      <c r="B230" t="s">
        <v>14</v>
      </c>
      <c r="C230" t="s">
        <v>7</v>
      </c>
      <c r="D230" s="3">
        <v>9051</v>
      </c>
      <c r="E230" s="4">
        <v>57</v>
      </c>
      <c r="F230" s="41">
        <f>DATA[[#This Row],[Amount]]/DATA[[#This Row],[Units]]</f>
        <v>158.78947368421052</v>
      </c>
      <c r="G230" s="41">
        <f>VLOOKUP(DATA[[#This Row],[Product]],products[],2,FALSE)</f>
        <v>14.49</v>
      </c>
      <c r="H230" s="41">
        <f t="shared" si="3"/>
        <v>825.93000000000006</v>
      </c>
      <c r="P230" s="30" t="s">
        <v>37</v>
      </c>
      <c r="Q230" s="57">
        <v>2562</v>
      </c>
    </row>
    <row r="231" spans="1:17">
      <c r="A231" t="s">
        <v>11</v>
      </c>
      <c r="B231" t="s">
        <v>6</v>
      </c>
      <c r="C231" t="s">
        <v>40</v>
      </c>
      <c r="D231" s="3">
        <v>2919</v>
      </c>
      <c r="E231" s="4">
        <v>45</v>
      </c>
      <c r="F231" s="41">
        <f>DATA[[#This Row],[Amount]]/DATA[[#This Row],[Units]]</f>
        <v>64.86666666666666</v>
      </c>
      <c r="G231" s="41">
        <f>VLOOKUP(DATA[[#This Row],[Product]],products[],2,FALSE)</f>
        <v>10.38</v>
      </c>
      <c r="H231" s="41">
        <f t="shared" si="3"/>
        <v>467.1</v>
      </c>
      <c r="P231" s="31" t="s">
        <v>18</v>
      </c>
      <c r="Q231" s="56">
        <v>8813</v>
      </c>
    </row>
    <row r="232" spans="1:17">
      <c r="A232" t="s">
        <v>13</v>
      </c>
      <c r="B232" t="s">
        <v>20</v>
      </c>
      <c r="C232" t="s">
        <v>22</v>
      </c>
      <c r="D232" s="3">
        <v>5915</v>
      </c>
      <c r="E232" s="4">
        <v>3</v>
      </c>
      <c r="F232" s="41">
        <f>DATA[[#This Row],[Amount]]/DATA[[#This Row],[Units]]</f>
        <v>1971.6666666666667</v>
      </c>
      <c r="G232" s="41">
        <f>VLOOKUP(DATA[[#This Row],[Product]],products[],2,FALSE)</f>
        <v>9.77</v>
      </c>
      <c r="H232" s="41">
        <f t="shared" si="3"/>
        <v>29.31</v>
      </c>
      <c r="P232" s="30" t="s">
        <v>15</v>
      </c>
      <c r="Q232" s="57">
        <v>6111</v>
      </c>
    </row>
    <row r="233" spans="1:17">
      <c r="A233" t="s">
        <v>35</v>
      </c>
      <c r="B233" t="s">
        <v>9</v>
      </c>
      <c r="C233" t="s">
        <v>37</v>
      </c>
      <c r="D233" s="3">
        <v>2562</v>
      </c>
      <c r="E233" s="4">
        <v>6</v>
      </c>
      <c r="F233" s="41">
        <f>DATA[[#This Row],[Amount]]/DATA[[#This Row],[Units]]</f>
        <v>427</v>
      </c>
      <c r="G233" s="41">
        <f>VLOOKUP(DATA[[#This Row],[Product]],products[],2,FALSE)</f>
        <v>11.73</v>
      </c>
      <c r="H233" s="41">
        <f t="shared" si="3"/>
        <v>70.38</v>
      </c>
      <c r="P233" s="31" t="s">
        <v>21</v>
      </c>
      <c r="Q233" s="56">
        <v>3507</v>
      </c>
    </row>
    <row r="234" spans="1:17">
      <c r="A234" t="s">
        <v>25</v>
      </c>
      <c r="B234" t="s">
        <v>6</v>
      </c>
      <c r="C234" t="s">
        <v>18</v>
      </c>
      <c r="D234" s="3">
        <v>8813</v>
      </c>
      <c r="E234" s="4">
        <v>21</v>
      </c>
      <c r="F234" s="41">
        <f>DATA[[#This Row],[Amount]]/DATA[[#This Row],[Units]]</f>
        <v>419.66666666666669</v>
      </c>
      <c r="G234" s="41">
        <f>VLOOKUP(DATA[[#This Row],[Product]],products[],2,FALSE)</f>
        <v>13.15</v>
      </c>
      <c r="H234" s="41">
        <f t="shared" si="3"/>
        <v>276.15000000000003</v>
      </c>
      <c r="P234" s="30" t="s">
        <v>31</v>
      </c>
      <c r="Q234" s="57">
        <v>4319</v>
      </c>
    </row>
    <row r="235" spans="1:17">
      <c r="A235" t="s">
        <v>25</v>
      </c>
      <c r="B235" t="s">
        <v>14</v>
      </c>
      <c r="C235" t="s">
        <v>15</v>
      </c>
      <c r="D235" s="3">
        <v>6111</v>
      </c>
      <c r="E235" s="4">
        <v>3</v>
      </c>
      <c r="F235" s="41">
        <f>DATA[[#This Row],[Amount]]/DATA[[#This Row],[Units]]</f>
        <v>2037</v>
      </c>
      <c r="G235" s="41">
        <f>VLOOKUP(DATA[[#This Row],[Product]],products[],2,FALSE)</f>
        <v>6.47</v>
      </c>
      <c r="H235" s="41">
        <f t="shared" si="3"/>
        <v>19.41</v>
      </c>
      <c r="P235" s="31" t="s">
        <v>42</v>
      </c>
      <c r="Q235" s="56">
        <v>609</v>
      </c>
    </row>
    <row r="236" spans="1:17">
      <c r="A236" t="s">
        <v>8</v>
      </c>
      <c r="B236" t="s">
        <v>30</v>
      </c>
      <c r="C236" t="s">
        <v>21</v>
      </c>
      <c r="D236" s="3">
        <v>3507</v>
      </c>
      <c r="E236" s="4">
        <v>288</v>
      </c>
      <c r="F236" s="41">
        <f>DATA[[#This Row],[Amount]]/DATA[[#This Row],[Units]]</f>
        <v>12.177083333333334</v>
      </c>
      <c r="G236" s="41">
        <f>VLOOKUP(DATA[[#This Row],[Product]],products[],2,FALSE)</f>
        <v>5.79</v>
      </c>
      <c r="H236" s="41">
        <f t="shared" si="3"/>
        <v>1667.52</v>
      </c>
      <c r="P236" s="30" t="s">
        <v>39</v>
      </c>
      <c r="Q236" s="57">
        <v>6370</v>
      </c>
    </row>
    <row r="237" spans="1:17">
      <c r="A237" t="s">
        <v>16</v>
      </c>
      <c r="B237" t="s">
        <v>14</v>
      </c>
      <c r="C237" t="s">
        <v>31</v>
      </c>
      <c r="D237" s="3">
        <v>4319</v>
      </c>
      <c r="E237" s="4">
        <v>30</v>
      </c>
      <c r="F237" s="41">
        <f>DATA[[#This Row],[Amount]]/DATA[[#This Row],[Units]]</f>
        <v>143.96666666666667</v>
      </c>
      <c r="G237" s="41">
        <f>VLOOKUP(DATA[[#This Row],[Product]],products[],2,FALSE)</f>
        <v>9.33</v>
      </c>
      <c r="H237" s="41">
        <f t="shared" si="3"/>
        <v>279.89999999999998</v>
      </c>
      <c r="P237" s="31" t="s">
        <v>36</v>
      </c>
      <c r="Q237" s="56">
        <v>5474</v>
      </c>
    </row>
    <row r="238" spans="1:17">
      <c r="A238" t="s">
        <v>5</v>
      </c>
      <c r="B238" t="s">
        <v>20</v>
      </c>
      <c r="C238" t="s">
        <v>42</v>
      </c>
      <c r="D238" s="3">
        <v>609</v>
      </c>
      <c r="E238" s="4">
        <v>87</v>
      </c>
      <c r="F238" s="41">
        <f>DATA[[#This Row],[Amount]]/DATA[[#This Row],[Units]]</f>
        <v>7</v>
      </c>
      <c r="G238" s="41">
        <f>VLOOKUP(DATA[[#This Row],[Product]],products[],2,FALSE)</f>
        <v>5.6</v>
      </c>
      <c r="H238" s="41">
        <f t="shared" si="3"/>
        <v>487.2</v>
      </c>
      <c r="P238" s="30" t="s">
        <v>39</v>
      </c>
      <c r="Q238" s="57">
        <v>3164</v>
      </c>
    </row>
    <row r="239" spans="1:17">
      <c r="A239" t="s">
        <v>5</v>
      </c>
      <c r="B239" t="s">
        <v>17</v>
      </c>
      <c r="C239" t="s">
        <v>39</v>
      </c>
      <c r="D239" s="3">
        <v>6370</v>
      </c>
      <c r="E239" s="4">
        <v>30</v>
      </c>
      <c r="F239" s="41">
        <f>DATA[[#This Row],[Amount]]/DATA[[#This Row],[Units]]</f>
        <v>212.33333333333334</v>
      </c>
      <c r="G239" s="41">
        <f>VLOOKUP(DATA[[#This Row],[Product]],products[],2,FALSE)</f>
        <v>16.73</v>
      </c>
      <c r="H239" s="41">
        <f t="shared" si="3"/>
        <v>501.90000000000003</v>
      </c>
      <c r="P239" s="31" t="s">
        <v>12</v>
      </c>
      <c r="Q239" s="56">
        <v>1302</v>
      </c>
    </row>
    <row r="240" spans="1:17">
      <c r="A240" t="s">
        <v>25</v>
      </c>
      <c r="B240" t="s">
        <v>20</v>
      </c>
      <c r="C240" t="s">
        <v>36</v>
      </c>
      <c r="D240" s="3">
        <v>5474</v>
      </c>
      <c r="E240" s="4">
        <v>168</v>
      </c>
      <c r="F240" s="41">
        <f>DATA[[#This Row],[Amount]]/DATA[[#This Row],[Units]]</f>
        <v>32.583333333333336</v>
      </c>
      <c r="G240" s="41">
        <f>VLOOKUP(DATA[[#This Row],[Product]],products[],2,FALSE)</f>
        <v>7.64</v>
      </c>
      <c r="H240" s="41">
        <f t="shared" si="3"/>
        <v>1283.52</v>
      </c>
      <c r="P240" s="30" t="s">
        <v>40</v>
      </c>
      <c r="Q240" s="57">
        <v>7308</v>
      </c>
    </row>
    <row r="241" spans="1:17">
      <c r="A241" t="s">
        <v>5</v>
      </c>
      <c r="B241" t="s">
        <v>14</v>
      </c>
      <c r="C241" t="s">
        <v>39</v>
      </c>
      <c r="D241" s="3">
        <v>3164</v>
      </c>
      <c r="E241" s="4">
        <v>306</v>
      </c>
      <c r="F241" s="41">
        <f>DATA[[#This Row],[Amount]]/DATA[[#This Row],[Units]]</f>
        <v>10.339869281045752</v>
      </c>
      <c r="G241" s="41">
        <f>VLOOKUP(DATA[[#This Row],[Product]],products[],2,FALSE)</f>
        <v>16.73</v>
      </c>
      <c r="H241" s="41">
        <f t="shared" si="3"/>
        <v>5119.38</v>
      </c>
      <c r="P241" s="31" t="s">
        <v>39</v>
      </c>
      <c r="Q241" s="56">
        <v>6132</v>
      </c>
    </row>
    <row r="242" spans="1:17">
      <c r="A242" t="s">
        <v>16</v>
      </c>
      <c r="B242" t="s">
        <v>9</v>
      </c>
      <c r="C242" t="s">
        <v>12</v>
      </c>
      <c r="D242" s="3">
        <v>1302</v>
      </c>
      <c r="E242" s="4">
        <v>402</v>
      </c>
      <c r="F242" s="41">
        <f>DATA[[#This Row],[Amount]]/DATA[[#This Row],[Units]]</f>
        <v>3.2388059701492535</v>
      </c>
      <c r="G242" s="41">
        <f>VLOOKUP(DATA[[#This Row],[Product]],products[],2,FALSE)</f>
        <v>11.88</v>
      </c>
      <c r="H242" s="41">
        <f t="shared" si="3"/>
        <v>4775.76</v>
      </c>
      <c r="P242" s="30" t="s">
        <v>24</v>
      </c>
      <c r="Q242" s="57">
        <v>3472</v>
      </c>
    </row>
    <row r="243" spans="1:17">
      <c r="A243" t="s">
        <v>27</v>
      </c>
      <c r="B243" t="s">
        <v>6</v>
      </c>
      <c r="C243" t="s">
        <v>40</v>
      </c>
      <c r="D243" s="3">
        <v>7308</v>
      </c>
      <c r="E243" s="4">
        <v>327</v>
      </c>
      <c r="F243" s="41">
        <f>DATA[[#This Row],[Amount]]/DATA[[#This Row],[Units]]</f>
        <v>22.348623853211009</v>
      </c>
      <c r="G243" s="41">
        <f>VLOOKUP(DATA[[#This Row],[Product]],products[],2,FALSE)</f>
        <v>10.38</v>
      </c>
      <c r="H243" s="41">
        <f t="shared" si="3"/>
        <v>3394.26</v>
      </c>
      <c r="P243" s="31" t="s">
        <v>15</v>
      </c>
      <c r="Q243" s="56">
        <v>9660</v>
      </c>
    </row>
    <row r="244" spans="1:17">
      <c r="A244" t="s">
        <v>5</v>
      </c>
      <c r="B244" t="s">
        <v>6</v>
      </c>
      <c r="C244" t="s">
        <v>39</v>
      </c>
      <c r="D244" s="3">
        <v>6132</v>
      </c>
      <c r="E244" s="4">
        <v>93</v>
      </c>
      <c r="F244" s="41">
        <f>DATA[[#This Row],[Amount]]/DATA[[#This Row],[Units]]</f>
        <v>65.935483870967744</v>
      </c>
      <c r="G244" s="41">
        <f>VLOOKUP(DATA[[#This Row],[Product]],products[],2,FALSE)</f>
        <v>16.73</v>
      </c>
      <c r="H244" s="41">
        <f t="shared" si="3"/>
        <v>1555.89</v>
      </c>
      <c r="P244" s="30" t="s">
        <v>42</v>
      </c>
      <c r="Q244" s="57">
        <v>2436</v>
      </c>
    </row>
    <row r="245" spans="1:17">
      <c r="A245" t="s">
        <v>35</v>
      </c>
      <c r="B245" t="s">
        <v>9</v>
      </c>
      <c r="C245" t="s">
        <v>24</v>
      </c>
      <c r="D245" s="3">
        <v>3472</v>
      </c>
      <c r="E245" s="4">
        <v>96</v>
      </c>
      <c r="F245" s="41">
        <f>DATA[[#This Row],[Amount]]/DATA[[#This Row],[Units]]</f>
        <v>36.166666666666664</v>
      </c>
      <c r="G245" s="41">
        <f>VLOOKUP(DATA[[#This Row],[Product]],products[],2,FALSE)</f>
        <v>11.7</v>
      </c>
      <c r="H245" s="41">
        <f t="shared" si="3"/>
        <v>1123.1999999999998</v>
      </c>
      <c r="P245" s="31" t="s">
        <v>19</v>
      </c>
      <c r="Q245" s="56">
        <v>9506</v>
      </c>
    </row>
    <row r="246" spans="1:17">
      <c r="A246" t="s">
        <v>8</v>
      </c>
      <c r="B246" t="s">
        <v>17</v>
      </c>
      <c r="C246" t="s">
        <v>15</v>
      </c>
      <c r="D246" s="3">
        <v>9660</v>
      </c>
      <c r="E246" s="4">
        <v>27</v>
      </c>
      <c r="F246" s="41">
        <f>DATA[[#This Row],[Amount]]/DATA[[#This Row],[Units]]</f>
        <v>357.77777777777777</v>
      </c>
      <c r="G246" s="41">
        <f>VLOOKUP(DATA[[#This Row],[Product]],products[],2,FALSE)</f>
        <v>6.47</v>
      </c>
      <c r="H246" s="41">
        <f t="shared" si="3"/>
        <v>174.69</v>
      </c>
      <c r="P246" s="30" t="s">
        <v>41</v>
      </c>
      <c r="Q246" s="57">
        <v>245</v>
      </c>
    </row>
    <row r="247" spans="1:17">
      <c r="A247" t="s">
        <v>11</v>
      </c>
      <c r="B247" t="s">
        <v>20</v>
      </c>
      <c r="C247" t="s">
        <v>42</v>
      </c>
      <c r="D247" s="3">
        <v>2436</v>
      </c>
      <c r="E247" s="4">
        <v>99</v>
      </c>
      <c r="F247" s="41">
        <f>DATA[[#This Row],[Amount]]/DATA[[#This Row],[Units]]</f>
        <v>24.606060606060606</v>
      </c>
      <c r="G247" s="41">
        <f>VLOOKUP(DATA[[#This Row],[Product]],products[],2,FALSE)</f>
        <v>5.6</v>
      </c>
      <c r="H247" s="41">
        <f t="shared" si="3"/>
        <v>554.4</v>
      </c>
      <c r="P247" s="31" t="s">
        <v>33</v>
      </c>
      <c r="Q247" s="56">
        <v>2702</v>
      </c>
    </row>
    <row r="248" spans="1:17">
      <c r="A248" t="s">
        <v>11</v>
      </c>
      <c r="B248" t="s">
        <v>20</v>
      </c>
      <c r="C248" t="s">
        <v>19</v>
      </c>
      <c r="D248" s="3">
        <v>9506</v>
      </c>
      <c r="E248" s="4">
        <v>87</v>
      </c>
      <c r="F248" s="41">
        <f>DATA[[#This Row],[Amount]]/DATA[[#This Row],[Units]]</f>
        <v>109.26436781609195</v>
      </c>
      <c r="G248" s="41">
        <f>VLOOKUP(DATA[[#This Row],[Product]],products[],2,FALSE)</f>
        <v>12.37</v>
      </c>
      <c r="H248" s="41">
        <f t="shared" si="3"/>
        <v>1076.1899999999998</v>
      </c>
      <c r="P248" s="30" t="s">
        <v>28</v>
      </c>
      <c r="Q248" s="57">
        <v>700</v>
      </c>
    </row>
    <row r="249" spans="1:17">
      <c r="A249" t="s">
        <v>35</v>
      </c>
      <c r="B249" t="s">
        <v>6</v>
      </c>
      <c r="C249" t="s">
        <v>41</v>
      </c>
      <c r="D249" s="3">
        <v>245</v>
      </c>
      <c r="E249" s="4">
        <v>288</v>
      </c>
      <c r="F249" s="41">
        <f>DATA[[#This Row],[Amount]]/DATA[[#This Row],[Units]]</f>
        <v>0.85069444444444442</v>
      </c>
      <c r="G249" s="41">
        <f>VLOOKUP(DATA[[#This Row],[Product]],products[],2,FALSE)</f>
        <v>9</v>
      </c>
      <c r="H249" s="41">
        <f t="shared" si="3"/>
        <v>2592</v>
      </c>
      <c r="P249" s="31" t="s">
        <v>28</v>
      </c>
      <c r="Q249" s="56">
        <v>3759</v>
      </c>
    </row>
    <row r="250" spans="1:17">
      <c r="A250" t="s">
        <v>8</v>
      </c>
      <c r="B250" t="s">
        <v>9</v>
      </c>
      <c r="C250" t="s">
        <v>33</v>
      </c>
      <c r="D250" s="3">
        <v>2702</v>
      </c>
      <c r="E250" s="4">
        <v>363</v>
      </c>
      <c r="F250" s="41">
        <f>DATA[[#This Row],[Amount]]/DATA[[#This Row],[Units]]</f>
        <v>7.443526170798898</v>
      </c>
      <c r="G250" s="41">
        <f>VLOOKUP(DATA[[#This Row],[Product]],products[],2,FALSE)</f>
        <v>10.62</v>
      </c>
      <c r="H250" s="41">
        <f t="shared" si="3"/>
        <v>3855.0599999999995</v>
      </c>
      <c r="P250" s="30" t="s">
        <v>28</v>
      </c>
      <c r="Q250" s="57">
        <v>1589</v>
      </c>
    </row>
    <row r="251" spans="1:17">
      <c r="A251" t="s">
        <v>35</v>
      </c>
      <c r="B251" t="s">
        <v>30</v>
      </c>
      <c r="C251" t="s">
        <v>28</v>
      </c>
      <c r="D251" s="3">
        <v>700</v>
      </c>
      <c r="E251" s="4">
        <v>87</v>
      </c>
      <c r="F251" s="41">
        <f>DATA[[#This Row],[Amount]]/DATA[[#This Row],[Units]]</f>
        <v>8.0459770114942533</v>
      </c>
      <c r="G251" s="41">
        <f>VLOOKUP(DATA[[#This Row],[Product]],products[],2,FALSE)</f>
        <v>3.11</v>
      </c>
      <c r="H251" s="41">
        <f t="shared" si="3"/>
        <v>270.57</v>
      </c>
      <c r="P251" s="31" t="s">
        <v>40</v>
      </c>
      <c r="Q251" s="56">
        <v>5194</v>
      </c>
    </row>
    <row r="252" spans="1:17">
      <c r="A252" t="s">
        <v>16</v>
      </c>
      <c r="B252" t="s">
        <v>30</v>
      </c>
      <c r="C252" t="s">
        <v>28</v>
      </c>
      <c r="D252" s="3">
        <v>3759</v>
      </c>
      <c r="E252" s="4">
        <v>150</v>
      </c>
      <c r="F252" s="41">
        <f>DATA[[#This Row],[Amount]]/DATA[[#This Row],[Units]]</f>
        <v>25.06</v>
      </c>
      <c r="G252" s="41">
        <f>VLOOKUP(DATA[[#This Row],[Product]],products[],2,FALSE)</f>
        <v>3.11</v>
      </c>
      <c r="H252" s="41">
        <f t="shared" si="3"/>
        <v>466.5</v>
      </c>
      <c r="P252" s="30" t="s">
        <v>31</v>
      </c>
      <c r="Q252" s="57">
        <v>945</v>
      </c>
    </row>
    <row r="253" spans="1:17">
      <c r="A253" t="s">
        <v>26</v>
      </c>
      <c r="B253" t="s">
        <v>9</v>
      </c>
      <c r="C253" t="s">
        <v>28</v>
      </c>
      <c r="D253" s="3">
        <v>1589</v>
      </c>
      <c r="E253" s="4">
        <v>303</v>
      </c>
      <c r="F253" s="41">
        <f>DATA[[#This Row],[Amount]]/DATA[[#This Row],[Units]]</f>
        <v>5.2442244224422438</v>
      </c>
      <c r="G253" s="41">
        <f>VLOOKUP(DATA[[#This Row],[Product]],products[],2,FALSE)</f>
        <v>3.11</v>
      </c>
      <c r="H253" s="41">
        <f t="shared" si="3"/>
        <v>942.32999999999993</v>
      </c>
      <c r="P253" s="31" t="s">
        <v>21</v>
      </c>
      <c r="Q253" s="56">
        <v>1988</v>
      </c>
    </row>
    <row r="254" spans="1:17">
      <c r="A254" t="s">
        <v>23</v>
      </c>
      <c r="B254" t="s">
        <v>9</v>
      </c>
      <c r="C254" t="s">
        <v>40</v>
      </c>
      <c r="D254" s="3">
        <v>5194</v>
      </c>
      <c r="E254" s="4">
        <v>288</v>
      </c>
      <c r="F254" s="41">
        <f>DATA[[#This Row],[Amount]]/DATA[[#This Row],[Units]]</f>
        <v>18.034722222222221</v>
      </c>
      <c r="G254" s="41">
        <f>VLOOKUP(DATA[[#This Row],[Product]],products[],2,FALSE)</f>
        <v>10.38</v>
      </c>
      <c r="H254" s="41">
        <f t="shared" si="3"/>
        <v>2989.44</v>
      </c>
      <c r="P254" s="30" t="s">
        <v>10</v>
      </c>
      <c r="Q254" s="57">
        <v>6734</v>
      </c>
    </row>
    <row r="255" spans="1:17">
      <c r="A255" t="s">
        <v>35</v>
      </c>
      <c r="B255" t="s">
        <v>14</v>
      </c>
      <c r="C255" t="s">
        <v>31</v>
      </c>
      <c r="D255" s="3">
        <v>945</v>
      </c>
      <c r="E255" s="4">
        <v>75</v>
      </c>
      <c r="F255" s="41">
        <f>DATA[[#This Row],[Amount]]/DATA[[#This Row],[Units]]</f>
        <v>12.6</v>
      </c>
      <c r="G255" s="41">
        <f>VLOOKUP(DATA[[#This Row],[Product]],products[],2,FALSE)</f>
        <v>9.33</v>
      </c>
      <c r="H255" s="41">
        <f t="shared" si="3"/>
        <v>699.75</v>
      </c>
      <c r="P255" s="31" t="s">
        <v>12</v>
      </c>
      <c r="Q255" s="56">
        <v>217</v>
      </c>
    </row>
    <row r="256" spans="1:17">
      <c r="A256" t="s">
        <v>5</v>
      </c>
      <c r="B256" t="s">
        <v>20</v>
      </c>
      <c r="C256" t="s">
        <v>21</v>
      </c>
      <c r="D256" s="3">
        <v>1988</v>
      </c>
      <c r="E256" s="4">
        <v>39</v>
      </c>
      <c r="F256" s="41">
        <f>DATA[[#This Row],[Amount]]/DATA[[#This Row],[Units]]</f>
        <v>50.974358974358971</v>
      </c>
      <c r="G256" s="41">
        <f>VLOOKUP(DATA[[#This Row],[Product]],products[],2,FALSE)</f>
        <v>5.79</v>
      </c>
      <c r="H256" s="41">
        <f t="shared" si="3"/>
        <v>225.81</v>
      </c>
      <c r="P256" s="30" t="s">
        <v>22</v>
      </c>
      <c r="Q256" s="57">
        <v>6279</v>
      </c>
    </row>
    <row r="257" spans="1:17">
      <c r="A257" t="s">
        <v>16</v>
      </c>
      <c r="B257" t="s">
        <v>30</v>
      </c>
      <c r="C257" t="s">
        <v>10</v>
      </c>
      <c r="D257" s="3">
        <v>6734</v>
      </c>
      <c r="E257" s="4">
        <v>123</v>
      </c>
      <c r="F257" s="41">
        <f>DATA[[#This Row],[Amount]]/DATA[[#This Row],[Units]]</f>
        <v>54.747967479674799</v>
      </c>
      <c r="G257" s="41">
        <f>VLOOKUP(DATA[[#This Row],[Product]],products[],2,FALSE)</f>
        <v>8.65</v>
      </c>
      <c r="H257" s="41">
        <f t="shared" si="3"/>
        <v>1063.95</v>
      </c>
      <c r="P257" s="31" t="s">
        <v>31</v>
      </c>
      <c r="Q257" s="56">
        <v>4424</v>
      </c>
    </row>
    <row r="258" spans="1:17">
      <c r="A258" t="s">
        <v>5</v>
      </c>
      <c r="B258" t="s">
        <v>14</v>
      </c>
      <c r="C258" t="s">
        <v>12</v>
      </c>
      <c r="D258" s="3">
        <v>217</v>
      </c>
      <c r="E258" s="4">
        <v>36</v>
      </c>
      <c r="F258" s="41">
        <f>DATA[[#This Row],[Amount]]/DATA[[#This Row],[Units]]</f>
        <v>6.0277777777777777</v>
      </c>
      <c r="G258" s="41">
        <f>VLOOKUP(DATA[[#This Row],[Product]],products[],2,FALSE)</f>
        <v>11.88</v>
      </c>
      <c r="H258" s="41">
        <f t="shared" si="3"/>
        <v>427.68</v>
      </c>
      <c r="P258" s="30" t="s">
        <v>28</v>
      </c>
      <c r="Q258" s="57">
        <v>189</v>
      </c>
    </row>
    <row r="259" spans="1:17">
      <c r="A259" t="s">
        <v>25</v>
      </c>
      <c r="B259" t="s">
        <v>30</v>
      </c>
      <c r="C259" t="s">
        <v>22</v>
      </c>
      <c r="D259" s="3">
        <v>6279</v>
      </c>
      <c r="E259" s="4">
        <v>237</v>
      </c>
      <c r="F259" s="41">
        <f>DATA[[#This Row],[Amount]]/DATA[[#This Row],[Units]]</f>
        <v>26.49367088607595</v>
      </c>
      <c r="G259" s="41">
        <f>VLOOKUP(DATA[[#This Row],[Product]],products[],2,FALSE)</f>
        <v>9.77</v>
      </c>
      <c r="H259" s="41">
        <f t="shared" si="3"/>
        <v>2315.4899999999998</v>
      </c>
      <c r="P259" s="31" t="s">
        <v>22</v>
      </c>
      <c r="Q259" s="56">
        <v>490</v>
      </c>
    </row>
    <row r="260" spans="1:17">
      <c r="A260" t="s">
        <v>5</v>
      </c>
      <c r="B260" t="s">
        <v>14</v>
      </c>
      <c r="C260" t="s">
        <v>31</v>
      </c>
      <c r="D260" s="3">
        <v>4424</v>
      </c>
      <c r="E260" s="4">
        <v>201</v>
      </c>
      <c r="F260" s="41">
        <f>DATA[[#This Row],[Amount]]/DATA[[#This Row],[Units]]</f>
        <v>22.009950248756219</v>
      </c>
      <c r="G260" s="41">
        <f>VLOOKUP(DATA[[#This Row],[Product]],products[],2,FALSE)</f>
        <v>9.33</v>
      </c>
      <c r="H260" s="41">
        <f t="shared" ref="H260:H303" si="4">G260*E260</f>
        <v>1875.33</v>
      </c>
      <c r="P260" s="30" t="s">
        <v>41</v>
      </c>
      <c r="Q260" s="57">
        <v>434</v>
      </c>
    </row>
    <row r="261" spans="1:17">
      <c r="A261" t="s">
        <v>26</v>
      </c>
      <c r="B261" t="s">
        <v>14</v>
      </c>
      <c r="C261" t="s">
        <v>28</v>
      </c>
      <c r="D261" s="3">
        <v>189</v>
      </c>
      <c r="E261" s="4">
        <v>48</v>
      </c>
      <c r="F261" s="41">
        <f>DATA[[#This Row],[Amount]]/DATA[[#This Row],[Units]]</f>
        <v>3.9375</v>
      </c>
      <c r="G261" s="41">
        <f>VLOOKUP(DATA[[#This Row],[Product]],products[],2,FALSE)</f>
        <v>3.11</v>
      </c>
      <c r="H261" s="41">
        <f t="shared" si="4"/>
        <v>149.28</v>
      </c>
      <c r="P261" s="31" t="s">
        <v>7</v>
      </c>
      <c r="Q261" s="56">
        <v>10129</v>
      </c>
    </row>
    <row r="262" spans="1:17">
      <c r="A262" t="s">
        <v>25</v>
      </c>
      <c r="B262" t="s">
        <v>9</v>
      </c>
      <c r="C262" t="s">
        <v>22</v>
      </c>
      <c r="D262" s="3">
        <v>490</v>
      </c>
      <c r="E262" s="4">
        <v>84</v>
      </c>
      <c r="F262" s="41">
        <f>DATA[[#This Row],[Amount]]/DATA[[#This Row],[Units]]</f>
        <v>5.833333333333333</v>
      </c>
      <c r="G262" s="41">
        <f>VLOOKUP(DATA[[#This Row],[Product]],products[],2,FALSE)</f>
        <v>9.77</v>
      </c>
      <c r="H262" s="41">
        <f t="shared" si="4"/>
        <v>820.68</v>
      </c>
      <c r="P262" s="30" t="s">
        <v>40</v>
      </c>
      <c r="Q262" s="57">
        <v>1652</v>
      </c>
    </row>
    <row r="263" spans="1:17">
      <c r="A263" t="s">
        <v>8</v>
      </c>
      <c r="B263" t="s">
        <v>6</v>
      </c>
      <c r="C263" t="s">
        <v>41</v>
      </c>
      <c r="D263" s="3">
        <v>434</v>
      </c>
      <c r="E263" s="4">
        <v>87</v>
      </c>
      <c r="F263" s="41">
        <f>DATA[[#This Row],[Amount]]/DATA[[#This Row],[Units]]</f>
        <v>4.9885057471264371</v>
      </c>
      <c r="G263" s="41">
        <f>VLOOKUP(DATA[[#This Row],[Product]],products[],2,FALSE)</f>
        <v>9</v>
      </c>
      <c r="H263" s="41">
        <f t="shared" si="4"/>
        <v>783</v>
      </c>
      <c r="P263" s="31" t="s">
        <v>41</v>
      </c>
      <c r="Q263" s="56">
        <v>6433</v>
      </c>
    </row>
    <row r="264" spans="1:17">
      <c r="A264" t="s">
        <v>23</v>
      </c>
      <c r="B264" t="s">
        <v>20</v>
      </c>
      <c r="C264" t="s">
        <v>7</v>
      </c>
      <c r="D264" s="3">
        <v>10129</v>
      </c>
      <c r="E264" s="4">
        <v>312</v>
      </c>
      <c r="F264" s="41">
        <f>DATA[[#This Row],[Amount]]/DATA[[#This Row],[Units]]</f>
        <v>32.464743589743591</v>
      </c>
      <c r="G264" s="41">
        <f>VLOOKUP(DATA[[#This Row],[Product]],products[],2,FALSE)</f>
        <v>14.49</v>
      </c>
      <c r="H264" s="41">
        <f t="shared" si="4"/>
        <v>4520.88</v>
      </c>
      <c r="P264" s="30" t="s">
        <v>34</v>
      </c>
      <c r="Q264" s="57">
        <v>2212</v>
      </c>
    </row>
    <row r="265" spans="1:17">
      <c r="A265" t="s">
        <v>27</v>
      </c>
      <c r="B265" t="s">
        <v>17</v>
      </c>
      <c r="C265" t="s">
        <v>40</v>
      </c>
      <c r="D265" s="3">
        <v>1652</v>
      </c>
      <c r="E265" s="4">
        <v>102</v>
      </c>
      <c r="F265" s="41">
        <f>DATA[[#This Row],[Amount]]/DATA[[#This Row],[Units]]</f>
        <v>16.196078431372548</v>
      </c>
      <c r="G265" s="41">
        <f>VLOOKUP(DATA[[#This Row],[Product]],products[],2,FALSE)</f>
        <v>10.38</v>
      </c>
      <c r="H265" s="41">
        <f t="shared" si="4"/>
        <v>1058.76</v>
      </c>
      <c r="P265" s="31" t="s">
        <v>36</v>
      </c>
      <c r="Q265" s="56">
        <v>609</v>
      </c>
    </row>
    <row r="266" spans="1:17">
      <c r="A266" t="s">
        <v>8</v>
      </c>
      <c r="B266" t="s">
        <v>20</v>
      </c>
      <c r="C266" t="s">
        <v>41</v>
      </c>
      <c r="D266" s="3">
        <v>6433</v>
      </c>
      <c r="E266" s="4">
        <v>78</v>
      </c>
      <c r="F266" s="41">
        <f>DATA[[#This Row],[Amount]]/DATA[[#This Row],[Units]]</f>
        <v>82.474358974358978</v>
      </c>
      <c r="G266" s="41">
        <f>VLOOKUP(DATA[[#This Row],[Product]],products[],2,FALSE)</f>
        <v>9</v>
      </c>
      <c r="H266" s="41">
        <f t="shared" si="4"/>
        <v>702</v>
      </c>
      <c r="P266" s="30" t="s">
        <v>38</v>
      </c>
      <c r="Q266" s="57">
        <v>1638</v>
      </c>
    </row>
    <row r="267" spans="1:17">
      <c r="A267" t="s">
        <v>27</v>
      </c>
      <c r="B267" t="s">
        <v>30</v>
      </c>
      <c r="C267" t="s">
        <v>34</v>
      </c>
      <c r="D267" s="3">
        <v>2212</v>
      </c>
      <c r="E267" s="4">
        <v>117</v>
      </c>
      <c r="F267" s="41">
        <f>DATA[[#This Row],[Amount]]/DATA[[#This Row],[Units]]</f>
        <v>18.905982905982906</v>
      </c>
      <c r="G267" s="41">
        <f>VLOOKUP(DATA[[#This Row],[Product]],products[],2,FALSE)</f>
        <v>6.49</v>
      </c>
      <c r="H267" s="41">
        <f t="shared" si="4"/>
        <v>759.33</v>
      </c>
      <c r="P267" s="31" t="s">
        <v>37</v>
      </c>
      <c r="Q267" s="56">
        <v>3829</v>
      </c>
    </row>
    <row r="268" spans="1:17">
      <c r="A268" t="s">
        <v>13</v>
      </c>
      <c r="B268" t="s">
        <v>9</v>
      </c>
      <c r="C268" t="s">
        <v>36</v>
      </c>
      <c r="D268" s="3">
        <v>609</v>
      </c>
      <c r="E268" s="4">
        <v>99</v>
      </c>
      <c r="F268" s="41">
        <f>DATA[[#This Row],[Amount]]/DATA[[#This Row],[Units]]</f>
        <v>6.1515151515151514</v>
      </c>
      <c r="G268" s="41">
        <f>VLOOKUP(DATA[[#This Row],[Product]],products[],2,FALSE)</f>
        <v>7.64</v>
      </c>
      <c r="H268" s="41">
        <f t="shared" si="4"/>
        <v>756.36</v>
      </c>
      <c r="P268" s="30" t="s">
        <v>37</v>
      </c>
      <c r="Q268" s="57">
        <v>5775</v>
      </c>
    </row>
    <row r="269" spans="1:17">
      <c r="A269" t="s">
        <v>5</v>
      </c>
      <c r="B269" t="s">
        <v>9</v>
      </c>
      <c r="C269" t="s">
        <v>38</v>
      </c>
      <c r="D269" s="3">
        <v>1638</v>
      </c>
      <c r="E269" s="4">
        <v>48</v>
      </c>
      <c r="F269" s="41">
        <f>DATA[[#This Row],[Amount]]/DATA[[#This Row],[Units]]</f>
        <v>34.125</v>
      </c>
      <c r="G269" s="41">
        <f>VLOOKUP(DATA[[#This Row],[Product]],products[],2,FALSE)</f>
        <v>4.97</v>
      </c>
      <c r="H269" s="41">
        <f t="shared" si="4"/>
        <v>238.56</v>
      </c>
      <c r="P269" s="31" t="s">
        <v>33</v>
      </c>
      <c r="Q269" s="56">
        <v>1071</v>
      </c>
    </row>
    <row r="270" spans="1:17">
      <c r="A270" t="s">
        <v>23</v>
      </c>
      <c r="B270" t="s">
        <v>30</v>
      </c>
      <c r="C270" t="s">
        <v>37</v>
      </c>
      <c r="D270" s="3">
        <v>3829</v>
      </c>
      <c r="E270" s="4">
        <v>24</v>
      </c>
      <c r="F270" s="41">
        <f>DATA[[#This Row],[Amount]]/DATA[[#This Row],[Units]]</f>
        <v>159.54166666666666</v>
      </c>
      <c r="G270" s="41">
        <f>VLOOKUP(DATA[[#This Row],[Product]],products[],2,FALSE)</f>
        <v>11.73</v>
      </c>
      <c r="H270" s="41">
        <f t="shared" si="4"/>
        <v>281.52</v>
      </c>
      <c r="P270" s="30" t="s">
        <v>34</v>
      </c>
      <c r="Q270" s="57">
        <v>5019</v>
      </c>
    </row>
    <row r="271" spans="1:17">
      <c r="A271" t="s">
        <v>5</v>
      </c>
      <c r="B271" t="s">
        <v>17</v>
      </c>
      <c r="C271" t="s">
        <v>37</v>
      </c>
      <c r="D271" s="3">
        <v>5775</v>
      </c>
      <c r="E271" s="4">
        <v>42</v>
      </c>
      <c r="F271" s="41">
        <f>DATA[[#This Row],[Amount]]/DATA[[#This Row],[Units]]</f>
        <v>137.5</v>
      </c>
      <c r="G271" s="41">
        <f>VLOOKUP(DATA[[#This Row],[Product]],products[],2,FALSE)</f>
        <v>11.73</v>
      </c>
      <c r="H271" s="41">
        <f t="shared" si="4"/>
        <v>492.66</v>
      </c>
      <c r="P271" s="31" t="s">
        <v>37</v>
      </c>
      <c r="Q271" s="56">
        <v>2863</v>
      </c>
    </row>
    <row r="272" spans="1:17">
      <c r="A272" t="s">
        <v>16</v>
      </c>
      <c r="B272" t="s">
        <v>9</v>
      </c>
      <c r="C272" t="s">
        <v>33</v>
      </c>
      <c r="D272" s="3">
        <v>1071</v>
      </c>
      <c r="E272" s="4">
        <v>270</v>
      </c>
      <c r="F272" s="41">
        <f>DATA[[#This Row],[Amount]]/DATA[[#This Row],[Units]]</f>
        <v>3.9666666666666668</v>
      </c>
      <c r="G272" s="41">
        <f>VLOOKUP(DATA[[#This Row],[Product]],products[],2,FALSE)</f>
        <v>10.62</v>
      </c>
      <c r="H272" s="41">
        <f t="shared" si="4"/>
        <v>2867.3999999999996</v>
      </c>
      <c r="P272" s="30" t="s">
        <v>32</v>
      </c>
      <c r="Q272" s="57">
        <v>1617</v>
      </c>
    </row>
    <row r="273" spans="1:17">
      <c r="A273" t="s">
        <v>8</v>
      </c>
      <c r="B273" t="s">
        <v>14</v>
      </c>
      <c r="C273" t="s">
        <v>34</v>
      </c>
      <c r="D273" s="3">
        <v>5019</v>
      </c>
      <c r="E273" s="4">
        <v>150</v>
      </c>
      <c r="F273" s="41">
        <f>DATA[[#This Row],[Amount]]/DATA[[#This Row],[Units]]</f>
        <v>33.46</v>
      </c>
      <c r="G273" s="41">
        <f>VLOOKUP(DATA[[#This Row],[Product]],products[],2,FALSE)</f>
        <v>6.49</v>
      </c>
      <c r="H273" s="41">
        <f t="shared" si="4"/>
        <v>973.5</v>
      </c>
      <c r="P273" s="31" t="s">
        <v>42</v>
      </c>
      <c r="Q273" s="56">
        <v>6818</v>
      </c>
    </row>
    <row r="274" spans="1:17">
      <c r="A274" t="s">
        <v>26</v>
      </c>
      <c r="B274" t="s">
        <v>6</v>
      </c>
      <c r="C274" t="s">
        <v>37</v>
      </c>
      <c r="D274" s="3">
        <v>2863</v>
      </c>
      <c r="E274" s="4">
        <v>42</v>
      </c>
      <c r="F274" s="41">
        <f>DATA[[#This Row],[Amount]]/DATA[[#This Row],[Units]]</f>
        <v>68.166666666666671</v>
      </c>
      <c r="G274" s="41">
        <f>VLOOKUP(DATA[[#This Row],[Product]],products[],2,FALSE)</f>
        <v>11.73</v>
      </c>
      <c r="H274" s="41">
        <f t="shared" si="4"/>
        <v>492.66</v>
      </c>
      <c r="P274" s="30" t="s">
        <v>37</v>
      </c>
      <c r="Q274" s="57">
        <v>6657</v>
      </c>
    </row>
    <row r="275" spans="1:17">
      <c r="A275" t="s">
        <v>5</v>
      </c>
      <c r="B275" t="s">
        <v>9</v>
      </c>
      <c r="C275" t="s">
        <v>32</v>
      </c>
      <c r="D275" s="3">
        <v>1617</v>
      </c>
      <c r="E275" s="4">
        <v>126</v>
      </c>
      <c r="F275" s="41">
        <f>DATA[[#This Row],[Amount]]/DATA[[#This Row],[Units]]</f>
        <v>12.833333333333334</v>
      </c>
      <c r="G275" s="41">
        <f>VLOOKUP(DATA[[#This Row],[Product]],products[],2,FALSE)</f>
        <v>7.16</v>
      </c>
      <c r="H275" s="41">
        <f t="shared" si="4"/>
        <v>902.16</v>
      </c>
      <c r="P275" s="31" t="s">
        <v>28</v>
      </c>
      <c r="Q275" s="56">
        <v>2919</v>
      </c>
    </row>
    <row r="276" spans="1:17">
      <c r="A276" t="s">
        <v>16</v>
      </c>
      <c r="B276" t="s">
        <v>6</v>
      </c>
      <c r="C276" t="s">
        <v>42</v>
      </c>
      <c r="D276" s="3">
        <v>6818</v>
      </c>
      <c r="E276" s="4">
        <v>6</v>
      </c>
      <c r="F276" s="41">
        <f>DATA[[#This Row],[Amount]]/DATA[[#This Row],[Units]]</f>
        <v>1136.3333333333333</v>
      </c>
      <c r="G276" s="41">
        <f>VLOOKUP(DATA[[#This Row],[Product]],products[],2,FALSE)</f>
        <v>5.6</v>
      </c>
      <c r="H276" s="41">
        <f t="shared" si="4"/>
        <v>33.599999999999994</v>
      </c>
      <c r="P276" s="30" t="s">
        <v>21</v>
      </c>
      <c r="Q276" s="57">
        <v>3094</v>
      </c>
    </row>
    <row r="277" spans="1:17">
      <c r="A277" t="s">
        <v>27</v>
      </c>
      <c r="B277" t="s">
        <v>9</v>
      </c>
      <c r="C277" t="s">
        <v>37</v>
      </c>
      <c r="D277" s="3">
        <v>6657</v>
      </c>
      <c r="E277" s="4">
        <v>276</v>
      </c>
      <c r="F277" s="41">
        <f>DATA[[#This Row],[Amount]]/DATA[[#This Row],[Units]]</f>
        <v>24.119565217391305</v>
      </c>
      <c r="G277" s="41">
        <f>VLOOKUP(DATA[[#This Row],[Product]],products[],2,FALSE)</f>
        <v>11.73</v>
      </c>
      <c r="H277" s="41">
        <f t="shared" si="4"/>
        <v>3237.48</v>
      </c>
      <c r="P277" s="31" t="s">
        <v>38</v>
      </c>
      <c r="Q277" s="56">
        <v>2989</v>
      </c>
    </row>
    <row r="278" spans="1:17">
      <c r="A278" t="s">
        <v>27</v>
      </c>
      <c r="B278" t="s">
        <v>30</v>
      </c>
      <c r="C278" t="s">
        <v>28</v>
      </c>
      <c r="D278" s="3">
        <v>2919</v>
      </c>
      <c r="E278" s="4">
        <v>93</v>
      </c>
      <c r="F278" s="41">
        <f>DATA[[#This Row],[Amount]]/DATA[[#This Row],[Units]]</f>
        <v>31.387096774193548</v>
      </c>
      <c r="G278" s="41">
        <f>VLOOKUP(DATA[[#This Row],[Product]],products[],2,FALSE)</f>
        <v>3.11</v>
      </c>
      <c r="H278" s="41">
        <f t="shared" si="4"/>
        <v>289.22999999999996</v>
      </c>
      <c r="P278" s="30" t="s">
        <v>39</v>
      </c>
      <c r="Q278" s="57">
        <v>2268</v>
      </c>
    </row>
    <row r="279" spans="1:17">
      <c r="A279" t="s">
        <v>26</v>
      </c>
      <c r="B279" t="s">
        <v>14</v>
      </c>
      <c r="C279" t="s">
        <v>21</v>
      </c>
      <c r="D279" s="3">
        <v>3094</v>
      </c>
      <c r="E279" s="4">
        <v>246</v>
      </c>
      <c r="F279" s="41">
        <f>DATA[[#This Row],[Amount]]/DATA[[#This Row],[Units]]</f>
        <v>12.577235772357724</v>
      </c>
      <c r="G279" s="41">
        <f>VLOOKUP(DATA[[#This Row],[Product]],products[],2,FALSE)</f>
        <v>5.79</v>
      </c>
      <c r="H279" s="41">
        <f t="shared" si="4"/>
        <v>1424.34</v>
      </c>
      <c r="P279" s="31" t="s">
        <v>21</v>
      </c>
      <c r="Q279" s="56">
        <v>4753</v>
      </c>
    </row>
    <row r="280" spans="1:17">
      <c r="A280" t="s">
        <v>16</v>
      </c>
      <c r="B280" t="s">
        <v>17</v>
      </c>
      <c r="C280" t="s">
        <v>38</v>
      </c>
      <c r="D280" s="3">
        <v>2989</v>
      </c>
      <c r="E280" s="4">
        <v>3</v>
      </c>
      <c r="F280" s="41">
        <f>DATA[[#This Row],[Amount]]/DATA[[#This Row],[Units]]</f>
        <v>996.33333333333337</v>
      </c>
      <c r="G280" s="41">
        <f>VLOOKUP(DATA[[#This Row],[Product]],products[],2,FALSE)</f>
        <v>4.97</v>
      </c>
      <c r="H280" s="41">
        <f t="shared" si="4"/>
        <v>14.91</v>
      </c>
      <c r="P280" s="30" t="s">
        <v>36</v>
      </c>
      <c r="Q280" s="57">
        <v>7511</v>
      </c>
    </row>
    <row r="281" spans="1:17">
      <c r="A281" t="s">
        <v>8</v>
      </c>
      <c r="B281" t="s">
        <v>20</v>
      </c>
      <c r="C281" t="s">
        <v>39</v>
      </c>
      <c r="D281" s="3">
        <v>2268</v>
      </c>
      <c r="E281" s="4">
        <v>63</v>
      </c>
      <c r="F281" s="41">
        <f>DATA[[#This Row],[Amount]]/DATA[[#This Row],[Units]]</f>
        <v>36</v>
      </c>
      <c r="G281" s="41">
        <f>VLOOKUP(DATA[[#This Row],[Product]],products[],2,FALSE)</f>
        <v>16.73</v>
      </c>
      <c r="H281" s="41">
        <f t="shared" si="4"/>
        <v>1053.99</v>
      </c>
      <c r="P281" s="31" t="s">
        <v>21</v>
      </c>
      <c r="Q281" s="56">
        <v>4326</v>
      </c>
    </row>
    <row r="282" spans="1:17">
      <c r="A282" t="s">
        <v>25</v>
      </c>
      <c r="B282" t="s">
        <v>9</v>
      </c>
      <c r="C282" t="s">
        <v>21</v>
      </c>
      <c r="D282" s="3">
        <v>4753</v>
      </c>
      <c r="E282" s="4">
        <v>246</v>
      </c>
      <c r="F282" s="41">
        <f>DATA[[#This Row],[Amount]]/DATA[[#This Row],[Units]]</f>
        <v>19.321138211382113</v>
      </c>
      <c r="G282" s="41">
        <f>VLOOKUP(DATA[[#This Row],[Product]],products[],2,FALSE)</f>
        <v>5.79</v>
      </c>
      <c r="H282" s="41">
        <f t="shared" si="4"/>
        <v>1424.34</v>
      </c>
      <c r="P282" s="30" t="s">
        <v>34</v>
      </c>
      <c r="Q282" s="57">
        <v>4935</v>
      </c>
    </row>
    <row r="283" spans="1:17">
      <c r="A283" t="s">
        <v>26</v>
      </c>
      <c r="B283" t="s">
        <v>30</v>
      </c>
      <c r="C283" t="s">
        <v>36</v>
      </c>
      <c r="D283" s="3">
        <v>7511</v>
      </c>
      <c r="E283" s="4">
        <v>120</v>
      </c>
      <c r="F283" s="41">
        <f>DATA[[#This Row],[Amount]]/DATA[[#This Row],[Units]]</f>
        <v>62.591666666666669</v>
      </c>
      <c r="G283" s="41">
        <f>VLOOKUP(DATA[[#This Row],[Product]],products[],2,FALSE)</f>
        <v>7.64</v>
      </c>
      <c r="H283" s="41">
        <f t="shared" si="4"/>
        <v>916.8</v>
      </c>
      <c r="P283" s="31" t="s">
        <v>7</v>
      </c>
      <c r="Q283" s="56">
        <v>4781</v>
      </c>
    </row>
    <row r="284" spans="1:17">
      <c r="A284" t="s">
        <v>26</v>
      </c>
      <c r="B284" t="s">
        <v>20</v>
      </c>
      <c r="C284" t="s">
        <v>21</v>
      </c>
      <c r="D284" s="3">
        <v>4326</v>
      </c>
      <c r="E284" s="4">
        <v>348</v>
      </c>
      <c r="F284" s="41">
        <f>DATA[[#This Row],[Amount]]/DATA[[#This Row],[Units]]</f>
        <v>12.431034482758621</v>
      </c>
      <c r="G284" s="41">
        <f>VLOOKUP(DATA[[#This Row],[Product]],products[],2,FALSE)</f>
        <v>5.79</v>
      </c>
      <c r="H284" s="41">
        <f t="shared" si="4"/>
        <v>2014.92</v>
      </c>
      <c r="P284" s="30" t="s">
        <v>18</v>
      </c>
      <c r="Q284" s="57">
        <v>7483</v>
      </c>
    </row>
    <row r="285" spans="1:17">
      <c r="A285" t="s">
        <v>13</v>
      </c>
      <c r="B285" t="s">
        <v>30</v>
      </c>
      <c r="C285" t="s">
        <v>34</v>
      </c>
      <c r="D285" s="3">
        <v>4935</v>
      </c>
      <c r="E285" s="4">
        <v>126</v>
      </c>
      <c r="F285" s="41">
        <f>DATA[[#This Row],[Amount]]/DATA[[#This Row],[Units]]</f>
        <v>39.166666666666664</v>
      </c>
      <c r="G285" s="41">
        <f>VLOOKUP(DATA[[#This Row],[Product]],products[],2,FALSE)</f>
        <v>6.49</v>
      </c>
      <c r="H285" s="41">
        <f t="shared" si="4"/>
        <v>817.74</v>
      </c>
      <c r="P285" s="31" t="s">
        <v>12</v>
      </c>
      <c r="Q285" s="56">
        <v>6860</v>
      </c>
    </row>
    <row r="286" spans="1:17">
      <c r="A286" t="s">
        <v>16</v>
      </c>
      <c r="B286" t="s">
        <v>9</v>
      </c>
      <c r="C286" t="s">
        <v>7</v>
      </c>
      <c r="D286" s="3">
        <v>4781</v>
      </c>
      <c r="E286" s="4">
        <v>123</v>
      </c>
      <c r="F286" s="41">
        <f>DATA[[#This Row],[Amount]]/DATA[[#This Row],[Units]]</f>
        <v>38.869918699186989</v>
      </c>
      <c r="G286" s="41">
        <f>VLOOKUP(DATA[[#This Row],[Product]],products[],2,FALSE)</f>
        <v>14.49</v>
      </c>
      <c r="H286" s="41">
        <f t="shared" si="4"/>
        <v>1782.27</v>
      </c>
      <c r="P286" s="30" t="s">
        <v>32</v>
      </c>
      <c r="Q286" s="57">
        <v>9002</v>
      </c>
    </row>
    <row r="287" spans="1:17">
      <c r="A287" t="s">
        <v>25</v>
      </c>
      <c r="B287" t="s">
        <v>20</v>
      </c>
      <c r="C287" t="s">
        <v>18</v>
      </c>
      <c r="D287" s="3">
        <v>7483</v>
      </c>
      <c r="E287" s="4">
        <v>45</v>
      </c>
      <c r="F287" s="41">
        <f>DATA[[#This Row],[Amount]]/DATA[[#This Row],[Units]]</f>
        <v>166.28888888888889</v>
      </c>
      <c r="G287" s="41">
        <f>VLOOKUP(DATA[[#This Row],[Product]],products[],2,FALSE)</f>
        <v>13.15</v>
      </c>
      <c r="H287" s="41">
        <f t="shared" si="4"/>
        <v>591.75</v>
      </c>
      <c r="P287" s="31" t="s">
        <v>32</v>
      </c>
      <c r="Q287" s="56">
        <v>1400</v>
      </c>
    </row>
    <row r="288" spans="1:17">
      <c r="A288" t="s">
        <v>35</v>
      </c>
      <c r="B288" t="s">
        <v>20</v>
      </c>
      <c r="C288" t="s">
        <v>12</v>
      </c>
      <c r="D288" s="3">
        <v>6860</v>
      </c>
      <c r="E288" s="4">
        <v>126</v>
      </c>
      <c r="F288" s="41">
        <f>DATA[[#This Row],[Amount]]/DATA[[#This Row],[Units]]</f>
        <v>54.444444444444443</v>
      </c>
      <c r="G288" s="41">
        <f>VLOOKUP(DATA[[#This Row],[Product]],products[],2,FALSE)</f>
        <v>11.88</v>
      </c>
      <c r="H288" s="41">
        <f t="shared" si="4"/>
        <v>1496.88</v>
      </c>
      <c r="P288" s="30" t="s">
        <v>22</v>
      </c>
      <c r="Q288" s="57">
        <v>4053</v>
      </c>
    </row>
    <row r="289" spans="1:17">
      <c r="A289" t="s">
        <v>5</v>
      </c>
      <c r="B289" t="s">
        <v>6</v>
      </c>
      <c r="C289" t="s">
        <v>32</v>
      </c>
      <c r="D289" s="3">
        <v>9002</v>
      </c>
      <c r="E289" s="4">
        <v>72</v>
      </c>
      <c r="F289" s="41">
        <f>DATA[[#This Row],[Amount]]/DATA[[#This Row],[Units]]</f>
        <v>125.02777777777777</v>
      </c>
      <c r="G289" s="41">
        <f>VLOOKUP(DATA[[#This Row],[Product]],products[],2,FALSE)</f>
        <v>7.16</v>
      </c>
      <c r="H289" s="41">
        <f t="shared" si="4"/>
        <v>515.52</v>
      </c>
      <c r="P289" s="31" t="s">
        <v>21</v>
      </c>
      <c r="Q289" s="56">
        <v>2149</v>
      </c>
    </row>
    <row r="290" spans="1:17">
      <c r="A290" t="s">
        <v>16</v>
      </c>
      <c r="B290" t="s">
        <v>14</v>
      </c>
      <c r="C290" t="s">
        <v>32</v>
      </c>
      <c r="D290" s="3">
        <v>1400</v>
      </c>
      <c r="E290" s="4">
        <v>135</v>
      </c>
      <c r="F290" s="41">
        <f>DATA[[#This Row],[Amount]]/DATA[[#This Row],[Units]]</f>
        <v>10.37037037037037</v>
      </c>
      <c r="G290" s="41">
        <f>VLOOKUP(DATA[[#This Row],[Product]],products[],2,FALSE)</f>
        <v>7.16</v>
      </c>
      <c r="H290" s="41">
        <f t="shared" si="4"/>
        <v>966.6</v>
      </c>
      <c r="P290" s="30" t="s">
        <v>32</v>
      </c>
      <c r="Q290" s="57">
        <v>3640</v>
      </c>
    </row>
    <row r="291" spans="1:17">
      <c r="A291" t="s">
        <v>35</v>
      </c>
      <c r="B291" t="s">
        <v>30</v>
      </c>
      <c r="C291" t="s">
        <v>22</v>
      </c>
      <c r="D291" s="3">
        <v>4053</v>
      </c>
      <c r="E291" s="4">
        <v>24</v>
      </c>
      <c r="F291" s="41">
        <f>DATA[[#This Row],[Amount]]/DATA[[#This Row],[Units]]</f>
        <v>168.875</v>
      </c>
      <c r="G291" s="41">
        <f>VLOOKUP(DATA[[#This Row],[Product]],products[],2,FALSE)</f>
        <v>9.77</v>
      </c>
      <c r="H291" s="41">
        <f t="shared" si="4"/>
        <v>234.48</v>
      </c>
      <c r="P291" s="31" t="s">
        <v>34</v>
      </c>
      <c r="Q291" s="56">
        <v>630</v>
      </c>
    </row>
    <row r="292" spans="1:17">
      <c r="A292" t="s">
        <v>23</v>
      </c>
      <c r="B292" t="s">
        <v>14</v>
      </c>
      <c r="C292" t="s">
        <v>21</v>
      </c>
      <c r="D292" s="3">
        <v>2149</v>
      </c>
      <c r="E292" s="4">
        <v>117</v>
      </c>
      <c r="F292" s="41">
        <f>DATA[[#This Row],[Amount]]/DATA[[#This Row],[Units]]</f>
        <v>18.367521367521366</v>
      </c>
      <c r="G292" s="41">
        <f>VLOOKUP(DATA[[#This Row],[Product]],products[],2,FALSE)</f>
        <v>5.79</v>
      </c>
      <c r="H292" s="41">
        <f t="shared" si="4"/>
        <v>677.43</v>
      </c>
      <c r="P292" s="30" t="s">
        <v>39</v>
      </c>
      <c r="Q292" s="57">
        <v>2429</v>
      </c>
    </row>
    <row r="293" spans="1:17">
      <c r="A293" t="s">
        <v>27</v>
      </c>
      <c r="B293" t="s">
        <v>17</v>
      </c>
      <c r="C293" t="s">
        <v>32</v>
      </c>
      <c r="D293" s="3">
        <v>3640</v>
      </c>
      <c r="E293" s="4">
        <v>51</v>
      </c>
      <c r="F293" s="41">
        <f>DATA[[#This Row],[Amount]]/DATA[[#This Row],[Units]]</f>
        <v>71.372549019607845</v>
      </c>
      <c r="G293" s="41">
        <f>VLOOKUP(DATA[[#This Row],[Product]],products[],2,FALSE)</f>
        <v>7.16</v>
      </c>
      <c r="H293" s="41">
        <f t="shared" si="4"/>
        <v>365.16</v>
      </c>
      <c r="P293" s="31" t="s">
        <v>18</v>
      </c>
      <c r="Q293" s="56">
        <v>2142</v>
      </c>
    </row>
    <row r="294" spans="1:17">
      <c r="A294" t="s">
        <v>26</v>
      </c>
      <c r="B294" t="s">
        <v>17</v>
      </c>
      <c r="C294" t="s">
        <v>34</v>
      </c>
      <c r="D294" s="3">
        <v>630</v>
      </c>
      <c r="E294" s="4">
        <v>36</v>
      </c>
      <c r="F294" s="41">
        <f>DATA[[#This Row],[Amount]]/DATA[[#This Row],[Units]]</f>
        <v>17.5</v>
      </c>
      <c r="G294" s="41">
        <f>VLOOKUP(DATA[[#This Row],[Product]],products[],2,FALSE)</f>
        <v>6.49</v>
      </c>
      <c r="H294" s="41">
        <f t="shared" si="4"/>
        <v>233.64000000000001</v>
      </c>
      <c r="P294" s="30" t="s">
        <v>7</v>
      </c>
      <c r="Q294" s="57">
        <v>6454</v>
      </c>
    </row>
    <row r="295" spans="1:17">
      <c r="A295" t="s">
        <v>11</v>
      </c>
      <c r="B295" t="s">
        <v>9</v>
      </c>
      <c r="C295" t="s">
        <v>39</v>
      </c>
      <c r="D295" s="3">
        <v>2429</v>
      </c>
      <c r="E295" s="4">
        <v>144</v>
      </c>
      <c r="F295" s="41">
        <f>DATA[[#This Row],[Amount]]/DATA[[#This Row],[Units]]</f>
        <v>16.868055555555557</v>
      </c>
      <c r="G295" s="41">
        <f>VLOOKUP(DATA[[#This Row],[Product]],products[],2,FALSE)</f>
        <v>16.73</v>
      </c>
      <c r="H295" s="41">
        <f t="shared" si="4"/>
        <v>2409.12</v>
      </c>
      <c r="P295" s="31" t="s">
        <v>29</v>
      </c>
      <c r="Q295" s="56">
        <v>4487</v>
      </c>
    </row>
    <row r="296" spans="1:17">
      <c r="A296" t="s">
        <v>11</v>
      </c>
      <c r="B296" t="s">
        <v>14</v>
      </c>
      <c r="C296" t="s">
        <v>18</v>
      </c>
      <c r="D296" s="3">
        <v>2142</v>
      </c>
      <c r="E296" s="4">
        <v>114</v>
      </c>
      <c r="F296" s="41">
        <f>DATA[[#This Row],[Amount]]/DATA[[#This Row],[Units]]</f>
        <v>18.789473684210527</v>
      </c>
      <c r="G296" s="41">
        <f>VLOOKUP(DATA[[#This Row],[Product]],products[],2,FALSE)</f>
        <v>13.15</v>
      </c>
      <c r="H296" s="41">
        <f t="shared" si="4"/>
        <v>1499.1000000000001</v>
      </c>
      <c r="P296" s="30" t="s">
        <v>12</v>
      </c>
      <c r="Q296" s="57">
        <v>938</v>
      </c>
    </row>
    <row r="297" spans="1:17">
      <c r="A297" t="s">
        <v>23</v>
      </c>
      <c r="B297" t="s">
        <v>6</v>
      </c>
      <c r="C297" t="s">
        <v>7</v>
      </c>
      <c r="D297" s="3">
        <v>6454</v>
      </c>
      <c r="E297" s="4">
        <v>54</v>
      </c>
      <c r="F297" s="41">
        <f>DATA[[#This Row],[Amount]]/DATA[[#This Row],[Units]]</f>
        <v>119.51851851851852</v>
      </c>
      <c r="G297" s="41">
        <f>VLOOKUP(DATA[[#This Row],[Product]],products[],2,FALSE)</f>
        <v>14.49</v>
      </c>
      <c r="H297" s="41">
        <f t="shared" si="4"/>
        <v>782.46</v>
      </c>
      <c r="P297" s="31" t="s">
        <v>42</v>
      </c>
      <c r="Q297" s="56">
        <v>8841</v>
      </c>
    </row>
    <row r="298" spans="1:17">
      <c r="A298" t="s">
        <v>23</v>
      </c>
      <c r="B298" t="s">
        <v>6</v>
      </c>
      <c r="C298" t="s">
        <v>29</v>
      </c>
      <c r="D298" s="3">
        <v>4487</v>
      </c>
      <c r="E298" s="4">
        <v>333</v>
      </c>
      <c r="F298" s="41">
        <f>DATA[[#This Row],[Amount]]/DATA[[#This Row],[Units]]</f>
        <v>13.474474474474475</v>
      </c>
      <c r="G298" s="41">
        <f>VLOOKUP(DATA[[#This Row],[Product]],products[],2,FALSE)</f>
        <v>8.7899999999999991</v>
      </c>
      <c r="H298" s="41">
        <f t="shared" si="4"/>
        <v>2927.0699999999997</v>
      </c>
      <c r="P298" s="30" t="s">
        <v>19</v>
      </c>
      <c r="Q298" s="57">
        <v>4018</v>
      </c>
    </row>
    <row r="299" spans="1:17">
      <c r="A299" t="s">
        <v>27</v>
      </c>
      <c r="B299" t="s">
        <v>6</v>
      </c>
      <c r="C299" t="s">
        <v>12</v>
      </c>
      <c r="D299" s="3">
        <v>938</v>
      </c>
      <c r="E299" s="4">
        <v>366</v>
      </c>
      <c r="F299" s="41">
        <f>DATA[[#This Row],[Amount]]/DATA[[#This Row],[Units]]</f>
        <v>2.5628415300546448</v>
      </c>
      <c r="G299" s="41">
        <f>VLOOKUP(DATA[[#This Row],[Product]],products[],2,FALSE)</f>
        <v>11.88</v>
      </c>
      <c r="H299" s="41">
        <f t="shared" si="4"/>
        <v>4348.08</v>
      </c>
      <c r="P299" s="31" t="s">
        <v>37</v>
      </c>
      <c r="Q299" s="56">
        <v>714</v>
      </c>
    </row>
    <row r="300" spans="1:17">
      <c r="A300" t="s">
        <v>27</v>
      </c>
      <c r="B300" t="s">
        <v>20</v>
      </c>
      <c r="C300" t="s">
        <v>42</v>
      </c>
      <c r="D300" s="3">
        <v>8841</v>
      </c>
      <c r="E300" s="4">
        <v>303</v>
      </c>
      <c r="F300" s="41">
        <f>DATA[[#This Row],[Amount]]/DATA[[#This Row],[Units]]</f>
        <v>29.178217821782177</v>
      </c>
      <c r="G300" s="41">
        <f>VLOOKUP(DATA[[#This Row],[Product]],products[],2,FALSE)</f>
        <v>5.6</v>
      </c>
      <c r="H300" s="41">
        <f t="shared" si="4"/>
        <v>1696.8</v>
      </c>
      <c r="P300" s="30" t="s">
        <v>18</v>
      </c>
      <c r="Q300" s="57">
        <v>3850</v>
      </c>
    </row>
    <row r="301" spans="1:17">
      <c r="A301" t="s">
        <v>26</v>
      </c>
      <c r="B301" t="s">
        <v>17</v>
      </c>
      <c r="C301" t="s">
        <v>19</v>
      </c>
      <c r="D301" s="3">
        <v>4018</v>
      </c>
      <c r="E301" s="4">
        <v>126</v>
      </c>
      <c r="F301" s="41">
        <f>DATA[[#This Row],[Amount]]/DATA[[#This Row],[Units]]</f>
        <v>31.888888888888889</v>
      </c>
      <c r="G301" s="41">
        <f>VLOOKUP(DATA[[#This Row],[Product]],products[],2,FALSE)</f>
        <v>12.37</v>
      </c>
      <c r="H301" s="41">
        <f t="shared" si="4"/>
        <v>1558.62</v>
      </c>
    </row>
    <row r="302" spans="1:17">
      <c r="A302" t="s">
        <v>13</v>
      </c>
      <c r="B302" t="s">
        <v>6</v>
      </c>
      <c r="C302" t="s">
        <v>37</v>
      </c>
      <c r="D302" s="3">
        <v>714</v>
      </c>
      <c r="E302" s="4">
        <v>231</v>
      </c>
      <c r="F302" s="41">
        <f>DATA[[#This Row],[Amount]]/DATA[[#This Row],[Units]]</f>
        <v>3.0909090909090908</v>
      </c>
      <c r="G302" s="41">
        <f>VLOOKUP(DATA[[#This Row],[Product]],products[],2,FALSE)</f>
        <v>11.73</v>
      </c>
      <c r="H302" s="41">
        <f t="shared" si="4"/>
        <v>2709.63</v>
      </c>
    </row>
    <row r="303" spans="1:17">
      <c r="A303" t="s">
        <v>11</v>
      </c>
      <c r="B303" t="s">
        <v>20</v>
      </c>
      <c r="C303" t="s">
        <v>18</v>
      </c>
      <c r="D303" s="3">
        <v>3850</v>
      </c>
      <c r="E303" s="4">
        <v>102</v>
      </c>
      <c r="F303" s="41">
        <f>DATA[[#This Row],[Amount]]/DATA[[#This Row],[Units]]</f>
        <v>37.745098039215684</v>
      </c>
      <c r="G303" s="41">
        <f>VLOOKUP(DATA[[#This Row],[Product]],products[],2,FALSE)</f>
        <v>13.15</v>
      </c>
      <c r="H303" s="41">
        <f t="shared" si="4"/>
        <v>1341.3</v>
      </c>
    </row>
  </sheetData>
  <autoFilter ref="P3:Q30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>
      <selection activeCell="D8" sqref="D8"/>
    </sheetView>
  </sheetViews>
  <sheetFormatPr defaultRowHeight="15"/>
  <cols>
    <col min="3" max="3" width="20.85546875" customWidth="1"/>
    <col min="4" max="4" width="10.5703125" customWidth="1"/>
    <col min="5" max="5" width="10.28515625" customWidth="1"/>
  </cols>
  <sheetData>
    <row r="1" spans="1:8" s="24" customFormat="1">
      <c r="A1" s="24" t="s">
        <v>56</v>
      </c>
    </row>
    <row r="2" spans="1:8" s="24" customFormat="1"/>
    <row r="3" spans="1:8" s="24" customFormat="1"/>
    <row r="7" spans="1:8" ht="15.75" thickBot="1">
      <c r="C7" s="45"/>
      <c r="D7" s="45"/>
      <c r="E7" s="45"/>
    </row>
    <row r="8" spans="1:8" ht="15.75" thickBot="1">
      <c r="C8" s="46"/>
      <c r="D8" s="47" t="s">
        <v>57</v>
      </c>
      <c r="E8" s="47" t="s">
        <v>54</v>
      </c>
      <c r="H8" s="28"/>
    </row>
    <row r="9" spans="1:8">
      <c r="C9" s="46"/>
      <c r="D9" s="46"/>
      <c r="E9" s="46"/>
    </row>
    <row r="10" spans="1:8">
      <c r="C10" s="48" t="s">
        <v>55</v>
      </c>
      <c r="D10" s="49">
        <f>AVERAGE(DATA[Amount])</f>
        <v>4136.2299999999996</v>
      </c>
      <c r="E10" s="49">
        <f>AVERAGE(DATA[Units])</f>
        <v>152.19999999999999</v>
      </c>
    </row>
    <row r="11" spans="1:8">
      <c r="C11" s="48" t="s">
        <v>58</v>
      </c>
      <c r="D11" s="49">
        <f>MEDIAN(DATA[Amount])</f>
        <v>3437</v>
      </c>
      <c r="E11" s="49">
        <f>MEDIAN(DATA[Units])</f>
        <v>124.5</v>
      </c>
    </row>
    <row r="12" spans="1:8">
      <c r="C12" s="48" t="s">
        <v>59</v>
      </c>
      <c r="D12" s="49">
        <f>MIN(DATA[Amount])</f>
        <v>0</v>
      </c>
      <c r="E12" s="49">
        <f>MIN(DATA[Units])</f>
        <v>0</v>
      </c>
    </row>
    <row r="13" spans="1:8">
      <c r="C13" s="48" t="s">
        <v>60</v>
      </c>
      <c r="D13" s="49">
        <f>MAX(DATA[Amount])</f>
        <v>16184</v>
      </c>
      <c r="E13" s="49">
        <f>MAX(DATA[Units])</f>
        <v>525</v>
      </c>
    </row>
    <row r="14" spans="1:8">
      <c r="C14" s="48" t="s">
        <v>61</v>
      </c>
      <c r="D14" s="49">
        <f>D13-D12</f>
        <v>16184</v>
      </c>
      <c r="E14" s="49">
        <f>E13-E12</f>
        <v>525</v>
      </c>
    </row>
    <row r="15" spans="1:8">
      <c r="C15" s="46"/>
      <c r="D15" s="49"/>
      <c r="E15" s="49"/>
    </row>
    <row r="16" spans="1:8">
      <c r="C16" s="48" t="s">
        <v>62</v>
      </c>
      <c r="D16" s="49">
        <f>PERCENTILE(DATA[Amount],0.25)</f>
        <v>1652</v>
      </c>
      <c r="E16" s="49">
        <f>PERCENTILE(DATA[Units],0.25)</f>
        <v>54</v>
      </c>
    </row>
    <row r="17" spans="3:5">
      <c r="C17" s="50" t="s">
        <v>63</v>
      </c>
      <c r="D17" s="51">
        <f>PERCENTILE(DATA[Amount],0.75)</f>
        <v>6179.25</v>
      </c>
      <c r="E17" s="51">
        <f>PERCENTILE(DATA[Units],0.75)</f>
        <v>220.5</v>
      </c>
    </row>
    <row r="18" spans="3:5">
      <c r="C18" s="12"/>
      <c r="D18" s="12"/>
      <c r="E18" s="12"/>
    </row>
    <row r="19" spans="3:5">
      <c r="C19" s="44"/>
      <c r="D19" s="12"/>
      <c r="E19" s="12"/>
    </row>
    <row r="20" spans="3:5">
      <c r="C20" s="12"/>
      <c r="D20" s="12"/>
      <c r="E20" s="12"/>
    </row>
  </sheetData>
  <mergeCells count="1">
    <mergeCell ref="A1:XF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6"/>
  <sheetViews>
    <sheetView workbookViewId="0">
      <selection sqref="A1:M4"/>
    </sheetView>
  </sheetViews>
  <sheetFormatPr defaultRowHeight="15"/>
  <cols>
    <col min="1" max="1" width="27.5703125" customWidth="1"/>
    <col min="2" max="2" width="19.28515625" customWidth="1"/>
    <col min="3" max="3" width="23.5703125" customWidth="1"/>
    <col min="4" max="4" width="18.28515625" customWidth="1"/>
    <col min="5" max="5" width="16.5703125" customWidth="1"/>
  </cols>
  <sheetData>
    <row r="1" spans="1:57" s="19" customFormat="1" ht="15" customHeight="1">
      <c r="A1" s="29" t="s">
        <v>64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57" s="19" customForma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57" s="19" customForma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57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6" spans="1:57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</row>
    <row r="7" spans="1:57">
      <c r="A7" t="s">
        <v>23</v>
      </c>
      <c r="B7" t="s">
        <v>6</v>
      </c>
      <c r="C7" t="s">
        <v>42</v>
      </c>
      <c r="D7" s="3">
        <v>5306</v>
      </c>
      <c r="E7" s="4">
        <v>0</v>
      </c>
    </row>
    <row r="8" spans="1:57">
      <c r="A8" t="s">
        <v>26</v>
      </c>
      <c r="B8" t="s">
        <v>20</v>
      </c>
      <c r="C8" t="s">
        <v>12</v>
      </c>
      <c r="D8" s="3">
        <v>3549</v>
      </c>
      <c r="E8" s="4">
        <v>3</v>
      </c>
    </row>
    <row r="9" spans="1:57">
      <c r="A9" t="s">
        <v>13</v>
      </c>
      <c r="B9" t="s">
        <v>20</v>
      </c>
      <c r="C9" t="s">
        <v>22</v>
      </c>
      <c r="D9" s="3">
        <v>5915</v>
      </c>
      <c r="E9" s="4">
        <v>3</v>
      </c>
    </row>
    <row r="10" spans="1:57">
      <c r="A10" t="s">
        <v>25</v>
      </c>
      <c r="B10" t="s">
        <v>14</v>
      </c>
      <c r="C10" t="s">
        <v>15</v>
      </c>
      <c r="D10" s="3">
        <v>6111</v>
      </c>
      <c r="E10" s="4">
        <v>3</v>
      </c>
    </row>
    <row r="11" spans="1:57">
      <c r="A11" t="s">
        <v>16</v>
      </c>
      <c r="B11" t="s">
        <v>17</v>
      </c>
      <c r="C11" t="s">
        <v>38</v>
      </c>
      <c r="D11" s="3">
        <v>2989</v>
      </c>
      <c r="E11" s="4">
        <v>3</v>
      </c>
    </row>
    <row r="12" spans="1:57">
      <c r="A12" t="s">
        <v>16</v>
      </c>
      <c r="B12" t="s">
        <v>20</v>
      </c>
      <c r="C12" t="s">
        <v>29</v>
      </c>
      <c r="D12" s="3">
        <v>938</v>
      </c>
      <c r="E12" s="4">
        <v>6</v>
      </c>
    </row>
    <row r="13" spans="1:57">
      <c r="A13" t="s">
        <v>35</v>
      </c>
      <c r="B13" t="s">
        <v>9</v>
      </c>
      <c r="C13" t="s">
        <v>37</v>
      </c>
      <c r="D13" s="3">
        <v>2562</v>
      </c>
      <c r="E13" s="4">
        <v>6</v>
      </c>
    </row>
    <row r="14" spans="1:57">
      <c r="A14" t="s">
        <v>16</v>
      </c>
      <c r="B14" t="s">
        <v>6</v>
      </c>
      <c r="C14" t="s">
        <v>42</v>
      </c>
      <c r="D14" s="3">
        <v>6818</v>
      </c>
      <c r="E14" s="4">
        <v>6</v>
      </c>
    </row>
    <row r="15" spans="1:57">
      <c r="A15" t="s">
        <v>16</v>
      </c>
      <c r="B15" t="s">
        <v>14</v>
      </c>
      <c r="C15" t="s">
        <v>10</v>
      </c>
      <c r="D15" s="3">
        <v>6118</v>
      </c>
      <c r="E15" s="4">
        <v>9</v>
      </c>
    </row>
    <row r="16" spans="1:57">
      <c r="A16" t="s">
        <v>11</v>
      </c>
      <c r="B16" t="s">
        <v>20</v>
      </c>
      <c r="C16" t="s">
        <v>28</v>
      </c>
      <c r="D16" s="3">
        <v>2408</v>
      </c>
      <c r="E16" s="4">
        <v>9</v>
      </c>
    </row>
    <row r="17" spans="1:5">
      <c r="A17" t="s">
        <v>13</v>
      </c>
      <c r="B17" t="s">
        <v>6</v>
      </c>
      <c r="C17" t="s">
        <v>41</v>
      </c>
      <c r="D17" s="3">
        <v>2933</v>
      </c>
      <c r="E17" s="4">
        <v>9</v>
      </c>
    </row>
    <row r="18" spans="1:5">
      <c r="A18" t="s">
        <v>25</v>
      </c>
      <c r="B18" t="s">
        <v>9</v>
      </c>
      <c r="C18" t="s">
        <v>12</v>
      </c>
      <c r="D18" s="3">
        <v>2744</v>
      </c>
      <c r="E18" s="4">
        <v>9</v>
      </c>
    </row>
    <row r="19" spans="1:5">
      <c r="A19" t="s">
        <v>35</v>
      </c>
      <c r="B19" t="s">
        <v>30</v>
      </c>
      <c r="C19" t="s">
        <v>42</v>
      </c>
      <c r="D19" s="3">
        <v>4991</v>
      </c>
      <c r="E19" s="4">
        <v>9</v>
      </c>
    </row>
    <row r="20" spans="1:5">
      <c r="A20" t="s">
        <v>25</v>
      </c>
      <c r="B20" t="s">
        <v>6</v>
      </c>
      <c r="C20" t="s">
        <v>24</v>
      </c>
      <c r="D20" s="3">
        <v>4991</v>
      </c>
      <c r="E20" s="4">
        <v>12</v>
      </c>
    </row>
    <row r="21" spans="1:5">
      <c r="A21" t="s">
        <v>5</v>
      </c>
      <c r="B21" t="s">
        <v>17</v>
      </c>
      <c r="C21" t="s">
        <v>22</v>
      </c>
      <c r="D21" s="3">
        <v>5817</v>
      </c>
      <c r="E21" s="4">
        <v>12</v>
      </c>
    </row>
    <row r="22" spans="1:5">
      <c r="A22" t="s">
        <v>25</v>
      </c>
      <c r="B22" t="s">
        <v>14</v>
      </c>
      <c r="C22" t="s">
        <v>34</v>
      </c>
      <c r="D22" s="3">
        <v>6314</v>
      </c>
      <c r="E22" s="4">
        <v>15</v>
      </c>
    </row>
    <row r="23" spans="1:5">
      <c r="A23" t="s">
        <v>26</v>
      </c>
      <c r="B23" t="s">
        <v>9</v>
      </c>
      <c r="C23" t="s">
        <v>36</v>
      </c>
      <c r="D23" s="3">
        <v>553</v>
      </c>
      <c r="E23" s="4">
        <v>15</v>
      </c>
    </row>
    <row r="24" spans="1:5">
      <c r="A24" t="s">
        <v>16</v>
      </c>
      <c r="B24" t="s">
        <v>30</v>
      </c>
      <c r="C24" t="s">
        <v>37</v>
      </c>
      <c r="D24" s="3">
        <v>1442</v>
      </c>
      <c r="E24" s="4">
        <v>15</v>
      </c>
    </row>
    <row r="25" spans="1:5">
      <c r="A25" t="s">
        <v>25</v>
      </c>
      <c r="B25" t="s">
        <v>9</v>
      </c>
      <c r="C25" t="s">
        <v>15</v>
      </c>
      <c r="D25" s="3">
        <v>2415</v>
      </c>
      <c r="E25" s="4">
        <v>15</v>
      </c>
    </row>
    <row r="26" spans="1:5">
      <c r="A26" t="s">
        <v>26</v>
      </c>
      <c r="B26" t="s">
        <v>6</v>
      </c>
      <c r="C26" t="s">
        <v>36</v>
      </c>
      <c r="D26" s="3">
        <v>238</v>
      </c>
      <c r="E26" s="4">
        <v>18</v>
      </c>
    </row>
    <row r="27" spans="1:5">
      <c r="A27" t="s">
        <v>27</v>
      </c>
      <c r="B27" t="s">
        <v>14</v>
      </c>
      <c r="C27" t="s">
        <v>36</v>
      </c>
      <c r="D27" s="3">
        <v>1281</v>
      </c>
      <c r="E27" s="4">
        <v>18</v>
      </c>
    </row>
    <row r="28" spans="1:5">
      <c r="A28" t="s">
        <v>27</v>
      </c>
      <c r="B28" t="s">
        <v>30</v>
      </c>
      <c r="C28" t="s">
        <v>33</v>
      </c>
      <c r="D28" s="3">
        <v>2583</v>
      </c>
      <c r="E28" s="4">
        <v>18</v>
      </c>
    </row>
    <row r="29" spans="1:5">
      <c r="A29" t="s">
        <v>25</v>
      </c>
      <c r="B29" t="s">
        <v>30</v>
      </c>
      <c r="C29" t="s">
        <v>39</v>
      </c>
      <c r="D29" s="3">
        <v>6986</v>
      </c>
      <c r="E29" s="4">
        <v>21</v>
      </c>
    </row>
    <row r="30" spans="1:5">
      <c r="A30" t="s">
        <v>25</v>
      </c>
      <c r="B30" t="s">
        <v>20</v>
      </c>
      <c r="C30" t="s">
        <v>10</v>
      </c>
      <c r="D30" s="3">
        <v>5075</v>
      </c>
      <c r="E30" s="4">
        <v>21</v>
      </c>
    </row>
    <row r="31" spans="1:5">
      <c r="A31" t="s">
        <v>5</v>
      </c>
      <c r="B31" t="s">
        <v>6</v>
      </c>
      <c r="C31" t="s">
        <v>36</v>
      </c>
      <c r="D31" s="3">
        <v>7693</v>
      </c>
      <c r="E31" s="4">
        <v>21</v>
      </c>
    </row>
    <row r="32" spans="1:5">
      <c r="A32" t="s">
        <v>26</v>
      </c>
      <c r="B32" t="s">
        <v>14</v>
      </c>
      <c r="C32" t="s">
        <v>29</v>
      </c>
      <c r="D32" s="3">
        <v>11417</v>
      </c>
      <c r="E32" s="4">
        <v>21</v>
      </c>
    </row>
    <row r="33" spans="1:5">
      <c r="A33" t="s">
        <v>23</v>
      </c>
      <c r="B33" t="s">
        <v>9</v>
      </c>
      <c r="C33" t="s">
        <v>39</v>
      </c>
      <c r="D33" s="3">
        <v>2478</v>
      </c>
      <c r="E33" s="4">
        <v>21</v>
      </c>
    </row>
    <row r="34" spans="1:5">
      <c r="A34" t="s">
        <v>13</v>
      </c>
      <c r="B34" t="s">
        <v>20</v>
      </c>
      <c r="C34" t="s">
        <v>18</v>
      </c>
      <c r="D34" s="3">
        <v>154</v>
      </c>
      <c r="E34" s="4">
        <v>21</v>
      </c>
    </row>
    <row r="35" spans="1:5">
      <c r="A35" t="s">
        <v>25</v>
      </c>
      <c r="B35" t="s">
        <v>6</v>
      </c>
      <c r="C35" t="s">
        <v>18</v>
      </c>
      <c r="D35" s="3">
        <v>8813</v>
      </c>
      <c r="E35" s="4">
        <v>21</v>
      </c>
    </row>
    <row r="36" spans="1:5">
      <c r="A36" t="s">
        <v>23</v>
      </c>
      <c r="B36" t="s">
        <v>30</v>
      </c>
      <c r="C36" t="s">
        <v>37</v>
      </c>
      <c r="D36" s="3">
        <v>3829</v>
      </c>
      <c r="E36" s="4">
        <v>24</v>
      </c>
    </row>
    <row r="37" spans="1:5">
      <c r="A37" t="s">
        <v>35</v>
      </c>
      <c r="B37" t="s">
        <v>30</v>
      </c>
      <c r="C37" t="s">
        <v>22</v>
      </c>
      <c r="D37" s="3">
        <v>4053</v>
      </c>
      <c r="E37" s="4">
        <v>24</v>
      </c>
    </row>
    <row r="38" spans="1:5">
      <c r="A38" t="s">
        <v>16</v>
      </c>
      <c r="B38" t="s">
        <v>17</v>
      </c>
      <c r="C38" t="s">
        <v>28</v>
      </c>
      <c r="D38" s="3">
        <v>6048</v>
      </c>
      <c r="E38" s="4">
        <v>27</v>
      </c>
    </row>
    <row r="39" spans="1:5">
      <c r="A39" t="s">
        <v>11</v>
      </c>
      <c r="B39" t="s">
        <v>30</v>
      </c>
      <c r="C39" t="s">
        <v>41</v>
      </c>
      <c r="D39" s="3">
        <v>6832</v>
      </c>
      <c r="E39" s="4">
        <v>27</v>
      </c>
    </row>
    <row r="40" spans="1:5">
      <c r="A40" t="s">
        <v>23</v>
      </c>
      <c r="B40" t="s">
        <v>9</v>
      </c>
      <c r="C40" t="s">
        <v>29</v>
      </c>
      <c r="D40" s="3">
        <v>2135</v>
      </c>
      <c r="E40" s="4">
        <v>27</v>
      </c>
    </row>
    <row r="41" spans="1:5">
      <c r="A41" t="s">
        <v>8</v>
      </c>
      <c r="B41" t="s">
        <v>17</v>
      </c>
      <c r="C41" t="s">
        <v>42</v>
      </c>
      <c r="D41" s="3">
        <v>1561</v>
      </c>
      <c r="E41" s="4">
        <v>27</v>
      </c>
    </row>
    <row r="42" spans="1:5">
      <c r="A42" t="s">
        <v>35</v>
      </c>
      <c r="B42" t="s">
        <v>6</v>
      </c>
      <c r="C42" t="s">
        <v>40</v>
      </c>
      <c r="D42" s="3">
        <v>3059</v>
      </c>
      <c r="E42" s="4">
        <v>27</v>
      </c>
    </row>
    <row r="43" spans="1:5">
      <c r="A43" t="s">
        <v>8</v>
      </c>
      <c r="B43" t="s">
        <v>17</v>
      </c>
      <c r="C43" t="s">
        <v>15</v>
      </c>
      <c r="D43" s="3">
        <v>9660</v>
      </c>
      <c r="E43" s="4">
        <v>27</v>
      </c>
    </row>
    <row r="44" spans="1:5">
      <c r="A44" t="s">
        <v>35</v>
      </c>
      <c r="B44" t="s">
        <v>6</v>
      </c>
      <c r="C44" t="s">
        <v>34</v>
      </c>
      <c r="D44" s="3">
        <v>4683</v>
      </c>
      <c r="E44" s="4">
        <v>30</v>
      </c>
    </row>
    <row r="45" spans="1:5">
      <c r="A45" t="s">
        <v>5</v>
      </c>
      <c r="B45" t="s">
        <v>14</v>
      </c>
      <c r="C45" t="s">
        <v>18</v>
      </c>
      <c r="D45" s="3">
        <v>5439</v>
      </c>
      <c r="E45" s="4">
        <v>30</v>
      </c>
    </row>
    <row r="46" spans="1:5">
      <c r="A46" t="s">
        <v>8</v>
      </c>
      <c r="B46" t="s">
        <v>6</v>
      </c>
      <c r="C46" t="s">
        <v>37</v>
      </c>
      <c r="D46" s="3">
        <v>9709</v>
      </c>
      <c r="E46" s="4">
        <v>30</v>
      </c>
    </row>
    <row r="47" spans="1:5">
      <c r="A47" t="s">
        <v>35</v>
      </c>
      <c r="B47" t="s">
        <v>17</v>
      </c>
      <c r="C47" t="s">
        <v>19</v>
      </c>
      <c r="D47" s="3">
        <v>12950</v>
      </c>
      <c r="E47" s="4">
        <v>30</v>
      </c>
    </row>
    <row r="48" spans="1:5">
      <c r="A48" t="s">
        <v>16</v>
      </c>
      <c r="B48" t="s">
        <v>14</v>
      </c>
      <c r="C48" t="s">
        <v>31</v>
      </c>
      <c r="D48" s="3">
        <v>4319</v>
      </c>
      <c r="E48" s="4">
        <v>30</v>
      </c>
    </row>
    <row r="49" spans="1:5">
      <c r="A49" t="s">
        <v>5</v>
      </c>
      <c r="B49" t="s">
        <v>17</v>
      </c>
      <c r="C49" t="s">
        <v>39</v>
      </c>
      <c r="D49" s="3">
        <v>6370</v>
      </c>
      <c r="E49" s="4">
        <v>30</v>
      </c>
    </row>
    <row r="50" spans="1:5">
      <c r="A50" t="s">
        <v>27</v>
      </c>
      <c r="B50" t="s">
        <v>14</v>
      </c>
      <c r="C50" t="s">
        <v>29</v>
      </c>
      <c r="D50" s="3">
        <v>9198</v>
      </c>
      <c r="E50" s="4">
        <v>36</v>
      </c>
    </row>
    <row r="51" spans="1:5">
      <c r="A51" t="s">
        <v>16</v>
      </c>
      <c r="B51" t="s">
        <v>20</v>
      </c>
      <c r="C51" t="s">
        <v>41</v>
      </c>
      <c r="D51" s="3">
        <v>7322</v>
      </c>
      <c r="E51" s="4">
        <v>36</v>
      </c>
    </row>
    <row r="52" spans="1:5">
      <c r="A52" t="s">
        <v>26</v>
      </c>
      <c r="B52" t="s">
        <v>17</v>
      </c>
      <c r="C52" t="s">
        <v>37</v>
      </c>
      <c r="D52" s="3">
        <v>4802</v>
      </c>
      <c r="E52" s="4">
        <v>36</v>
      </c>
    </row>
    <row r="53" spans="1:5">
      <c r="A53" t="s">
        <v>5</v>
      </c>
      <c r="B53" t="s">
        <v>14</v>
      </c>
      <c r="C53" t="s">
        <v>12</v>
      </c>
      <c r="D53" s="3">
        <v>217</v>
      </c>
      <c r="E53" s="4">
        <v>36</v>
      </c>
    </row>
    <row r="54" spans="1:5">
      <c r="A54" t="s">
        <v>26</v>
      </c>
      <c r="B54" t="s">
        <v>17</v>
      </c>
      <c r="C54" t="s">
        <v>34</v>
      </c>
      <c r="D54" s="3">
        <v>630</v>
      </c>
      <c r="E54" s="4">
        <v>36</v>
      </c>
    </row>
    <row r="55" spans="1:5">
      <c r="A55" t="s">
        <v>25</v>
      </c>
      <c r="B55" t="s">
        <v>14</v>
      </c>
      <c r="C55" t="s">
        <v>29</v>
      </c>
      <c r="D55" s="3">
        <v>16184</v>
      </c>
      <c r="E55" s="4">
        <v>39</v>
      </c>
    </row>
    <row r="56" spans="1:5">
      <c r="A56" t="s">
        <v>13</v>
      </c>
      <c r="B56" t="s">
        <v>30</v>
      </c>
      <c r="C56" t="s">
        <v>28</v>
      </c>
      <c r="D56" s="3">
        <v>1463</v>
      </c>
      <c r="E56" s="4">
        <v>39</v>
      </c>
    </row>
    <row r="57" spans="1:5">
      <c r="A57" t="s">
        <v>27</v>
      </c>
      <c r="B57" t="s">
        <v>14</v>
      </c>
      <c r="C57" t="s">
        <v>18</v>
      </c>
      <c r="D57" s="3">
        <v>3339</v>
      </c>
      <c r="E57" s="4">
        <v>39</v>
      </c>
    </row>
    <row r="58" spans="1:5">
      <c r="A58" t="s">
        <v>23</v>
      </c>
      <c r="B58" t="s">
        <v>30</v>
      </c>
      <c r="C58" t="s">
        <v>28</v>
      </c>
      <c r="D58" s="3">
        <v>7777</v>
      </c>
      <c r="E58" s="4">
        <v>39</v>
      </c>
    </row>
    <row r="59" spans="1:5">
      <c r="A59" t="s">
        <v>5</v>
      </c>
      <c r="B59" t="s">
        <v>20</v>
      </c>
      <c r="C59" t="s">
        <v>21</v>
      </c>
      <c r="D59" s="3">
        <v>1988</v>
      </c>
      <c r="E59" s="4">
        <v>39</v>
      </c>
    </row>
    <row r="60" spans="1:5">
      <c r="A60" t="s">
        <v>23</v>
      </c>
      <c r="B60" t="s">
        <v>14</v>
      </c>
      <c r="C60" t="s">
        <v>22</v>
      </c>
      <c r="D60" s="3">
        <v>8435</v>
      </c>
      <c r="E60" s="4">
        <v>42</v>
      </c>
    </row>
    <row r="61" spans="1:5">
      <c r="A61" t="s">
        <v>27</v>
      </c>
      <c r="B61" t="s">
        <v>30</v>
      </c>
      <c r="C61" t="s">
        <v>18</v>
      </c>
      <c r="D61" s="3">
        <v>6300</v>
      </c>
      <c r="E61" s="4">
        <v>42</v>
      </c>
    </row>
    <row r="62" spans="1:5">
      <c r="A62" t="s">
        <v>5</v>
      </c>
      <c r="B62" t="s">
        <v>17</v>
      </c>
      <c r="C62" t="s">
        <v>37</v>
      </c>
      <c r="D62" s="3">
        <v>5775</v>
      </c>
      <c r="E62" s="4">
        <v>42</v>
      </c>
    </row>
    <row r="63" spans="1:5">
      <c r="A63" t="s">
        <v>26</v>
      </c>
      <c r="B63" t="s">
        <v>6</v>
      </c>
      <c r="C63" t="s">
        <v>37</v>
      </c>
      <c r="D63" s="3">
        <v>2863</v>
      </c>
      <c r="E63" s="4">
        <v>42</v>
      </c>
    </row>
    <row r="64" spans="1:5">
      <c r="A64" t="s">
        <v>8</v>
      </c>
      <c r="B64" t="s">
        <v>6</v>
      </c>
      <c r="C64" t="s">
        <v>42</v>
      </c>
      <c r="D64" s="3">
        <v>6279</v>
      </c>
      <c r="E64" s="4">
        <v>45</v>
      </c>
    </row>
    <row r="65" spans="1:5">
      <c r="A65" t="s">
        <v>5</v>
      </c>
      <c r="B65" t="s">
        <v>20</v>
      </c>
      <c r="C65" t="s">
        <v>32</v>
      </c>
      <c r="D65" s="3">
        <v>2541</v>
      </c>
      <c r="E65" s="4">
        <v>45</v>
      </c>
    </row>
    <row r="66" spans="1:5">
      <c r="A66" t="s">
        <v>11</v>
      </c>
      <c r="B66" t="s">
        <v>6</v>
      </c>
      <c r="C66" t="s">
        <v>40</v>
      </c>
      <c r="D66" s="3">
        <v>2919</v>
      </c>
      <c r="E66" s="4">
        <v>45</v>
      </c>
    </row>
    <row r="67" spans="1:5">
      <c r="A67" t="s">
        <v>25</v>
      </c>
      <c r="B67" t="s">
        <v>20</v>
      </c>
      <c r="C67" t="s">
        <v>18</v>
      </c>
      <c r="D67" s="3">
        <v>7483</v>
      </c>
      <c r="E67" s="4">
        <v>45</v>
      </c>
    </row>
    <row r="68" spans="1:5">
      <c r="A68" t="s">
        <v>25</v>
      </c>
      <c r="B68" t="s">
        <v>6</v>
      </c>
      <c r="C68" t="s">
        <v>21</v>
      </c>
      <c r="D68" s="3">
        <v>182</v>
      </c>
      <c r="E68" s="4">
        <v>48</v>
      </c>
    </row>
    <row r="69" spans="1:5">
      <c r="A69" t="s">
        <v>23</v>
      </c>
      <c r="B69" t="s">
        <v>30</v>
      </c>
      <c r="C69" t="s">
        <v>19</v>
      </c>
      <c r="D69" s="3">
        <v>2226</v>
      </c>
      <c r="E69" s="4">
        <v>48</v>
      </c>
    </row>
    <row r="70" spans="1:5">
      <c r="A70" t="s">
        <v>5</v>
      </c>
      <c r="B70" t="s">
        <v>30</v>
      </c>
      <c r="C70" t="s">
        <v>42</v>
      </c>
      <c r="D70" s="3">
        <v>6748</v>
      </c>
      <c r="E70" s="4">
        <v>48</v>
      </c>
    </row>
    <row r="71" spans="1:5">
      <c r="A71" t="s">
        <v>16</v>
      </c>
      <c r="B71" t="s">
        <v>30</v>
      </c>
      <c r="C71" t="s">
        <v>12</v>
      </c>
      <c r="D71" s="3">
        <v>525</v>
      </c>
      <c r="E71" s="4">
        <v>48</v>
      </c>
    </row>
    <row r="72" spans="1:5">
      <c r="A72" t="s">
        <v>23</v>
      </c>
      <c r="B72" t="s">
        <v>6</v>
      </c>
      <c r="C72" t="s">
        <v>19</v>
      </c>
      <c r="D72" s="3">
        <v>6391</v>
      </c>
      <c r="E72" s="4">
        <v>48</v>
      </c>
    </row>
    <row r="73" spans="1:5">
      <c r="A73" t="s">
        <v>26</v>
      </c>
      <c r="B73" t="s">
        <v>14</v>
      </c>
      <c r="C73" t="s">
        <v>28</v>
      </c>
      <c r="D73" s="3">
        <v>189</v>
      </c>
      <c r="E73" s="4">
        <v>48</v>
      </c>
    </row>
    <row r="74" spans="1:5">
      <c r="A74" t="s">
        <v>5</v>
      </c>
      <c r="B74" t="s">
        <v>9</v>
      </c>
      <c r="C74" t="s">
        <v>38</v>
      </c>
      <c r="D74" s="3">
        <v>1638</v>
      </c>
      <c r="E74" s="4">
        <v>48</v>
      </c>
    </row>
    <row r="75" spans="1:5">
      <c r="A75" t="s">
        <v>26</v>
      </c>
      <c r="B75" t="s">
        <v>20</v>
      </c>
      <c r="C75" t="s">
        <v>31</v>
      </c>
      <c r="D75" s="3">
        <v>56</v>
      </c>
      <c r="E75" s="4">
        <v>51</v>
      </c>
    </row>
    <row r="76" spans="1:5">
      <c r="A76" t="s">
        <v>25</v>
      </c>
      <c r="B76" t="s">
        <v>17</v>
      </c>
      <c r="C76" t="s">
        <v>42</v>
      </c>
      <c r="D76" s="3">
        <v>5236</v>
      </c>
      <c r="E76" s="4">
        <v>51</v>
      </c>
    </row>
    <row r="77" spans="1:5">
      <c r="A77" t="s">
        <v>5</v>
      </c>
      <c r="B77" t="s">
        <v>20</v>
      </c>
      <c r="C77" t="s">
        <v>38</v>
      </c>
      <c r="D77" s="3">
        <v>623</v>
      </c>
      <c r="E77" s="4">
        <v>51</v>
      </c>
    </row>
    <row r="78" spans="1:5">
      <c r="A78" t="s">
        <v>27</v>
      </c>
      <c r="B78" t="s">
        <v>17</v>
      </c>
      <c r="C78" t="s">
        <v>32</v>
      </c>
      <c r="D78" s="3">
        <v>3640</v>
      </c>
      <c r="E78" s="4">
        <v>51</v>
      </c>
    </row>
    <row r="79" spans="1:5">
      <c r="A79" t="s">
        <v>16</v>
      </c>
      <c r="B79" t="s">
        <v>20</v>
      </c>
      <c r="C79" t="s">
        <v>21</v>
      </c>
      <c r="D79" s="3">
        <v>2681</v>
      </c>
      <c r="E79" s="4">
        <v>54</v>
      </c>
    </row>
    <row r="80" spans="1:5">
      <c r="A80" t="s">
        <v>26</v>
      </c>
      <c r="B80" t="s">
        <v>30</v>
      </c>
      <c r="C80" t="s">
        <v>31</v>
      </c>
      <c r="D80" s="3">
        <v>252</v>
      </c>
      <c r="E80" s="4">
        <v>54</v>
      </c>
    </row>
    <row r="81" spans="1:5">
      <c r="A81" t="s">
        <v>25</v>
      </c>
      <c r="B81" t="s">
        <v>20</v>
      </c>
      <c r="C81" t="s">
        <v>31</v>
      </c>
      <c r="D81" s="3">
        <v>7189</v>
      </c>
      <c r="E81" s="4">
        <v>54</v>
      </c>
    </row>
    <row r="82" spans="1:5">
      <c r="A82" t="s">
        <v>27</v>
      </c>
      <c r="B82" t="s">
        <v>30</v>
      </c>
      <c r="C82" t="s">
        <v>42</v>
      </c>
      <c r="D82" s="3">
        <v>3108</v>
      </c>
      <c r="E82" s="4">
        <v>54</v>
      </c>
    </row>
    <row r="83" spans="1:5">
      <c r="A83" t="s">
        <v>26</v>
      </c>
      <c r="B83" t="s">
        <v>6</v>
      </c>
      <c r="C83" t="s">
        <v>24</v>
      </c>
      <c r="D83" s="3">
        <v>1057</v>
      </c>
      <c r="E83" s="4">
        <v>54</v>
      </c>
    </row>
    <row r="84" spans="1:5">
      <c r="A84" t="s">
        <v>23</v>
      </c>
      <c r="B84" t="s">
        <v>6</v>
      </c>
      <c r="C84" t="s">
        <v>7</v>
      </c>
      <c r="D84" s="3">
        <v>6454</v>
      </c>
      <c r="E84" s="4">
        <v>54</v>
      </c>
    </row>
    <row r="85" spans="1:5">
      <c r="A85" t="s">
        <v>11</v>
      </c>
      <c r="B85" t="s">
        <v>14</v>
      </c>
      <c r="C85" t="s">
        <v>7</v>
      </c>
      <c r="D85" s="3">
        <v>9051</v>
      </c>
      <c r="E85" s="4">
        <v>57</v>
      </c>
    </row>
    <row r="86" spans="1:5">
      <c r="A86" t="s">
        <v>11</v>
      </c>
      <c r="B86" t="s">
        <v>20</v>
      </c>
      <c r="C86" t="s">
        <v>38</v>
      </c>
      <c r="D86" s="3">
        <v>4137</v>
      </c>
      <c r="E86" s="4">
        <v>60</v>
      </c>
    </row>
    <row r="87" spans="1:5">
      <c r="A87" t="s">
        <v>16</v>
      </c>
      <c r="B87" t="s">
        <v>14</v>
      </c>
      <c r="C87" t="s">
        <v>41</v>
      </c>
      <c r="D87" s="3">
        <v>497</v>
      </c>
      <c r="E87" s="4">
        <v>63</v>
      </c>
    </row>
    <row r="88" spans="1:5">
      <c r="A88" t="s">
        <v>23</v>
      </c>
      <c r="B88" t="s">
        <v>9</v>
      </c>
      <c r="C88" t="s">
        <v>24</v>
      </c>
      <c r="D88" s="3">
        <v>4606</v>
      </c>
      <c r="E88" s="4">
        <v>63</v>
      </c>
    </row>
    <row r="89" spans="1:5">
      <c r="A89" t="s">
        <v>25</v>
      </c>
      <c r="B89" t="s">
        <v>14</v>
      </c>
      <c r="C89" t="s">
        <v>31</v>
      </c>
      <c r="D89" s="3">
        <v>6146</v>
      </c>
      <c r="E89" s="4">
        <v>63</v>
      </c>
    </row>
    <row r="90" spans="1:5">
      <c r="A90" t="s">
        <v>16</v>
      </c>
      <c r="B90" t="s">
        <v>17</v>
      </c>
      <c r="C90" t="s">
        <v>7</v>
      </c>
      <c r="D90" s="3">
        <v>1638</v>
      </c>
      <c r="E90" s="4">
        <v>63</v>
      </c>
    </row>
    <row r="91" spans="1:5">
      <c r="A91" t="s">
        <v>8</v>
      </c>
      <c r="B91" t="s">
        <v>20</v>
      </c>
      <c r="C91" t="s">
        <v>39</v>
      </c>
      <c r="D91" s="3">
        <v>2268</v>
      </c>
      <c r="E91" s="4">
        <v>63</v>
      </c>
    </row>
    <row r="92" spans="1:5">
      <c r="A92" t="s">
        <v>27</v>
      </c>
      <c r="B92" t="s">
        <v>9</v>
      </c>
      <c r="C92" t="s">
        <v>32</v>
      </c>
      <c r="D92" s="3">
        <v>2114</v>
      </c>
      <c r="E92" s="4">
        <v>66</v>
      </c>
    </row>
    <row r="93" spans="1:5">
      <c r="A93" t="s">
        <v>13</v>
      </c>
      <c r="B93" t="s">
        <v>9</v>
      </c>
      <c r="C93" t="s">
        <v>31</v>
      </c>
      <c r="D93" s="3">
        <v>4760</v>
      </c>
      <c r="E93" s="4">
        <v>69</v>
      </c>
    </row>
    <row r="94" spans="1:5">
      <c r="A94" t="s">
        <v>13</v>
      </c>
      <c r="B94" t="s">
        <v>17</v>
      </c>
      <c r="C94" t="s">
        <v>24</v>
      </c>
      <c r="D94" s="3">
        <v>3976</v>
      </c>
      <c r="E94" s="4">
        <v>72</v>
      </c>
    </row>
    <row r="95" spans="1:5">
      <c r="A95" t="s">
        <v>35</v>
      </c>
      <c r="B95" t="s">
        <v>14</v>
      </c>
      <c r="C95" t="s">
        <v>39</v>
      </c>
      <c r="D95" s="3">
        <v>1407</v>
      </c>
      <c r="E95" s="4">
        <v>72</v>
      </c>
    </row>
    <row r="96" spans="1:5">
      <c r="A96" t="s">
        <v>11</v>
      </c>
      <c r="B96" t="s">
        <v>17</v>
      </c>
      <c r="C96" t="s">
        <v>18</v>
      </c>
      <c r="D96" s="3">
        <v>3192</v>
      </c>
      <c r="E96" s="4">
        <v>72</v>
      </c>
    </row>
    <row r="97" spans="1:5">
      <c r="A97" t="s">
        <v>5</v>
      </c>
      <c r="B97" t="s">
        <v>6</v>
      </c>
      <c r="C97" t="s">
        <v>32</v>
      </c>
      <c r="D97" s="3">
        <v>9002</v>
      </c>
      <c r="E97" s="4">
        <v>72</v>
      </c>
    </row>
    <row r="98" spans="1:5">
      <c r="A98" t="s">
        <v>23</v>
      </c>
      <c r="B98" t="s">
        <v>20</v>
      </c>
      <c r="C98" t="s">
        <v>24</v>
      </c>
      <c r="D98" s="3">
        <v>1281</v>
      </c>
      <c r="E98" s="4">
        <v>75</v>
      </c>
    </row>
    <row r="99" spans="1:5">
      <c r="A99" t="s">
        <v>23</v>
      </c>
      <c r="B99" t="s">
        <v>30</v>
      </c>
      <c r="C99" t="s">
        <v>10</v>
      </c>
      <c r="D99" s="3">
        <v>3262</v>
      </c>
      <c r="E99" s="4">
        <v>75</v>
      </c>
    </row>
    <row r="100" spans="1:5">
      <c r="A100" t="s">
        <v>16</v>
      </c>
      <c r="B100" t="s">
        <v>30</v>
      </c>
      <c r="C100" t="s">
        <v>32</v>
      </c>
      <c r="D100" s="3">
        <v>3339</v>
      </c>
      <c r="E100" s="4">
        <v>75</v>
      </c>
    </row>
    <row r="101" spans="1:5">
      <c r="A101" t="s">
        <v>26</v>
      </c>
      <c r="B101" t="s">
        <v>14</v>
      </c>
      <c r="C101" t="s">
        <v>32</v>
      </c>
      <c r="D101" s="3">
        <v>8211</v>
      </c>
      <c r="E101" s="4">
        <v>75</v>
      </c>
    </row>
    <row r="102" spans="1:5">
      <c r="A102" t="s">
        <v>16</v>
      </c>
      <c r="B102" t="s">
        <v>20</v>
      </c>
      <c r="C102" t="s">
        <v>18</v>
      </c>
      <c r="D102" s="3">
        <v>469</v>
      </c>
      <c r="E102" s="4">
        <v>75</v>
      </c>
    </row>
    <row r="103" spans="1:5">
      <c r="A103" t="s">
        <v>25</v>
      </c>
      <c r="B103" t="s">
        <v>6</v>
      </c>
      <c r="C103" t="s">
        <v>22</v>
      </c>
      <c r="D103" s="3">
        <v>518</v>
      </c>
      <c r="E103" s="4">
        <v>75</v>
      </c>
    </row>
    <row r="104" spans="1:5">
      <c r="A104" t="s">
        <v>5</v>
      </c>
      <c r="B104" t="s">
        <v>30</v>
      </c>
      <c r="C104" t="s">
        <v>34</v>
      </c>
      <c r="D104" s="3">
        <v>2779</v>
      </c>
      <c r="E104" s="4">
        <v>75</v>
      </c>
    </row>
    <row r="105" spans="1:5">
      <c r="A105" t="s">
        <v>16</v>
      </c>
      <c r="B105" t="s">
        <v>30</v>
      </c>
      <c r="C105" t="s">
        <v>29</v>
      </c>
      <c r="D105" s="3">
        <v>2219</v>
      </c>
      <c r="E105" s="4">
        <v>75</v>
      </c>
    </row>
    <row r="106" spans="1:5">
      <c r="A106" t="s">
        <v>35</v>
      </c>
      <c r="B106" t="s">
        <v>14</v>
      </c>
      <c r="C106" t="s">
        <v>31</v>
      </c>
      <c r="D106" s="3">
        <v>945</v>
      </c>
      <c r="E106" s="4">
        <v>75</v>
      </c>
    </row>
    <row r="107" spans="1:5">
      <c r="A107" t="s">
        <v>27</v>
      </c>
      <c r="B107" t="s">
        <v>9</v>
      </c>
      <c r="C107" t="s">
        <v>34</v>
      </c>
      <c r="D107" s="3">
        <v>2023</v>
      </c>
      <c r="E107" s="4">
        <v>78</v>
      </c>
    </row>
    <row r="108" spans="1:5">
      <c r="A108" t="s">
        <v>8</v>
      </c>
      <c r="B108" t="s">
        <v>20</v>
      </c>
      <c r="C108" t="s">
        <v>41</v>
      </c>
      <c r="D108" s="3">
        <v>6433</v>
      </c>
      <c r="E108" s="4">
        <v>78</v>
      </c>
    </row>
    <row r="109" spans="1:5">
      <c r="A109" t="s">
        <v>26</v>
      </c>
      <c r="B109" t="s">
        <v>17</v>
      </c>
      <c r="C109" t="s">
        <v>39</v>
      </c>
      <c r="D109" s="3">
        <v>7812</v>
      </c>
      <c r="E109" s="4">
        <v>81</v>
      </c>
    </row>
    <row r="110" spans="1:5">
      <c r="A110" t="s">
        <v>16</v>
      </c>
      <c r="B110" t="s">
        <v>6</v>
      </c>
      <c r="C110" t="s">
        <v>7</v>
      </c>
      <c r="D110" s="3">
        <v>560</v>
      </c>
      <c r="E110" s="4">
        <v>81</v>
      </c>
    </row>
    <row r="111" spans="1:5">
      <c r="A111" t="s">
        <v>8</v>
      </c>
      <c r="B111" t="s">
        <v>9</v>
      </c>
      <c r="C111" t="s">
        <v>7</v>
      </c>
      <c r="D111" s="3">
        <v>3598</v>
      </c>
      <c r="E111" s="4">
        <v>81</v>
      </c>
    </row>
    <row r="112" spans="1:5">
      <c r="A112" t="s">
        <v>25</v>
      </c>
      <c r="B112" t="s">
        <v>17</v>
      </c>
      <c r="C112" t="s">
        <v>22</v>
      </c>
      <c r="D112" s="3">
        <v>6909</v>
      </c>
      <c r="E112" s="4">
        <v>81</v>
      </c>
    </row>
    <row r="113" spans="1:5">
      <c r="A113" t="s">
        <v>8</v>
      </c>
      <c r="B113" t="s">
        <v>20</v>
      </c>
      <c r="C113" t="s">
        <v>22</v>
      </c>
      <c r="D113" s="3">
        <v>168</v>
      </c>
      <c r="E113" s="4">
        <v>84</v>
      </c>
    </row>
    <row r="114" spans="1:5">
      <c r="A114" t="s">
        <v>13</v>
      </c>
      <c r="B114" t="s">
        <v>14</v>
      </c>
      <c r="C114" t="s">
        <v>10</v>
      </c>
      <c r="D114" s="3">
        <v>10304</v>
      </c>
      <c r="E114" s="4">
        <v>84</v>
      </c>
    </row>
    <row r="115" spans="1:5">
      <c r="A115" t="s">
        <v>25</v>
      </c>
      <c r="B115" t="s">
        <v>9</v>
      </c>
      <c r="C115" t="s">
        <v>22</v>
      </c>
      <c r="D115" s="3">
        <v>490</v>
      </c>
      <c r="E115" s="4">
        <v>84</v>
      </c>
    </row>
    <row r="116" spans="1:5">
      <c r="A116" t="s">
        <v>16</v>
      </c>
      <c r="B116" t="s">
        <v>6</v>
      </c>
      <c r="C116" t="s">
        <v>21</v>
      </c>
      <c r="D116" s="3">
        <v>7693</v>
      </c>
      <c r="E116" s="4">
        <v>87</v>
      </c>
    </row>
    <row r="117" spans="1:5">
      <c r="A117" t="s">
        <v>23</v>
      </c>
      <c r="B117" t="s">
        <v>14</v>
      </c>
      <c r="C117" t="s">
        <v>10</v>
      </c>
      <c r="D117" s="3">
        <v>280</v>
      </c>
      <c r="E117" s="4">
        <v>87</v>
      </c>
    </row>
    <row r="118" spans="1:5">
      <c r="A118" t="s">
        <v>5</v>
      </c>
      <c r="B118" t="s">
        <v>20</v>
      </c>
      <c r="C118" t="s">
        <v>42</v>
      </c>
      <c r="D118" s="3">
        <v>609</v>
      </c>
      <c r="E118" s="4">
        <v>87</v>
      </c>
    </row>
    <row r="119" spans="1:5">
      <c r="A119" t="s">
        <v>11</v>
      </c>
      <c r="B119" t="s">
        <v>20</v>
      </c>
      <c r="C119" t="s">
        <v>19</v>
      </c>
      <c r="D119" s="3">
        <v>9506</v>
      </c>
      <c r="E119" s="4">
        <v>87</v>
      </c>
    </row>
    <row r="120" spans="1:5">
      <c r="A120" t="s">
        <v>35</v>
      </c>
      <c r="B120" t="s">
        <v>30</v>
      </c>
      <c r="C120" t="s">
        <v>28</v>
      </c>
      <c r="D120" s="3">
        <v>700</v>
      </c>
      <c r="E120" s="4">
        <v>87</v>
      </c>
    </row>
    <row r="121" spans="1:5">
      <c r="A121" t="s">
        <v>8</v>
      </c>
      <c r="B121" t="s">
        <v>6</v>
      </c>
      <c r="C121" t="s">
        <v>41</v>
      </c>
      <c r="D121" s="3">
        <v>434</v>
      </c>
      <c r="E121" s="4">
        <v>87</v>
      </c>
    </row>
    <row r="122" spans="1:5">
      <c r="A122" t="s">
        <v>11</v>
      </c>
      <c r="B122" t="s">
        <v>30</v>
      </c>
      <c r="C122" t="s">
        <v>34</v>
      </c>
      <c r="D122" s="3">
        <v>8155</v>
      </c>
      <c r="E122" s="4">
        <v>90</v>
      </c>
    </row>
    <row r="123" spans="1:5">
      <c r="A123" t="s">
        <v>5</v>
      </c>
      <c r="B123" t="s">
        <v>14</v>
      </c>
      <c r="C123" t="s">
        <v>19</v>
      </c>
      <c r="D123" s="3">
        <v>9772</v>
      </c>
      <c r="E123" s="4">
        <v>90</v>
      </c>
    </row>
    <row r="124" spans="1:5">
      <c r="A124" t="s">
        <v>5</v>
      </c>
      <c r="B124" t="s">
        <v>20</v>
      </c>
      <c r="C124" t="s">
        <v>18</v>
      </c>
      <c r="D124" s="3">
        <v>2541</v>
      </c>
      <c r="E124" s="4">
        <v>90</v>
      </c>
    </row>
    <row r="125" spans="1:5">
      <c r="A125" t="s">
        <v>11</v>
      </c>
      <c r="B125" t="s">
        <v>6</v>
      </c>
      <c r="C125" t="s">
        <v>34</v>
      </c>
      <c r="D125" s="3">
        <v>2737</v>
      </c>
      <c r="E125" s="4">
        <v>93</v>
      </c>
    </row>
    <row r="126" spans="1:5">
      <c r="A126" t="s">
        <v>35</v>
      </c>
      <c r="B126" t="s">
        <v>30</v>
      </c>
      <c r="C126" t="s">
        <v>18</v>
      </c>
      <c r="D126" s="3">
        <v>1428</v>
      </c>
      <c r="E126" s="4">
        <v>93</v>
      </c>
    </row>
    <row r="127" spans="1:5">
      <c r="A127" t="s">
        <v>25</v>
      </c>
      <c r="B127" t="s">
        <v>30</v>
      </c>
      <c r="C127" t="s">
        <v>19</v>
      </c>
      <c r="D127" s="3">
        <v>1652</v>
      </c>
      <c r="E127" s="4">
        <v>93</v>
      </c>
    </row>
    <row r="128" spans="1:5">
      <c r="A128" t="s">
        <v>5</v>
      </c>
      <c r="B128" t="s">
        <v>6</v>
      </c>
      <c r="C128" t="s">
        <v>39</v>
      </c>
      <c r="D128" s="3">
        <v>6132</v>
      </c>
      <c r="E128" s="4">
        <v>93</v>
      </c>
    </row>
    <row r="129" spans="1:5">
      <c r="A129" t="s">
        <v>27</v>
      </c>
      <c r="B129" t="s">
        <v>30</v>
      </c>
      <c r="C129" t="s">
        <v>28</v>
      </c>
      <c r="D129" s="3">
        <v>2919</v>
      </c>
      <c r="E129" s="4">
        <v>93</v>
      </c>
    </row>
    <row r="130" spans="1:5">
      <c r="A130" t="s">
        <v>23</v>
      </c>
      <c r="B130" t="s">
        <v>30</v>
      </c>
      <c r="C130" t="s">
        <v>18</v>
      </c>
      <c r="D130" s="3">
        <v>1568</v>
      </c>
      <c r="E130" s="4">
        <v>96</v>
      </c>
    </row>
    <row r="131" spans="1:5">
      <c r="A131" t="s">
        <v>11</v>
      </c>
      <c r="B131" t="s">
        <v>6</v>
      </c>
      <c r="C131" t="s">
        <v>33</v>
      </c>
      <c r="D131" s="3">
        <v>7273</v>
      </c>
      <c r="E131" s="4">
        <v>96</v>
      </c>
    </row>
    <row r="132" spans="1:5">
      <c r="A132" t="s">
        <v>35</v>
      </c>
      <c r="B132" t="s">
        <v>9</v>
      </c>
      <c r="C132" t="s">
        <v>24</v>
      </c>
      <c r="D132" s="3">
        <v>3472</v>
      </c>
      <c r="E132" s="4">
        <v>96</v>
      </c>
    </row>
    <row r="133" spans="1:5">
      <c r="A133" t="s">
        <v>11</v>
      </c>
      <c r="B133" t="s">
        <v>20</v>
      </c>
      <c r="C133" t="s">
        <v>42</v>
      </c>
      <c r="D133" s="3">
        <v>2436</v>
      </c>
      <c r="E133" s="4">
        <v>99</v>
      </c>
    </row>
    <row r="134" spans="1:5">
      <c r="A134" t="s">
        <v>13</v>
      </c>
      <c r="B134" t="s">
        <v>9</v>
      </c>
      <c r="C134" t="s">
        <v>36</v>
      </c>
      <c r="D134" s="3">
        <v>609</v>
      </c>
      <c r="E134" s="4">
        <v>99</v>
      </c>
    </row>
    <row r="135" spans="1:5">
      <c r="A135" t="s">
        <v>13</v>
      </c>
      <c r="B135" t="s">
        <v>6</v>
      </c>
      <c r="C135" t="s">
        <v>38</v>
      </c>
      <c r="D135" s="3">
        <v>6398</v>
      </c>
      <c r="E135" s="4">
        <v>102</v>
      </c>
    </row>
    <row r="136" spans="1:5">
      <c r="A136" t="s">
        <v>25</v>
      </c>
      <c r="B136" t="s">
        <v>30</v>
      </c>
      <c r="C136" t="s">
        <v>32</v>
      </c>
      <c r="D136" s="3">
        <v>2891</v>
      </c>
      <c r="E136" s="4">
        <v>102</v>
      </c>
    </row>
    <row r="137" spans="1:5">
      <c r="A137" t="s">
        <v>16</v>
      </c>
      <c r="B137" t="s">
        <v>6</v>
      </c>
      <c r="C137" t="s">
        <v>15</v>
      </c>
      <c r="D137" s="3">
        <v>1505</v>
      </c>
      <c r="E137" s="4">
        <v>102</v>
      </c>
    </row>
    <row r="138" spans="1:5">
      <c r="A138" t="s">
        <v>5</v>
      </c>
      <c r="B138" t="s">
        <v>20</v>
      </c>
      <c r="C138" t="s">
        <v>12</v>
      </c>
      <c r="D138" s="3">
        <v>6125</v>
      </c>
      <c r="E138" s="4">
        <v>102</v>
      </c>
    </row>
    <row r="139" spans="1:5">
      <c r="A139" t="s">
        <v>27</v>
      </c>
      <c r="B139" t="s">
        <v>17</v>
      </c>
      <c r="C139" t="s">
        <v>40</v>
      </c>
      <c r="D139" s="3">
        <v>1652</v>
      </c>
      <c r="E139" s="4">
        <v>102</v>
      </c>
    </row>
    <row r="140" spans="1:5">
      <c r="A140" t="s">
        <v>11</v>
      </c>
      <c r="B140" t="s">
        <v>20</v>
      </c>
      <c r="C140" t="s">
        <v>18</v>
      </c>
      <c r="D140" s="3">
        <v>3850</v>
      </c>
      <c r="E140" s="4">
        <v>102</v>
      </c>
    </row>
    <row r="141" spans="1:5">
      <c r="A141" t="s">
        <v>25</v>
      </c>
      <c r="B141" t="s">
        <v>14</v>
      </c>
      <c r="C141" t="s">
        <v>7</v>
      </c>
      <c r="D141" s="3">
        <v>1526</v>
      </c>
      <c r="E141" s="4">
        <v>105</v>
      </c>
    </row>
    <row r="142" spans="1:5">
      <c r="A142" t="s">
        <v>23</v>
      </c>
      <c r="B142" t="s">
        <v>6</v>
      </c>
      <c r="C142" t="s">
        <v>28</v>
      </c>
      <c r="D142" s="3">
        <v>4487</v>
      </c>
      <c r="E142" s="4">
        <v>111</v>
      </c>
    </row>
    <row r="143" spans="1:5">
      <c r="A143" t="s">
        <v>5</v>
      </c>
      <c r="B143" t="s">
        <v>6</v>
      </c>
      <c r="C143" t="s">
        <v>7</v>
      </c>
      <c r="D143" s="3">
        <v>1624</v>
      </c>
      <c r="E143" s="4">
        <v>114</v>
      </c>
    </row>
    <row r="144" spans="1:5">
      <c r="A144" t="s">
        <v>23</v>
      </c>
      <c r="B144" t="s">
        <v>9</v>
      </c>
      <c r="C144" t="s">
        <v>38</v>
      </c>
      <c r="D144" s="3">
        <v>2793</v>
      </c>
      <c r="E144" s="4">
        <v>114</v>
      </c>
    </row>
    <row r="145" spans="1:5">
      <c r="A145" t="s">
        <v>11</v>
      </c>
      <c r="B145" t="s">
        <v>14</v>
      </c>
      <c r="C145" t="s">
        <v>18</v>
      </c>
      <c r="D145" s="3">
        <v>2142</v>
      </c>
      <c r="E145" s="4">
        <v>114</v>
      </c>
    </row>
    <row r="146" spans="1:5">
      <c r="A146" t="s">
        <v>26</v>
      </c>
      <c r="B146" t="s">
        <v>17</v>
      </c>
      <c r="C146" t="s">
        <v>29</v>
      </c>
      <c r="D146" s="3">
        <v>2016</v>
      </c>
      <c r="E146" s="4">
        <v>117</v>
      </c>
    </row>
    <row r="147" spans="1:5">
      <c r="A147" t="s">
        <v>27</v>
      </c>
      <c r="B147" t="s">
        <v>30</v>
      </c>
      <c r="C147" t="s">
        <v>34</v>
      </c>
      <c r="D147" s="3">
        <v>2212</v>
      </c>
      <c r="E147" s="4">
        <v>117</v>
      </c>
    </row>
    <row r="148" spans="1:5">
      <c r="A148" t="s">
        <v>23</v>
      </c>
      <c r="B148" t="s">
        <v>14</v>
      </c>
      <c r="C148" t="s">
        <v>21</v>
      </c>
      <c r="D148" s="3">
        <v>2149</v>
      </c>
      <c r="E148" s="4">
        <v>117</v>
      </c>
    </row>
    <row r="149" spans="1:5">
      <c r="A149" t="s">
        <v>11</v>
      </c>
      <c r="B149" t="s">
        <v>20</v>
      </c>
      <c r="C149" t="s">
        <v>29</v>
      </c>
      <c r="D149" s="3">
        <v>2646</v>
      </c>
      <c r="E149" s="4">
        <v>120</v>
      </c>
    </row>
    <row r="150" spans="1:5">
      <c r="A150" t="s">
        <v>16</v>
      </c>
      <c r="B150" t="s">
        <v>14</v>
      </c>
      <c r="C150" t="s">
        <v>12</v>
      </c>
      <c r="D150" s="3">
        <v>10073</v>
      </c>
      <c r="E150" s="4">
        <v>120</v>
      </c>
    </row>
    <row r="151" spans="1:5">
      <c r="A151" t="s">
        <v>26</v>
      </c>
      <c r="B151" t="s">
        <v>30</v>
      </c>
      <c r="C151" t="s">
        <v>36</v>
      </c>
      <c r="D151" s="3">
        <v>7511</v>
      </c>
      <c r="E151" s="4">
        <v>120</v>
      </c>
    </row>
    <row r="152" spans="1:5">
      <c r="A152" t="s">
        <v>35</v>
      </c>
      <c r="B152" t="s">
        <v>20</v>
      </c>
      <c r="C152" t="s">
        <v>31</v>
      </c>
      <c r="D152" s="3">
        <v>63</v>
      </c>
      <c r="E152" s="4">
        <v>123</v>
      </c>
    </row>
    <row r="153" spans="1:5">
      <c r="A153" t="s">
        <v>13</v>
      </c>
      <c r="B153" t="s">
        <v>6</v>
      </c>
      <c r="C153" t="s">
        <v>33</v>
      </c>
      <c r="D153" s="3">
        <v>3388</v>
      </c>
      <c r="E153" s="4">
        <v>123</v>
      </c>
    </row>
    <row r="154" spans="1:5">
      <c r="A154" t="s">
        <v>16</v>
      </c>
      <c r="B154" t="s">
        <v>20</v>
      </c>
      <c r="C154" t="s">
        <v>31</v>
      </c>
      <c r="D154" s="3">
        <v>2317</v>
      </c>
      <c r="E154" s="4">
        <v>123</v>
      </c>
    </row>
    <row r="155" spans="1:5">
      <c r="A155" t="s">
        <v>16</v>
      </c>
      <c r="B155" t="s">
        <v>30</v>
      </c>
      <c r="C155" t="s">
        <v>10</v>
      </c>
      <c r="D155" s="3">
        <v>6734</v>
      </c>
      <c r="E155" s="4">
        <v>123</v>
      </c>
    </row>
    <row r="156" spans="1:5">
      <c r="A156" t="s">
        <v>16</v>
      </c>
      <c r="B156" t="s">
        <v>9</v>
      </c>
      <c r="C156" t="s">
        <v>7</v>
      </c>
      <c r="D156" s="3">
        <v>4781</v>
      </c>
      <c r="E156" s="4">
        <v>123</v>
      </c>
    </row>
    <row r="157" spans="1:5">
      <c r="A157" t="s">
        <v>8</v>
      </c>
      <c r="B157" t="s">
        <v>9</v>
      </c>
      <c r="C157" t="s">
        <v>19</v>
      </c>
      <c r="D157" s="3">
        <v>357</v>
      </c>
      <c r="E157" s="4">
        <v>126</v>
      </c>
    </row>
    <row r="158" spans="1:5">
      <c r="A158" t="s">
        <v>5</v>
      </c>
      <c r="B158" t="s">
        <v>9</v>
      </c>
      <c r="C158" t="s">
        <v>32</v>
      </c>
      <c r="D158" s="3">
        <v>1617</v>
      </c>
      <c r="E158" s="4">
        <v>126</v>
      </c>
    </row>
    <row r="159" spans="1:5">
      <c r="A159" t="s">
        <v>13</v>
      </c>
      <c r="B159" t="s">
        <v>30</v>
      </c>
      <c r="C159" t="s">
        <v>34</v>
      </c>
      <c r="D159" s="3">
        <v>4935</v>
      </c>
      <c r="E159" s="4">
        <v>126</v>
      </c>
    </row>
    <row r="160" spans="1:5">
      <c r="A160" t="s">
        <v>35</v>
      </c>
      <c r="B160" t="s">
        <v>20</v>
      </c>
      <c r="C160" t="s">
        <v>12</v>
      </c>
      <c r="D160" s="3">
        <v>6860</v>
      </c>
      <c r="E160" s="4">
        <v>126</v>
      </c>
    </row>
    <row r="161" spans="1:5">
      <c r="A161" t="s">
        <v>26</v>
      </c>
      <c r="B161" t="s">
        <v>17</v>
      </c>
      <c r="C161" t="s">
        <v>19</v>
      </c>
      <c r="D161" s="3">
        <v>4018</v>
      </c>
      <c r="E161" s="4">
        <v>126</v>
      </c>
    </row>
    <row r="162" spans="1:5">
      <c r="A162" t="s">
        <v>13</v>
      </c>
      <c r="B162" t="s">
        <v>9</v>
      </c>
      <c r="C162" t="s">
        <v>39</v>
      </c>
      <c r="D162" s="3">
        <v>847</v>
      </c>
      <c r="E162" s="4">
        <v>129</v>
      </c>
    </row>
    <row r="163" spans="1:5">
      <c r="A163" t="s">
        <v>5</v>
      </c>
      <c r="B163" t="s">
        <v>30</v>
      </c>
      <c r="C163" t="s">
        <v>39</v>
      </c>
      <c r="D163" s="3">
        <v>2289</v>
      </c>
      <c r="E163" s="4">
        <v>135</v>
      </c>
    </row>
    <row r="164" spans="1:5">
      <c r="A164" t="s">
        <v>16</v>
      </c>
      <c r="B164" t="s">
        <v>20</v>
      </c>
      <c r="C164" t="s">
        <v>19</v>
      </c>
      <c r="D164" s="3">
        <v>959</v>
      </c>
      <c r="E164" s="4">
        <v>135</v>
      </c>
    </row>
    <row r="165" spans="1:5">
      <c r="A165" t="s">
        <v>5</v>
      </c>
      <c r="B165" t="s">
        <v>17</v>
      </c>
      <c r="C165" t="s">
        <v>32</v>
      </c>
      <c r="D165" s="3">
        <v>0</v>
      </c>
      <c r="E165" s="4">
        <v>135</v>
      </c>
    </row>
    <row r="166" spans="1:5">
      <c r="A166" t="s">
        <v>16</v>
      </c>
      <c r="B166" t="s">
        <v>14</v>
      </c>
      <c r="C166" t="s">
        <v>32</v>
      </c>
      <c r="D166" s="3">
        <v>1400</v>
      </c>
      <c r="E166" s="4">
        <v>135</v>
      </c>
    </row>
    <row r="167" spans="1:5">
      <c r="A167" t="s">
        <v>23</v>
      </c>
      <c r="B167" t="s">
        <v>30</v>
      </c>
      <c r="C167" t="s">
        <v>33</v>
      </c>
      <c r="D167" s="3">
        <v>2205</v>
      </c>
      <c r="E167" s="4">
        <v>138</v>
      </c>
    </row>
    <row r="168" spans="1:5">
      <c r="A168" t="s">
        <v>26</v>
      </c>
      <c r="B168" t="s">
        <v>6</v>
      </c>
      <c r="C168" t="s">
        <v>15</v>
      </c>
      <c r="D168" s="3">
        <v>11571</v>
      </c>
      <c r="E168" s="4">
        <v>138</v>
      </c>
    </row>
    <row r="169" spans="1:5">
      <c r="A169" t="s">
        <v>35</v>
      </c>
      <c r="B169" t="s">
        <v>20</v>
      </c>
      <c r="C169" t="s">
        <v>22</v>
      </c>
      <c r="D169" s="3">
        <v>2205</v>
      </c>
      <c r="E169" s="4">
        <v>141</v>
      </c>
    </row>
    <row r="170" spans="1:5">
      <c r="A170" t="s">
        <v>26</v>
      </c>
      <c r="B170" t="s">
        <v>17</v>
      </c>
      <c r="C170" t="s">
        <v>22</v>
      </c>
      <c r="D170" s="3">
        <v>1568</v>
      </c>
      <c r="E170" s="4">
        <v>141</v>
      </c>
    </row>
    <row r="171" spans="1:5">
      <c r="A171" t="s">
        <v>27</v>
      </c>
      <c r="B171" t="s">
        <v>6</v>
      </c>
      <c r="C171" t="s">
        <v>28</v>
      </c>
      <c r="D171" s="3">
        <v>3983</v>
      </c>
      <c r="E171" s="4">
        <v>144</v>
      </c>
    </row>
    <row r="172" spans="1:5">
      <c r="A172" t="s">
        <v>13</v>
      </c>
      <c r="B172" t="s">
        <v>30</v>
      </c>
      <c r="C172" t="s">
        <v>22</v>
      </c>
      <c r="D172" s="3">
        <v>336</v>
      </c>
      <c r="E172" s="4">
        <v>144</v>
      </c>
    </row>
    <row r="173" spans="1:5">
      <c r="A173" t="s">
        <v>26</v>
      </c>
      <c r="B173" t="s">
        <v>17</v>
      </c>
      <c r="C173" t="s">
        <v>40</v>
      </c>
      <c r="D173" s="3">
        <v>6027</v>
      </c>
      <c r="E173" s="4">
        <v>144</v>
      </c>
    </row>
    <row r="174" spans="1:5">
      <c r="A174" t="s">
        <v>11</v>
      </c>
      <c r="B174" t="s">
        <v>9</v>
      </c>
      <c r="C174" t="s">
        <v>39</v>
      </c>
      <c r="D174" s="3">
        <v>2429</v>
      </c>
      <c r="E174" s="4">
        <v>144</v>
      </c>
    </row>
    <row r="175" spans="1:5">
      <c r="A175" t="s">
        <v>11</v>
      </c>
      <c r="B175" t="s">
        <v>9</v>
      </c>
      <c r="C175" t="s">
        <v>12</v>
      </c>
      <c r="D175" s="3">
        <v>959</v>
      </c>
      <c r="E175" s="4">
        <v>147</v>
      </c>
    </row>
    <row r="176" spans="1:5">
      <c r="A176" t="s">
        <v>11</v>
      </c>
      <c r="B176" t="s">
        <v>30</v>
      </c>
      <c r="C176" t="s">
        <v>40</v>
      </c>
      <c r="D176" s="3">
        <v>14329</v>
      </c>
      <c r="E176" s="4">
        <v>150</v>
      </c>
    </row>
    <row r="177" spans="1:5">
      <c r="A177" t="s">
        <v>8</v>
      </c>
      <c r="B177" t="s">
        <v>6</v>
      </c>
      <c r="C177" t="s">
        <v>7</v>
      </c>
      <c r="D177" s="3">
        <v>42</v>
      </c>
      <c r="E177" s="4">
        <v>150</v>
      </c>
    </row>
    <row r="178" spans="1:5">
      <c r="A178" t="s">
        <v>16</v>
      </c>
      <c r="B178" t="s">
        <v>30</v>
      </c>
      <c r="C178" t="s">
        <v>28</v>
      </c>
      <c r="D178" s="3">
        <v>3759</v>
      </c>
      <c r="E178" s="4">
        <v>150</v>
      </c>
    </row>
    <row r="179" spans="1:5">
      <c r="A179" t="s">
        <v>8</v>
      </c>
      <c r="B179" t="s">
        <v>14</v>
      </c>
      <c r="C179" t="s">
        <v>34</v>
      </c>
      <c r="D179" s="3">
        <v>5019</v>
      </c>
      <c r="E179" s="4">
        <v>150</v>
      </c>
    </row>
    <row r="180" spans="1:5">
      <c r="A180" t="s">
        <v>26</v>
      </c>
      <c r="B180" t="s">
        <v>20</v>
      </c>
      <c r="C180" t="s">
        <v>34</v>
      </c>
      <c r="D180" s="3">
        <v>4417</v>
      </c>
      <c r="E180" s="4">
        <v>153</v>
      </c>
    </row>
    <row r="181" spans="1:5">
      <c r="A181" t="s">
        <v>5</v>
      </c>
      <c r="B181" t="s">
        <v>30</v>
      </c>
      <c r="C181" t="s">
        <v>28</v>
      </c>
      <c r="D181" s="3">
        <v>5019</v>
      </c>
      <c r="E181" s="4">
        <v>156</v>
      </c>
    </row>
    <row r="182" spans="1:5">
      <c r="A182" t="s">
        <v>16</v>
      </c>
      <c r="B182" t="s">
        <v>14</v>
      </c>
      <c r="C182" t="s">
        <v>28</v>
      </c>
      <c r="D182" s="3">
        <v>4970</v>
      </c>
      <c r="E182" s="4">
        <v>156</v>
      </c>
    </row>
    <row r="183" spans="1:5">
      <c r="A183" t="s">
        <v>11</v>
      </c>
      <c r="B183" t="s">
        <v>6</v>
      </c>
      <c r="C183" t="s">
        <v>18</v>
      </c>
      <c r="D183" s="3">
        <v>4305</v>
      </c>
      <c r="E183" s="4">
        <v>156</v>
      </c>
    </row>
    <row r="184" spans="1:5">
      <c r="A184" t="s">
        <v>11</v>
      </c>
      <c r="B184" t="s">
        <v>9</v>
      </c>
      <c r="C184" t="s">
        <v>42</v>
      </c>
      <c r="D184" s="3">
        <v>98</v>
      </c>
      <c r="E184" s="4">
        <v>159</v>
      </c>
    </row>
    <row r="185" spans="1:5">
      <c r="A185" t="s">
        <v>5</v>
      </c>
      <c r="B185" t="s">
        <v>30</v>
      </c>
      <c r="C185" t="s">
        <v>19</v>
      </c>
      <c r="D185" s="3">
        <v>3794</v>
      </c>
      <c r="E185" s="4">
        <v>159</v>
      </c>
    </row>
    <row r="186" spans="1:5">
      <c r="A186" t="s">
        <v>26</v>
      </c>
      <c r="B186" t="s">
        <v>17</v>
      </c>
      <c r="C186" t="s">
        <v>33</v>
      </c>
      <c r="D186" s="3">
        <v>9443</v>
      </c>
      <c r="E186" s="4">
        <v>162</v>
      </c>
    </row>
    <row r="187" spans="1:5">
      <c r="A187" t="s">
        <v>5</v>
      </c>
      <c r="B187" t="s">
        <v>30</v>
      </c>
      <c r="C187" t="s">
        <v>36</v>
      </c>
      <c r="D187" s="3">
        <v>4018</v>
      </c>
      <c r="E187" s="4">
        <v>162</v>
      </c>
    </row>
    <row r="188" spans="1:5">
      <c r="A188" t="s">
        <v>27</v>
      </c>
      <c r="B188" t="s">
        <v>14</v>
      </c>
      <c r="C188" t="s">
        <v>40</v>
      </c>
      <c r="D188" s="3">
        <v>973</v>
      </c>
      <c r="E188" s="4">
        <v>162</v>
      </c>
    </row>
    <row r="189" spans="1:5">
      <c r="A189" t="s">
        <v>27</v>
      </c>
      <c r="B189" t="s">
        <v>14</v>
      </c>
      <c r="C189" t="s">
        <v>34</v>
      </c>
      <c r="D189" s="3">
        <v>3773</v>
      </c>
      <c r="E189" s="4">
        <v>165</v>
      </c>
    </row>
    <row r="190" spans="1:5">
      <c r="A190" t="s">
        <v>27</v>
      </c>
      <c r="B190" t="s">
        <v>17</v>
      </c>
      <c r="C190" t="s">
        <v>29</v>
      </c>
      <c r="D190" s="3">
        <v>21</v>
      </c>
      <c r="E190" s="4">
        <v>168</v>
      </c>
    </row>
    <row r="191" spans="1:5">
      <c r="A191" t="s">
        <v>8</v>
      </c>
      <c r="B191" t="s">
        <v>9</v>
      </c>
      <c r="C191" t="s">
        <v>32</v>
      </c>
      <c r="D191" s="3">
        <v>2023</v>
      </c>
      <c r="E191" s="4">
        <v>168</v>
      </c>
    </row>
    <row r="192" spans="1:5">
      <c r="A192" t="s">
        <v>25</v>
      </c>
      <c r="B192" t="s">
        <v>20</v>
      </c>
      <c r="C192" t="s">
        <v>36</v>
      </c>
      <c r="D192" s="3">
        <v>5474</v>
      </c>
      <c r="E192" s="4">
        <v>168</v>
      </c>
    </row>
    <row r="193" spans="1:5">
      <c r="A193" t="s">
        <v>27</v>
      </c>
      <c r="B193" t="s">
        <v>17</v>
      </c>
      <c r="C193" t="s">
        <v>42</v>
      </c>
      <c r="D193" s="3">
        <v>4956</v>
      </c>
      <c r="E193" s="4">
        <v>171</v>
      </c>
    </row>
    <row r="194" spans="1:5">
      <c r="A194" t="s">
        <v>25</v>
      </c>
      <c r="B194" t="s">
        <v>17</v>
      </c>
      <c r="C194" t="s">
        <v>38</v>
      </c>
      <c r="D194" s="3">
        <v>4018</v>
      </c>
      <c r="E194" s="4">
        <v>171</v>
      </c>
    </row>
    <row r="195" spans="1:5">
      <c r="A195" t="s">
        <v>13</v>
      </c>
      <c r="B195" t="s">
        <v>30</v>
      </c>
      <c r="C195" t="s">
        <v>19</v>
      </c>
      <c r="D195" s="3">
        <v>7847</v>
      </c>
      <c r="E195" s="4">
        <v>174</v>
      </c>
    </row>
    <row r="196" spans="1:5">
      <c r="A196" t="s">
        <v>11</v>
      </c>
      <c r="B196" t="s">
        <v>30</v>
      </c>
      <c r="C196" t="s">
        <v>28</v>
      </c>
      <c r="D196" s="3">
        <v>707</v>
      </c>
      <c r="E196" s="4">
        <v>174</v>
      </c>
    </row>
    <row r="197" spans="1:5">
      <c r="A197" t="s">
        <v>5</v>
      </c>
      <c r="B197" t="s">
        <v>9</v>
      </c>
      <c r="C197" t="s">
        <v>29</v>
      </c>
      <c r="D197" s="3">
        <v>4725</v>
      </c>
      <c r="E197" s="4">
        <v>174</v>
      </c>
    </row>
    <row r="198" spans="1:5">
      <c r="A198" t="s">
        <v>13</v>
      </c>
      <c r="B198" t="s">
        <v>14</v>
      </c>
      <c r="C198" t="s">
        <v>7</v>
      </c>
      <c r="D198" s="3">
        <v>6118</v>
      </c>
      <c r="E198" s="4">
        <v>174</v>
      </c>
    </row>
    <row r="199" spans="1:5">
      <c r="A199" t="s">
        <v>23</v>
      </c>
      <c r="B199" t="s">
        <v>14</v>
      </c>
      <c r="C199" t="s">
        <v>15</v>
      </c>
      <c r="D199" s="3">
        <v>2646</v>
      </c>
      <c r="E199" s="4">
        <v>177</v>
      </c>
    </row>
    <row r="200" spans="1:5">
      <c r="A200" t="s">
        <v>13</v>
      </c>
      <c r="B200" t="s">
        <v>6</v>
      </c>
      <c r="C200" t="s">
        <v>42</v>
      </c>
      <c r="D200" s="3">
        <v>2324</v>
      </c>
      <c r="E200" s="4">
        <v>177</v>
      </c>
    </row>
    <row r="201" spans="1:5">
      <c r="A201" t="s">
        <v>16</v>
      </c>
      <c r="B201" t="s">
        <v>9</v>
      </c>
      <c r="C201" t="s">
        <v>39</v>
      </c>
      <c r="D201" s="3">
        <v>3864</v>
      </c>
      <c r="E201" s="4">
        <v>177</v>
      </c>
    </row>
    <row r="202" spans="1:5">
      <c r="A202" t="s">
        <v>8</v>
      </c>
      <c r="B202" t="s">
        <v>17</v>
      </c>
      <c r="C202" t="s">
        <v>7</v>
      </c>
      <c r="D202" s="3">
        <v>7021</v>
      </c>
      <c r="E202" s="4">
        <v>183</v>
      </c>
    </row>
    <row r="203" spans="1:5">
      <c r="A203" t="s">
        <v>26</v>
      </c>
      <c r="B203" t="s">
        <v>20</v>
      </c>
      <c r="C203" t="s">
        <v>40</v>
      </c>
      <c r="D203" s="3">
        <v>6580</v>
      </c>
      <c r="E203" s="4">
        <v>183</v>
      </c>
    </row>
    <row r="204" spans="1:5">
      <c r="A204" t="s">
        <v>13</v>
      </c>
      <c r="B204" t="s">
        <v>9</v>
      </c>
      <c r="C204" t="s">
        <v>37</v>
      </c>
      <c r="D204" s="3">
        <v>2114</v>
      </c>
      <c r="E204" s="4">
        <v>186</v>
      </c>
    </row>
    <row r="205" spans="1:5">
      <c r="A205" t="s">
        <v>16</v>
      </c>
      <c r="B205" t="s">
        <v>6</v>
      </c>
      <c r="C205" t="s">
        <v>34</v>
      </c>
      <c r="D205" s="3">
        <v>4949</v>
      </c>
      <c r="E205" s="4">
        <v>189</v>
      </c>
    </row>
    <row r="206" spans="1:5">
      <c r="A206" t="s">
        <v>23</v>
      </c>
      <c r="B206" t="s">
        <v>30</v>
      </c>
      <c r="C206" t="s">
        <v>38</v>
      </c>
      <c r="D206" s="3">
        <v>8862</v>
      </c>
      <c r="E206" s="4">
        <v>189</v>
      </c>
    </row>
    <row r="207" spans="1:5">
      <c r="A207" t="s">
        <v>11</v>
      </c>
      <c r="B207" t="s">
        <v>30</v>
      </c>
      <c r="C207" t="s">
        <v>29</v>
      </c>
      <c r="D207" s="3">
        <v>938</v>
      </c>
      <c r="E207" s="4">
        <v>189</v>
      </c>
    </row>
    <row r="208" spans="1:5">
      <c r="A208" t="s">
        <v>11</v>
      </c>
      <c r="B208" t="s">
        <v>14</v>
      </c>
      <c r="C208" t="s">
        <v>10</v>
      </c>
      <c r="D208" s="3">
        <v>2954</v>
      </c>
      <c r="E208" s="4">
        <v>189</v>
      </c>
    </row>
    <row r="209" spans="1:5">
      <c r="A209" t="s">
        <v>13</v>
      </c>
      <c r="B209" t="s">
        <v>14</v>
      </c>
      <c r="C209" t="s">
        <v>36</v>
      </c>
      <c r="D209" s="3">
        <v>1925</v>
      </c>
      <c r="E209" s="4">
        <v>192</v>
      </c>
    </row>
    <row r="210" spans="1:5">
      <c r="A210" t="s">
        <v>35</v>
      </c>
      <c r="B210" t="s">
        <v>9</v>
      </c>
      <c r="C210" t="s">
        <v>33</v>
      </c>
      <c r="D210" s="3">
        <v>1974</v>
      </c>
      <c r="E210" s="4">
        <v>195</v>
      </c>
    </row>
    <row r="211" spans="1:5">
      <c r="A211" t="s">
        <v>25</v>
      </c>
      <c r="B211" t="s">
        <v>30</v>
      </c>
      <c r="C211" t="s">
        <v>36</v>
      </c>
      <c r="D211" s="3">
        <v>861</v>
      </c>
      <c r="E211" s="4">
        <v>195</v>
      </c>
    </row>
    <row r="212" spans="1:5">
      <c r="A212" t="s">
        <v>8</v>
      </c>
      <c r="B212" t="s">
        <v>6</v>
      </c>
      <c r="C212" t="s">
        <v>22</v>
      </c>
      <c r="D212" s="3">
        <v>1890</v>
      </c>
      <c r="E212" s="4">
        <v>195</v>
      </c>
    </row>
    <row r="213" spans="1:5">
      <c r="A213" t="s">
        <v>23</v>
      </c>
      <c r="B213" t="s">
        <v>17</v>
      </c>
      <c r="C213" t="s">
        <v>39</v>
      </c>
      <c r="D213" s="3">
        <v>966</v>
      </c>
      <c r="E213" s="4">
        <v>198</v>
      </c>
    </row>
    <row r="214" spans="1:5">
      <c r="A214" t="s">
        <v>25</v>
      </c>
      <c r="B214" t="s">
        <v>9</v>
      </c>
      <c r="C214" t="s">
        <v>37</v>
      </c>
      <c r="D214" s="3">
        <v>13391</v>
      </c>
      <c r="E214" s="4">
        <v>201</v>
      </c>
    </row>
    <row r="215" spans="1:5">
      <c r="A215" t="s">
        <v>26</v>
      </c>
      <c r="B215" t="s">
        <v>6</v>
      </c>
      <c r="C215" t="s">
        <v>28</v>
      </c>
      <c r="D215" s="3">
        <v>9926</v>
      </c>
      <c r="E215" s="4">
        <v>201</v>
      </c>
    </row>
    <row r="216" spans="1:5">
      <c r="A216" t="s">
        <v>25</v>
      </c>
      <c r="B216" t="s">
        <v>30</v>
      </c>
      <c r="C216" t="s">
        <v>37</v>
      </c>
      <c r="D216" s="3">
        <v>7280</v>
      </c>
      <c r="E216" s="4">
        <v>201</v>
      </c>
    </row>
    <row r="217" spans="1:5">
      <c r="A217" t="s">
        <v>5</v>
      </c>
      <c r="B217" t="s">
        <v>14</v>
      </c>
      <c r="C217" t="s">
        <v>31</v>
      </c>
      <c r="D217" s="3">
        <v>4424</v>
      </c>
      <c r="E217" s="4">
        <v>201</v>
      </c>
    </row>
    <row r="218" spans="1:5">
      <c r="A218" t="s">
        <v>8</v>
      </c>
      <c r="B218" t="s">
        <v>6</v>
      </c>
      <c r="C218" t="s">
        <v>36</v>
      </c>
      <c r="D218" s="3">
        <v>1771</v>
      </c>
      <c r="E218" s="4">
        <v>204</v>
      </c>
    </row>
    <row r="219" spans="1:5">
      <c r="A219" t="s">
        <v>13</v>
      </c>
      <c r="B219" t="s">
        <v>14</v>
      </c>
      <c r="C219" t="s">
        <v>42</v>
      </c>
      <c r="D219" s="3">
        <v>98</v>
      </c>
      <c r="E219" s="4">
        <v>204</v>
      </c>
    </row>
    <row r="220" spans="1:5">
      <c r="A220" t="s">
        <v>11</v>
      </c>
      <c r="B220" t="s">
        <v>14</v>
      </c>
      <c r="C220" t="s">
        <v>39</v>
      </c>
      <c r="D220" s="3">
        <v>11522</v>
      </c>
      <c r="E220" s="4">
        <v>204</v>
      </c>
    </row>
    <row r="221" spans="1:5">
      <c r="A221" t="s">
        <v>35</v>
      </c>
      <c r="B221" t="s">
        <v>30</v>
      </c>
      <c r="C221" t="s">
        <v>36</v>
      </c>
      <c r="D221" s="3">
        <v>5355</v>
      </c>
      <c r="E221" s="4">
        <v>204</v>
      </c>
    </row>
    <row r="222" spans="1:5">
      <c r="A222" t="s">
        <v>11</v>
      </c>
      <c r="B222" t="s">
        <v>17</v>
      </c>
      <c r="C222" t="s">
        <v>15</v>
      </c>
      <c r="D222" s="3">
        <v>2639</v>
      </c>
      <c r="E222" s="4">
        <v>204</v>
      </c>
    </row>
    <row r="223" spans="1:5">
      <c r="A223" t="s">
        <v>16</v>
      </c>
      <c r="B223" t="s">
        <v>30</v>
      </c>
      <c r="C223" t="s">
        <v>39</v>
      </c>
      <c r="D223" s="3">
        <v>4242</v>
      </c>
      <c r="E223" s="4">
        <v>207</v>
      </c>
    </row>
    <row r="224" spans="1:5">
      <c r="A224" t="s">
        <v>11</v>
      </c>
      <c r="B224" t="s">
        <v>6</v>
      </c>
      <c r="C224" t="s">
        <v>12</v>
      </c>
      <c r="D224" s="3">
        <v>259</v>
      </c>
      <c r="E224" s="4">
        <v>207</v>
      </c>
    </row>
    <row r="225" spans="1:5">
      <c r="A225" t="s">
        <v>23</v>
      </c>
      <c r="B225" t="s">
        <v>6</v>
      </c>
      <c r="C225" t="s">
        <v>22</v>
      </c>
      <c r="D225" s="3">
        <v>9835</v>
      </c>
      <c r="E225" s="4">
        <v>207</v>
      </c>
    </row>
    <row r="226" spans="1:5">
      <c r="A226" t="s">
        <v>8</v>
      </c>
      <c r="B226" t="s">
        <v>9</v>
      </c>
      <c r="C226" t="s">
        <v>22</v>
      </c>
      <c r="D226" s="3">
        <v>5012</v>
      </c>
      <c r="E226" s="4">
        <v>210</v>
      </c>
    </row>
    <row r="227" spans="1:5">
      <c r="A227" t="s">
        <v>8</v>
      </c>
      <c r="B227" t="s">
        <v>17</v>
      </c>
      <c r="C227" t="s">
        <v>21</v>
      </c>
      <c r="D227" s="3">
        <v>8890</v>
      </c>
      <c r="E227" s="4">
        <v>210</v>
      </c>
    </row>
    <row r="228" spans="1:5">
      <c r="A228" t="s">
        <v>8</v>
      </c>
      <c r="B228" t="s">
        <v>20</v>
      </c>
      <c r="C228" t="s">
        <v>10</v>
      </c>
      <c r="D228" s="3">
        <v>3752</v>
      </c>
      <c r="E228" s="4">
        <v>213</v>
      </c>
    </row>
    <row r="229" spans="1:5">
      <c r="A229" t="s">
        <v>26</v>
      </c>
      <c r="B229" t="s">
        <v>17</v>
      </c>
      <c r="C229" t="s">
        <v>41</v>
      </c>
      <c r="D229" s="3">
        <v>7651</v>
      </c>
      <c r="E229" s="4">
        <v>213</v>
      </c>
    </row>
    <row r="230" spans="1:5">
      <c r="A230" t="s">
        <v>13</v>
      </c>
      <c r="B230" t="s">
        <v>9</v>
      </c>
      <c r="C230" t="s">
        <v>40</v>
      </c>
      <c r="D230" s="3">
        <v>7455</v>
      </c>
      <c r="E230" s="4">
        <v>216</v>
      </c>
    </row>
    <row r="231" spans="1:5">
      <c r="A231" t="s">
        <v>8</v>
      </c>
      <c r="B231" t="s">
        <v>30</v>
      </c>
      <c r="C231" t="s">
        <v>29</v>
      </c>
      <c r="D231" s="3">
        <v>2009</v>
      </c>
      <c r="E231" s="4">
        <v>219</v>
      </c>
    </row>
    <row r="232" spans="1:5">
      <c r="A232" t="s">
        <v>23</v>
      </c>
      <c r="B232" t="s">
        <v>6</v>
      </c>
      <c r="C232" t="s">
        <v>24</v>
      </c>
      <c r="D232" s="3">
        <v>6608</v>
      </c>
      <c r="E232" s="4">
        <v>225</v>
      </c>
    </row>
    <row r="233" spans="1:5">
      <c r="A233" t="s">
        <v>13</v>
      </c>
      <c r="B233" t="s">
        <v>30</v>
      </c>
      <c r="C233" t="s">
        <v>29</v>
      </c>
      <c r="D233" s="3">
        <v>1274</v>
      </c>
      <c r="E233" s="4">
        <v>225</v>
      </c>
    </row>
    <row r="234" spans="1:5">
      <c r="A234" t="s">
        <v>5</v>
      </c>
      <c r="B234" t="s">
        <v>17</v>
      </c>
      <c r="C234" t="s">
        <v>40</v>
      </c>
      <c r="D234" s="3">
        <v>3101</v>
      </c>
      <c r="E234" s="4">
        <v>225</v>
      </c>
    </row>
    <row r="235" spans="1:5">
      <c r="A235" t="s">
        <v>35</v>
      </c>
      <c r="B235" t="s">
        <v>9</v>
      </c>
      <c r="C235" t="s">
        <v>41</v>
      </c>
      <c r="D235" s="3">
        <v>567</v>
      </c>
      <c r="E235" s="4">
        <v>228</v>
      </c>
    </row>
    <row r="236" spans="1:5">
      <c r="A236" t="s">
        <v>13</v>
      </c>
      <c r="B236" t="s">
        <v>14</v>
      </c>
      <c r="C236" t="s">
        <v>31</v>
      </c>
      <c r="D236" s="3">
        <v>10311</v>
      </c>
      <c r="E236" s="4">
        <v>231</v>
      </c>
    </row>
    <row r="237" spans="1:5">
      <c r="A237" t="s">
        <v>13</v>
      </c>
      <c r="B237" t="s">
        <v>6</v>
      </c>
      <c r="C237" t="s">
        <v>37</v>
      </c>
      <c r="D237" s="3">
        <v>714</v>
      </c>
      <c r="E237" s="4">
        <v>231</v>
      </c>
    </row>
    <row r="238" spans="1:5">
      <c r="A238" t="s">
        <v>27</v>
      </c>
      <c r="B238" t="s">
        <v>9</v>
      </c>
      <c r="C238" t="s">
        <v>18</v>
      </c>
      <c r="D238" s="3">
        <v>2464</v>
      </c>
      <c r="E238" s="4">
        <v>234</v>
      </c>
    </row>
    <row r="239" spans="1:5">
      <c r="A239" t="s">
        <v>8</v>
      </c>
      <c r="B239" t="s">
        <v>20</v>
      </c>
      <c r="C239" t="s">
        <v>34</v>
      </c>
      <c r="D239" s="3">
        <v>1701</v>
      </c>
      <c r="E239" s="4">
        <v>234</v>
      </c>
    </row>
    <row r="240" spans="1:5">
      <c r="A240" t="s">
        <v>5</v>
      </c>
      <c r="B240" t="s">
        <v>9</v>
      </c>
      <c r="C240" t="s">
        <v>10</v>
      </c>
      <c r="D240" s="3">
        <v>12348</v>
      </c>
      <c r="E240" s="4">
        <v>234</v>
      </c>
    </row>
    <row r="241" spans="1:5">
      <c r="A241" t="s">
        <v>25</v>
      </c>
      <c r="B241" t="s">
        <v>30</v>
      </c>
      <c r="C241" t="s">
        <v>22</v>
      </c>
      <c r="D241" s="3">
        <v>6279</v>
      </c>
      <c r="E241" s="4">
        <v>237</v>
      </c>
    </row>
    <row r="242" spans="1:5">
      <c r="A242" t="s">
        <v>13</v>
      </c>
      <c r="B242" t="s">
        <v>6</v>
      </c>
      <c r="C242" t="s">
        <v>7</v>
      </c>
      <c r="D242" s="3">
        <v>1526</v>
      </c>
      <c r="E242" s="4">
        <v>240</v>
      </c>
    </row>
    <row r="243" spans="1:5">
      <c r="A243" t="s">
        <v>23</v>
      </c>
      <c r="B243" t="s">
        <v>9</v>
      </c>
      <c r="C243" t="s">
        <v>36</v>
      </c>
      <c r="D243" s="3">
        <v>4585</v>
      </c>
      <c r="E243" s="4">
        <v>240</v>
      </c>
    </row>
    <row r="244" spans="1:5">
      <c r="A244" t="s">
        <v>11</v>
      </c>
      <c r="B244" t="s">
        <v>9</v>
      </c>
      <c r="C244" t="s">
        <v>37</v>
      </c>
      <c r="D244" s="3">
        <v>7833</v>
      </c>
      <c r="E244" s="4">
        <v>243</v>
      </c>
    </row>
    <row r="245" spans="1:5">
      <c r="A245" t="s">
        <v>23</v>
      </c>
      <c r="B245" t="s">
        <v>17</v>
      </c>
      <c r="C245" t="s">
        <v>28</v>
      </c>
      <c r="D245" s="3">
        <v>4438</v>
      </c>
      <c r="E245" s="4">
        <v>246</v>
      </c>
    </row>
    <row r="246" spans="1:5">
      <c r="A246" t="s">
        <v>11</v>
      </c>
      <c r="B246" t="s">
        <v>6</v>
      </c>
      <c r="C246" t="s">
        <v>42</v>
      </c>
      <c r="D246" s="3">
        <v>2856</v>
      </c>
      <c r="E246" s="4">
        <v>246</v>
      </c>
    </row>
    <row r="247" spans="1:5">
      <c r="A247" t="s">
        <v>26</v>
      </c>
      <c r="B247" t="s">
        <v>14</v>
      </c>
      <c r="C247" t="s">
        <v>21</v>
      </c>
      <c r="D247" s="3">
        <v>3094</v>
      </c>
      <c r="E247" s="4">
        <v>246</v>
      </c>
    </row>
    <row r="248" spans="1:5">
      <c r="A248" t="s">
        <v>25</v>
      </c>
      <c r="B248" t="s">
        <v>9</v>
      </c>
      <c r="C248" t="s">
        <v>21</v>
      </c>
      <c r="D248" s="3">
        <v>4753</v>
      </c>
      <c r="E248" s="4">
        <v>246</v>
      </c>
    </row>
    <row r="249" spans="1:5">
      <c r="A249" t="s">
        <v>25</v>
      </c>
      <c r="B249" t="s">
        <v>17</v>
      </c>
      <c r="C249" t="s">
        <v>15</v>
      </c>
      <c r="D249" s="3">
        <v>385</v>
      </c>
      <c r="E249" s="4">
        <v>249</v>
      </c>
    </row>
    <row r="250" spans="1:5">
      <c r="A250" t="s">
        <v>23</v>
      </c>
      <c r="B250" t="s">
        <v>9</v>
      </c>
      <c r="C250" t="s">
        <v>7</v>
      </c>
      <c r="D250" s="3">
        <v>6755</v>
      </c>
      <c r="E250" s="4">
        <v>252</v>
      </c>
    </row>
    <row r="251" spans="1:5">
      <c r="A251" t="s">
        <v>23</v>
      </c>
      <c r="B251" t="s">
        <v>14</v>
      </c>
      <c r="C251" t="s">
        <v>32</v>
      </c>
      <c r="D251" s="3">
        <v>5551</v>
      </c>
      <c r="E251" s="4">
        <v>252</v>
      </c>
    </row>
    <row r="252" spans="1:5">
      <c r="A252" t="s">
        <v>27</v>
      </c>
      <c r="B252" t="s">
        <v>9</v>
      </c>
      <c r="C252" t="s">
        <v>24</v>
      </c>
      <c r="D252" s="3">
        <v>2415</v>
      </c>
      <c r="E252" s="4">
        <v>255</v>
      </c>
    </row>
    <row r="253" spans="1:5">
      <c r="A253" t="s">
        <v>23</v>
      </c>
      <c r="B253" t="s">
        <v>20</v>
      </c>
      <c r="C253" t="s">
        <v>40</v>
      </c>
      <c r="D253" s="3">
        <v>5677</v>
      </c>
      <c r="E253" s="4">
        <v>258</v>
      </c>
    </row>
    <row r="254" spans="1:5">
      <c r="A254" t="s">
        <v>35</v>
      </c>
      <c r="B254" t="s">
        <v>14</v>
      </c>
      <c r="C254" t="s">
        <v>34</v>
      </c>
      <c r="D254" s="3">
        <v>2317</v>
      </c>
      <c r="E254" s="4">
        <v>261</v>
      </c>
    </row>
    <row r="255" spans="1:5">
      <c r="A255" t="s">
        <v>23</v>
      </c>
      <c r="B255" t="s">
        <v>20</v>
      </c>
      <c r="C255" t="s">
        <v>15</v>
      </c>
      <c r="D255" s="3">
        <v>1778</v>
      </c>
      <c r="E255" s="4">
        <v>270</v>
      </c>
    </row>
    <row r="256" spans="1:5">
      <c r="A256" t="s">
        <v>16</v>
      </c>
      <c r="B256" t="s">
        <v>9</v>
      </c>
      <c r="C256" t="s">
        <v>33</v>
      </c>
      <c r="D256" s="3">
        <v>1071</v>
      </c>
      <c r="E256" s="4">
        <v>270</v>
      </c>
    </row>
    <row r="257" spans="1:5">
      <c r="A257" t="s">
        <v>11</v>
      </c>
      <c r="B257" t="s">
        <v>6</v>
      </c>
      <c r="C257" t="s">
        <v>32</v>
      </c>
      <c r="D257" s="3">
        <v>1085</v>
      </c>
      <c r="E257" s="4">
        <v>273</v>
      </c>
    </row>
    <row r="258" spans="1:5">
      <c r="A258" t="s">
        <v>27</v>
      </c>
      <c r="B258" t="s">
        <v>30</v>
      </c>
      <c r="C258" t="s">
        <v>24</v>
      </c>
      <c r="D258" s="3">
        <v>7259</v>
      </c>
      <c r="E258" s="4">
        <v>276</v>
      </c>
    </row>
    <row r="259" spans="1:5">
      <c r="A259" t="s">
        <v>27</v>
      </c>
      <c r="B259" t="s">
        <v>9</v>
      </c>
      <c r="C259" t="s">
        <v>37</v>
      </c>
      <c r="D259" s="3">
        <v>6657</v>
      </c>
      <c r="E259" s="4">
        <v>276</v>
      </c>
    </row>
    <row r="260" spans="1:5">
      <c r="A260" t="s">
        <v>35</v>
      </c>
      <c r="B260" t="s">
        <v>9</v>
      </c>
      <c r="C260" t="s">
        <v>15</v>
      </c>
      <c r="D260" s="3">
        <v>3808</v>
      </c>
      <c r="E260" s="4">
        <v>279</v>
      </c>
    </row>
    <row r="261" spans="1:5">
      <c r="A261" t="s">
        <v>35</v>
      </c>
      <c r="B261" t="s">
        <v>17</v>
      </c>
      <c r="C261" t="s">
        <v>41</v>
      </c>
      <c r="D261" s="3">
        <v>4858</v>
      </c>
      <c r="E261" s="4">
        <v>279</v>
      </c>
    </row>
    <row r="262" spans="1:5">
      <c r="A262" t="s">
        <v>16</v>
      </c>
      <c r="B262" t="s">
        <v>20</v>
      </c>
      <c r="C262" t="s">
        <v>39</v>
      </c>
      <c r="D262" s="3">
        <v>1134</v>
      </c>
      <c r="E262" s="4">
        <v>282</v>
      </c>
    </row>
    <row r="263" spans="1:5">
      <c r="A263" t="s">
        <v>13</v>
      </c>
      <c r="B263" t="s">
        <v>14</v>
      </c>
      <c r="C263" t="s">
        <v>15</v>
      </c>
      <c r="D263" s="3">
        <v>9632</v>
      </c>
      <c r="E263" s="4">
        <v>288</v>
      </c>
    </row>
    <row r="264" spans="1:5">
      <c r="A264" t="s">
        <v>8</v>
      </c>
      <c r="B264" t="s">
        <v>30</v>
      </c>
      <c r="C264" t="s">
        <v>21</v>
      </c>
      <c r="D264" s="3">
        <v>3507</v>
      </c>
      <c r="E264" s="4">
        <v>288</v>
      </c>
    </row>
    <row r="265" spans="1:5">
      <c r="A265" t="s">
        <v>35</v>
      </c>
      <c r="B265" t="s">
        <v>6</v>
      </c>
      <c r="C265" t="s">
        <v>41</v>
      </c>
      <c r="D265" s="3">
        <v>245</v>
      </c>
      <c r="E265" s="4">
        <v>288</v>
      </c>
    </row>
    <row r="266" spans="1:5">
      <c r="A266" t="s">
        <v>23</v>
      </c>
      <c r="B266" t="s">
        <v>9</v>
      </c>
      <c r="C266" t="s">
        <v>40</v>
      </c>
      <c r="D266" s="3">
        <v>5194</v>
      </c>
      <c r="E266" s="4">
        <v>288</v>
      </c>
    </row>
    <row r="267" spans="1:5">
      <c r="A267" t="s">
        <v>5</v>
      </c>
      <c r="B267" t="s">
        <v>20</v>
      </c>
      <c r="C267" t="s">
        <v>31</v>
      </c>
      <c r="D267" s="3">
        <v>5670</v>
      </c>
      <c r="E267" s="4">
        <v>297</v>
      </c>
    </row>
    <row r="268" spans="1:5">
      <c r="A268" t="s">
        <v>23</v>
      </c>
      <c r="B268" t="s">
        <v>14</v>
      </c>
      <c r="C268" t="s">
        <v>36</v>
      </c>
      <c r="D268" s="3">
        <v>2870</v>
      </c>
      <c r="E268" s="4">
        <v>300</v>
      </c>
    </row>
    <row r="269" spans="1:5">
      <c r="A269" t="s">
        <v>8</v>
      </c>
      <c r="B269" t="s">
        <v>9</v>
      </c>
      <c r="C269" t="s">
        <v>39</v>
      </c>
      <c r="D269" s="3">
        <v>4753</v>
      </c>
      <c r="E269" s="4">
        <v>300</v>
      </c>
    </row>
    <row r="270" spans="1:5">
      <c r="A270" t="s">
        <v>35</v>
      </c>
      <c r="B270" t="s">
        <v>14</v>
      </c>
      <c r="C270" t="s">
        <v>10</v>
      </c>
      <c r="D270" s="3">
        <v>6657</v>
      </c>
      <c r="E270" s="4">
        <v>303</v>
      </c>
    </row>
    <row r="271" spans="1:5">
      <c r="A271" t="s">
        <v>26</v>
      </c>
      <c r="B271" t="s">
        <v>9</v>
      </c>
      <c r="C271" t="s">
        <v>28</v>
      </c>
      <c r="D271" s="3">
        <v>1589</v>
      </c>
      <c r="E271" s="4">
        <v>303</v>
      </c>
    </row>
    <row r="272" spans="1:5">
      <c r="A272" t="s">
        <v>27</v>
      </c>
      <c r="B272" t="s">
        <v>20</v>
      </c>
      <c r="C272" t="s">
        <v>42</v>
      </c>
      <c r="D272" s="3">
        <v>8841</v>
      </c>
      <c r="E272" s="4">
        <v>303</v>
      </c>
    </row>
    <row r="273" spans="1:5">
      <c r="A273" t="s">
        <v>27</v>
      </c>
      <c r="B273" t="s">
        <v>9</v>
      </c>
      <c r="C273" t="s">
        <v>19</v>
      </c>
      <c r="D273" s="3">
        <v>819</v>
      </c>
      <c r="E273" s="4">
        <v>306</v>
      </c>
    </row>
    <row r="274" spans="1:5">
      <c r="A274" t="s">
        <v>11</v>
      </c>
      <c r="B274" t="s">
        <v>17</v>
      </c>
      <c r="C274" t="s">
        <v>38</v>
      </c>
      <c r="D274" s="3">
        <v>3920</v>
      </c>
      <c r="E274" s="4">
        <v>306</v>
      </c>
    </row>
    <row r="275" spans="1:5">
      <c r="A275" t="s">
        <v>5</v>
      </c>
      <c r="B275" t="s">
        <v>14</v>
      </c>
      <c r="C275" t="s">
        <v>39</v>
      </c>
      <c r="D275" s="3">
        <v>3164</v>
      </c>
      <c r="E275" s="4">
        <v>306</v>
      </c>
    </row>
    <row r="276" spans="1:5">
      <c r="A276" t="s">
        <v>13</v>
      </c>
      <c r="B276" t="s">
        <v>14</v>
      </c>
      <c r="C276" t="s">
        <v>40</v>
      </c>
      <c r="D276" s="3">
        <v>854</v>
      </c>
      <c r="E276" s="4">
        <v>309</v>
      </c>
    </row>
    <row r="277" spans="1:5">
      <c r="A277" t="s">
        <v>27</v>
      </c>
      <c r="B277" t="s">
        <v>30</v>
      </c>
      <c r="C277" t="s">
        <v>40</v>
      </c>
      <c r="D277" s="3">
        <v>3689</v>
      </c>
      <c r="E277" s="4">
        <v>312</v>
      </c>
    </row>
    <row r="278" spans="1:5">
      <c r="A278" t="s">
        <v>23</v>
      </c>
      <c r="B278" t="s">
        <v>20</v>
      </c>
      <c r="C278" t="s">
        <v>7</v>
      </c>
      <c r="D278" s="3">
        <v>10129</v>
      </c>
      <c r="E278" s="4">
        <v>312</v>
      </c>
    </row>
    <row r="279" spans="1:5">
      <c r="A279" t="s">
        <v>27</v>
      </c>
      <c r="B279" t="s">
        <v>6</v>
      </c>
      <c r="C279" t="s">
        <v>32</v>
      </c>
      <c r="D279" s="3">
        <v>4592</v>
      </c>
      <c r="E279" s="4">
        <v>324</v>
      </c>
    </row>
    <row r="280" spans="1:5">
      <c r="A280" t="s">
        <v>27</v>
      </c>
      <c r="B280" t="s">
        <v>6</v>
      </c>
      <c r="C280" t="s">
        <v>40</v>
      </c>
      <c r="D280" s="3">
        <v>7308</v>
      </c>
      <c r="E280" s="4">
        <v>327</v>
      </c>
    </row>
    <row r="281" spans="1:5">
      <c r="A281" t="s">
        <v>23</v>
      </c>
      <c r="B281" t="s">
        <v>6</v>
      </c>
      <c r="C281" t="s">
        <v>29</v>
      </c>
      <c r="D281" s="3">
        <v>4487</v>
      </c>
      <c r="E281" s="4">
        <v>333</v>
      </c>
    </row>
    <row r="282" spans="1:5">
      <c r="A282" t="s">
        <v>25</v>
      </c>
      <c r="B282" t="s">
        <v>30</v>
      </c>
      <c r="C282" t="s">
        <v>33</v>
      </c>
      <c r="D282" s="3">
        <v>15610</v>
      </c>
      <c r="E282" s="4">
        <v>339</v>
      </c>
    </row>
    <row r="283" spans="1:5">
      <c r="A283" t="s">
        <v>35</v>
      </c>
      <c r="B283" t="s">
        <v>14</v>
      </c>
      <c r="C283" t="s">
        <v>32</v>
      </c>
      <c r="D283" s="3">
        <v>2471</v>
      </c>
      <c r="E283" s="4">
        <v>342</v>
      </c>
    </row>
    <row r="284" spans="1:5">
      <c r="A284" t="s">
        <v>25</v>
      </c>
      <c r="B284" t="s">
        <v>14</v>
      </c>
      <c r="C284" t="s">
        <v>28</v>
      </c>
      <c r="D284" s="3">
        <v>3339</v>
      </c>
      <c r="E284" s="4">
        <v>348</v>
      </c>
    </row>
    <row r="285" spans="1:5">
      <c r="A285" t="s">
        <v>26</v>
      </c>
      <c r="B285" t="s">
        <v>20</v>
      </c>
      <c r="C285" t="s">
        <v>21</v>
      </c>
      <c r="D285" s="3">
        <v>4326</v>
      </c>
      <c r="E285" s="4">
        <v>348</v>
      </c>
    </row>
    <row r="286" spans="1:5">
      <c r="A286" t="s">
        <v>25</v>
      </c>
      <c r="B286" t="s">
        <v>9</v>
      </c>
      <c r="C286" t="s">
        <v>32</v>
      </c>
      <c r="D286" s="3">
        <v>4480</v>
      </c>
      <c r="E286" s="4">
        <v>357</v>
      </c>
    </row>
    <row r="287" spans="1:5">
      <c r="A287" t="s">
        <v>8</v>
      </c>
      <c r="B287" t="s">
        <v>9</v>
      </c>
      <c r="C287" t="s">
        <v>33</v>
      </c>
      <c r="D287" s="3">
        <v>2702</v>
      </c>
      <c r="E287" s="4">
        <v>363</v>
      </c>
    </row>
    <row r="288" spans="1:5">
      <c r="A288" t="s">
        <v>16</v>
      </c>
      <c r="B288" t="s">
        <v>30</v>
      </c>
      <c r="C288" t="s">
        <v>7</v>
      </c>
      <c r="D288" s="3">
        <v>3402</v>
      </c>
      <c r="E288" s="4">
        <v>366</v>
      </c>
    </row>
    <row r="289" spans="1:5">
      <c r="A289" t="s">
        <v>27</v>
      </c>
      <c r="B289" t="s">
        <v>6</v>
      </c>
      <c r="C289" t="s">
        <v>12</v>
      </c>
      <c r="D289" s="3">
        <v>938</v>
      </c>
      <c r="E289" s="4">
        <v>366</v>
      </c>
    </row>
    <row r="290" spans="1:5">
      <c r="A290" t="s">
        <v>23</v>
      </c>
      <c r="B290" t="s">
        <v>30</v>
      </c>
      <c r="C290" t="s">
        <v>24</v>
      </c>
      <c r="D290" s="3">
        <v>1932</v>
      </c>
      <c r="E290" s="4">
        <v>369</v>
      </c>
    </row>
    <row r="291" spans="1:5">
      <c r="A291" t="s">
        <v>5</v>
      </c>
      <c r="B291" t="s">
        <v>9</v>
      </c>
      <c r="C291" t="s">
        <v>22</v>
      </c>
      <c r="D291" s="3">
        <v>6853</v>
      </c>
      <c r="E291" s="4">
        <v>372</v>
      </c>
    </row>
    <row r="292" spans="1:5">
      <c r="A292" t="s">
        <v>16</v>
      </c>
      <c r="B292" t="s">
        <v>17</v>
      </c>
      <c r="C292" t="s">
        <v>32</v>
      </c>
      <c r="D292" s="3">
        <v>3052</v>
      </c>
      <c r="E292" s="4">
        <v>378</v>
      </c>
    </row>
    <row r="293" spans="1:5">
      <c r="A293" t="s">
        <v>16</v>
      </c>
      <c r="B293" t="s">
        <v>9</v>
      </c>
      <c r="C293" t="s">
        <v>12</v>
      </c>
      <c r="D293" s="3">
        <v>1302</v>
      </c>
      <c r="E293" s="4">
        <v>402</v>
      </c>
    </row>
    <row r="294" spans="1:5">
      <c r="A294" t="s">
        <v>16</v>
      </c>
      <c r="B294" t="s">
        <v>6</v>
      </c>
      <c r="C294" t="s">
        <v>29</v>
      </c>
      <c r="D294" s="3">
        <v>1904</v>
      </c>
      <c r="E294" s="4">
        <v>405</v>
      </c>
    </row>
    <row r="295" spans="1:5">
      <c r="A295" t="s">
        <v>16</v>
      </c>
      <c r="B295" t="s">
        <v>17</v>
      </c>
      <c r="C295" t="s">
        <v>18</v>
      </c>
      <c r="D295" s="3">
        <v>2100</v>
      </c>
      <c r="E295" s="4">
        <v>414</v>
      </c>
    </row>
    <row r="296" spans="1:5">
      <c r="A296" t="s">
        <v>5</v>
      </c>
      <c r="B296" t="s">
        <v>9</v>
      </c>
      <c r="C296" t="s">
        <v>19</v>
      </c>
      <c r="D296" s="3">
        <v>8869</v>
      </c>
      <c r="E296" s="4">
        <v>432</v>
      </c>
    </row>
    <row r="297" spans="1:5">
      <c r="A297" t="s">
        <v>5</v>
      </c>
      <c r="B297" t="s">
        <v>9</v>
      </c>
      <c r="C297" t="s">
        <v>7</v>
      </c>
      <c r="D297" s="3">
        <v>2275</v>
      </c>
      <c r="E297" s="4">
        <v>447</v>
      </c>
    </row>
    <row r="298" spans="1:5">
      <c r="A298" t="s">
        <v>16</v>
      </c>
      <c r="B298" t="s">
        <v>30</v>
      </c>
      <c r="C298" t="s">
        <v>42</v>
      </c>
      <c r="D298" s="3">
        <v>8008</v>
      </c>
      <c r="E298" s="4">
        <v>456</v>
      </c>
    </row>
    <row r="299" spans="1:5">
      <c r="A299" t="s">
        <v>8</v>
      </c>
      <c r="B299" t="s">
        <v>9</v>
      </c>
      <c r="C299" t="s">
        <v>10</v>
      </c>
      <c r="D299" s="3">
        <v>6706</v>
      </c>
      <c r="E299" s="4">
        <v>459</v>
      </c>
    </row>
    <row r="300" spans="1:5">
      <c r="A300" t="s">
        <v>16</v>
      </c>
      <c r="B300" t="s">
        <v>6</v>
      </c>
      <c r="C300" t="s">
        <v>40</v>
      </c>
      <c r="D300" s="3">
        <v>3556</v>
      </c>
      <c r="E300" s="4">
        <v>459</v>
      </c>
    </row>
    <row r="301" spans="1:5">
      <c r="A301" t="s">
        <v>26</v>
      </c>
      <c r="B301" t="s">
        <v>17</v>
      </c>
      <c r="C301" t="s">
        <v>18</v>
      </c>
      <c r="D301" s="3">
        <v>1785</v>
      </c>
      <c r="E301" s="4">
        <v>462</v>
      </c>
    </row>
    <row r="302" spans="1:5">
      <c r="A302" t="s">
        <v>11</v>
      </c>
      <c r="B302" t="s">
        <v>30</v>
      </c>
      <c r="C302" t="s">
        <v>33</v>
      </c>
      <c r="D302" s="3">
        <v>8463</v>
      </c>
      <c r="E302" s="4">
        <v>492</v>
      </c>
    </row>
    <row r="303" spans="1:5">
      <c r="A303" t="s">
        <v>27</v>
      </c>
      <c r="B303" t="s">
        <v>30</v>
      </c>
      <c r="C303" t="s">
        <v>10</v>
      </c>
      <c r="D303" s="3">
        <v>7777</v>
      </c>
      <c r="E303" s="4">
        <v>504</v>
      </c>
    </row>
    <row r="304" spans="1:5">
      <c r="A304" t="s">
        <v>8</v>
      </c>
      <c r="B304" t="s">
        <v>20</v>
      </c>
      <c r="C304" t="s">
        <v>31</v>
      </c>
      <c r="D304" s="3">
        <v>819</v>
      </c>
      <c r="E304" s="4">
        <v>510</v>
      </c>
    </row>
    <row r="305" spans="1:5">
      <c r="A305" t="s">
        <v>26</v>
      </c>
      <c r="B305" t="s">
        <v>14</v>
      </c>
      <c r="C305" t="s">
        <v>39</v>
      </c>
      <c r="D305" s="3">
        <v>798</v>
      </c>
      <c r="E305" s="4">
        <v>519</v>
      </c>
    </row>
    <row r="306" spans="1:5">
      <c r="A306" t="s">
        <v>35</v>
      </c>
      <c r="B306" t="s">
        <v>20</v>
      </c>
      <c r="C306" t="s">
        <v>24</v>
      </c>
      <c r="D306" s="3">
        <v>5586</v>
      </c>
      <c r="E306" s="4">
        <v>525</v>
      </c>
    </row>
  </sheetData>
  <mergeCells count="1">
    <mergeCell ref="A1:M4"/>
  </mergeCells>
  <conditionalFormatting sqref="E7:E306">
    <cfRule type="duplicateValues" dxfId="18" priority="9"/>
    <cfRule type="dataBar" priority="8">
      <dataBar>
        <cfvo type="min" val="0"/>
        <cfvo type="max" val="0"/>
        <color rgb="FF63C384"/>
      </dataBar>
    </cfRule>
    <cfRule type="uniqueValues" dxfId="17" priority="7"/>
    <cfRule type="duplicateValues" dxfId="16" priority="6"/>
  </conditionalFormatting>
  <conditionalFormatting sqref="D7:D306">
    <cfRule type="top10" dxfId="13" priority="3" rank="10"/>
    <cfRule type="aboveAverage" dxfId="14" priority="2"/>
    <cfRule type="aboveAverage" dxfId="15" priority="1" aboveAverage="0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showGridLines="0" workbookViewId="0">
      <selection activeCell="G11" sqref="G11"/>
    </sheetView>
  </sheetViews>
  <sheetFormatPr defaultRowHeight="15"/>
  <cols>
    <col min="3" max="3" width="23.28515625" customWidth="1"/>
    <col min="4" max="4" width="12.42578125" customWidth="1"/>
    <col min="5" max="5" width="8.7109375" customWidth="1"/>
    <col min="6" max="6" width="0.42578125" customWidth="1"/>
    <col min="7" max="7" width="8.5703125" customWidth="1"/>
  </cols>
  <sheetData>
    <row r="1" spans="1:18" s="26" customFormat="1" ht="15" customHeight="1">
      <c r="A1" s="29" t="s">
        <v>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26" customFormat="1" ht="1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s="26" customFormat="1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7" spans="1:18" ht="21">
      <c r="C7" s="39" t="s">
        <v>66</v>
      </c>
      <c r="D7" s="39" t="s">
        <v>57</v>
      </c>
      <c r="E7" s="40"/>
      <c r="F7" s="40"/>
      <c r="G7" s="39" t="s">
        <v>54</v>
      </c>
    </row>
    <row r="8" spans="1:18">
      <c r="C8" s="34" t="s">
        <v>30</v>
      </c>
      <c r="D8" s="33">
        <f>SUMIF(DATA[Geography],C8,DATA[Amount])</f>
        <v>252469</v>
      </c>
      <c r="E8" s="38">
        <f>D8</f>
        <v>252469</v>
      </c>
      <c r="G8" s="35">
        <f>SUMIF(DATA[Geography],C8,DATA[Units])</f>
        <v>8760</v>
      </c>
    </row>
    <row r="9" spans="1:18">
      <c r="C9" s="34" t="s">
        <v>14</v>
      </c>
      <c r="D9" s="33">
        <f>SUMIF(DATA[Geography],C9,DATA[Amount])</f>
        <v>237944</v>
      </c>
      <c r="E9" s="38">
        <f t="shared" ref="E9:E13" si="0">D9</f>
        <v>237944</v>
      </c>
      <c r="G9" s="35">
        <f>SUMIF(DATA[Geography],C9,DATA[Units])</f>
        <v>7302</v>
      </c>
    </row>
    <row r="10" spans="1:18">
      <c r="C10" s="34" t="s">
        <v>6</v>
      </c>
      <c r="D10" s="33">
        <f>SUMIF(DATA[Geography],C10,DATA[Amount])</f>
        <v>218813</v>
      </c>
      <c r="E10" s="38">
        <f t="shared" si="0"/>
        <v>218813</v>
      </c>
      <c r="G10" s="35">
        <f>SUMIF(DATA[Geography],C10,DATA[Units])</f>
        <v>7431</v>
      </c>
    </row>
    <row r="11" spans="1:18">
      <c r="C11" s="34" t="s">
        <v>9</v>
      </c>
      <c r="D11" s="33">
        <f>SUMIF(DATA[Geography],C11,DATA[Amount])</f>
        <v>189434</v>
      </c>
      <c r="E11" s="38">
        <f t="shared" si="0"/>
        <v>189434</v>
      </c>
      <c r="G11" s="35">
        <f>SUMIF(DATA[Geography],C11,DATA[Units])</f>
        <v>10158</v>
      </c>
      <c r="I11" s="27"/>
    </row>
    <row r="12" spans="1:18">
      <c r="C12" s="34" t="s">
        <v>17</v>
      </c>
      <c r="D12" s="33">
        <f>SUMIF(DATA[Geography],C12,DATA[Amount])</f>
        <v>173530</v>
      </c>
      <c r="E12" s="38">
        <f t="shared" si="0"/>
        <v>173530</v>
      </c>
      <c r="G12" s="35">
        <f>SUMIF(DATA[Geography],C12,DATA[Units])</f>
        <v>5745</v>
      </c>
    </row>
    <row r="13" spans="1:18">
      <c r="C13" s="8" t="s">
        <v>20</v>
      </c>
      <c r="D13" s="36">
        <f>SUMIF(DATA[Geography],C13,DATA[Amount])</f>
        <v>168679</v>
      </c>
      <c r="E13" s="38">
        <f t="shared" si="0"/>
        <v>168679</v>
      </c>
      <c r="G13" s="37">
        <f>SUMIF(DATA[Geography],C13,DATA[Units])</f>
        <v>6264</v>
      </c>
    </row>
    <row r="19" spans="11:11">
      <c r="K19" s="27"/>
    </row>
  </sheetData>
  <mergeCells count="1">
    <mergeCell ref="A1:R3"/>
  </mergeCells>
  <conditionalFormatting sqref="E8:F13">
    <cfRule type="dataBar" priority="1">
      <dataBar showValue="0">
        <cfvo type="min" val="0"/>
        <cfvo type="max" val="0"/>
        <color theme="4" tint="-0.249977111117893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selection activeCell="K13" sqref="K13"/>
    </sheetView>
  </sheetViews>
  <sheetFormatPr defaultRowHeight="15"/>
  <cols>
    <col min="3" max="3" width="13.140625" customWidth="1"/>
    <col min="4" max="4" width="14.85546875" customWidth="1"/>
    <col min="5" max="6" width="12.28515625" customWidth="1"/>
    <col min="7" max="7" width="15.7109375" bestFit="1" customWidth="1"/>
    <col min="8" max="8" width="11.140625" customWidth="1"/>
    <col min="9" max="9" width="14" bestFit="1" customWidth="1"/>
    <col min="10" max="10" width="18.85546875" bestFit="1" customWidth="1"/>
    <col min="11" max="11" width="19.7109375" bestFit="1" customWidth="1"/>
    <col min="12" max="12" width="21.85546875" bestFit="1" customWidth="1"/>
    <col min="13" max="13" width="13.28515625" bestFit="1" customWidth="1"/>
    <col min="14" max="14" width="6.5703125" customWidth="1"/>
    <col min="15" max="15" width="15.140625" bestFit="1" customWidth="1"/>
    <col min="16" max="16" width="20.42578125" bestFit="1" customWidth="1"/>
    <col min="17" max="17" width="9.140625" customWidth="1"/>
    <col min="18" max="18" width="15.7109375" bestFit="1" customWidth="1"/>
    <col min="19" max="19" width="13.42578125" bestFit="1" customWidth="1"/>
    <col min="20" max="20" width="19.28515625" bestFit="1" customWidth="1"/>
    <col min="21" max="21" width="19.42578125" bestFit="1" customWidth="1"/>
    <col min="22" max="22" width="15.85546875" bestFit="1" customWidth="1"/>
    <col min="23" max="23" width="17.42578125" bestFit="1" customWidth="1"/>
    <col min="24" max="24" width="17.7109375" customWidth="1"/>
    <col min="25" max="25" width="11.28515625" customWidth="1"/>
    <col min="26" max="27" width="14" bestFit="1" customWidth="1"/>
    <col min="28" max="28" width="13.28515625" bestFit="1" customWidth="1"/>
    <col min="29" max="29" width="15.7109375" bestFit="1" customWidth="1"/>
    <col min="30" max="30" width="11.140625" bestFit="1" customWidth="1"/>
    <col min="31" max="31" width="14" bestFit="1" customWidth="1"/>
    <col min="32" max="32" width="18.85546875" bestFit="1" customWidth="1"/>
    <col min="33" max="33" width="19.7109375" bestFit="1" customWidth="1"/>
    <col min="34" max="34" width="21.85546875" bestFit="1" customWidth="1"/>
    <col min="35" max="35" width="13.28515625" bestFit="1" customWidth="1"/>
    <col min="36" max="36" width="6.5703125" customWidth="1"/>
    <col min="37" max="37" width="15.140625" bestFit="1" customWidth="1"/>
    <col min="38" max="38" width="20.42578125" bestFit="1" customWidth="1"/>
    <col min="40" max="40" width="15.7109375" bestFit="1" customWidth="1"/>
    <col min="41" max="41" width="13.42578125" bestFit="1" customWidth="1"/>
    <col min="42" max="42" width="19.28515625" bestFit="1" customWidth="1"/>
    <col min="43" max="43" width="19.42578125" bestFit="1" customWidth="1"/>
    <col min="44" max="44" width="15.85546875" bestFit="1" customWidth="1"/>
    <col min="45" max="45" width="17.42578125" bestFit="1" customWidth="1"/>
    <col min="46" max="46" width="17.7109375" bestFit="1" customWidth="1"/>
    <col min="47" max="47" width="11.28515625" bestFit="1" customWidth="1"/>
    <col min="48" max="48" width="19.85546875" bestFit="1" customWidth="1"/>
    <col min="49" max="49" width="17.42578125" bestFit="1" customWidth="1"/>
  </cols>
  <sheetData>
    <row r="1" spans="1:18">
      <c r="A1" s="29" t="s">
        <v>67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8" spans="1:18">
      <c r="C8" s="42" t="s">
        <v>0</v>
      </c>
      <c r="D8" t="s">
        <v>25</v>
      </c>
    </row>
    <row r="10" spans="1:18">
      <c r="D10" s="42" t="s">
        <v>69</v>
      </c>
    </row>
    <row r="11" spans="1:18">
      <c r="C11" s="42" t="s">
        <v>71</v>
      </c>
      <c r="D11" t="s">
        <v>68</v>
      </c>
      <c r="E11" t="s">
        <v>70</v>
      </c>
    </row>
    <row r="12" spans="1:18">
      <c r="C12" s="23" t="s">
        <v>30</v>
      </c>
      <c r="D12" s="43">
        <v>41559</v>
      </c>
      <c r="E12" s="41">
        <v>1188</v>
      </c>
    </row>
    <row r="13" spans="1:18">
      <c r="C13" s="23" t="s">
        <v>14</v>
      </c>
      <c r="D13" s="43">
        <v>39620</v>
      </c>
      <c r="E13" s="41">
        <v>573</v>
      </c>
    </row>
    <row r="14" spans="1:18">
      <c r="C14" s="23" t="s">
        <v>9</v>
      </c>
      <c r="D14" s="43">
        <v>28273</v>
      </c>
      <c r="E14" s="41">
        <v>912</v>
      </c>
    </row>
    <row r="15" spans="1:18">
      <c r="C15" s="23" t="s">
        <v>20</v>
      </c>
      <c r="D15" s="43">
        <v>25221</v>
      </c>
      <c r="E15" s="41">
        <v>288</v>
      </c>
    </row>
    <row r="16" spans="1:18">
      <c r="C16" s="23" t="s">
        <v>17</v>
      </c>
      <c r="D16" s="43">
        <v>16548</v>
      </c>
      <c r="E16" s="41">
        <v>552</v>
      </c>
    </row>
    <row r="17" spans="3:5">
      <c r="C17" s="23" t="s">
        <v>6</v>
      </c>
      <c r="D17" s="43">
        <v>14504</v>
      </c>
      <c r="E17" s="41">
        <v>156</v>
      </c>
    </row>
  </sheetData>
  <mergeCells count="1">
    <mergeCell ref="A1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>
      <selection activeCell="A4" sqref="A4"/>
    </sheetView>
  </sheetViews>
  <sheetFormatPr defaultRowHeight="15"/>
  <cols>
    <col min="1" max="1" width="21.85546875" customWidth="1"/>
    <col min="2" max="2" width="14.85546875" customWidth="1"/>
    <col min="3" max="3" width="12.28515625" bestFit="1" customWidth="1"/>
    <col min="4" max="7" width="6" bestFit="1" customWidth="1"/>
    <col min="8" max="8" width="5" bestFit="1" customWidth="1"/>
    <col min="9" max="9" width="6" bestFit="1" customWidth="1"/>
    <col min="10" max="10" width="5" bestFit="1" customWidth="1"/>
    <col min="11" max="17" width="6" bestFit="1" customWidth="1"/>
    <col min="18" max="18" width="5" bestFit="1" customWidth="1"/>
    <col min="19" max="19" width="6" bestFit="1" customWidth="1"/>
    <col min="20" max="21" width="5" bestFit="1" customWidth="1"/>
    <col min="22" max="22" width="6" bestFit="1" customWidth="1"/>
    <col min="23" max="24" width="5" bestFit="1" customWidth="1"/>
    <col min="25" max="26" width="6" bestFit="1" customWidth="1"/>
    <col min="27" max="27" width="5" bestFit="1" customWidth="1"/>
    <col min="28" max="33" width="6" bestFit="1" customWidth="1"/>
    <col min="34" max="34" width="5" bestFit="1" customWidth="1"/>
    <col min="35" max="35" width="6" bestFit="1" customWidth="1"/>
    <col min="36" max="39" width="5" bestFit="1" customWidth="1"/>
    <col min="40" max="42" width="6" bestFit="1" customWidth="1"/>
    <col min="43" max="43" width="4" bestFit="1" customWidth="1"/>
    <col min="44" max="44" width="5" bestFit="1" customWidth="1"/>
    <col min="45" max="45" width="6" bestFit="1" customWidth="1"/>
    <col min="46" max="46" width="5" bestFit="1" customWidth="1"/>
    <col min="47" max="47" width="6" bestFit="1" customWidth="1"/>
    <col min="48" max="48" width="4" bestFit="1" customWidth="1"/>
    <col min="49" max="49" width="6" bestFit="1" customWidth="1"/>
    <col min="50" max="50" width="5" bestFit="1" customWidth="1"/>
    <col min="51" max="51" width="6" bestFit="1" customWidth="1"/>
    <col min="52" max="52" width="5" bestFit="1" customWidth="1"/>
    <col min="53" max="53" width="6" bestFit="1" customWidth="1"/>
    <col min="54" max="56" width="5" bestFit="1" customWidth="1"/>
    <col min="57" max="57" width="6" bestFit="1" customWidth="1"/>
    <col min="58" max="58" width="5" bestFit="1" customWidth="1"/>
    <col min="59" max="59" width="6" bestFit="1" customWidth="1"/>
    <col min="60" max="60" width="5" bestFit="1" customWidth="1"/>
    <col min="61" max="61" width="6" bestFit="1" customWidth="1"/>
    <col min="62" max="63" width="5" bestFit="1" customWidth="1"/>
    <col min="64" max="64" width="4" bestFit="1" customWidth="1"/>
    <col min="65" max="69" width="6" bestFit="1" customWidth="1"/>
    <col min="70" max="71" width="5" bestFit="1" customWidth="1"/>
    <col min="72" max="72" width="6" bestFit="1" customWidth="1"/>
    <col min="73" max="73" width="4" bestFit="1" customWidth="1"/>
    <col min="74" max="75" width="6" bestFit="1" customWidth="1"/>
    <col min="76" max="78" width="5" bestFit="1" customWidth="1"/>
    <col min="79" max="79" width="6" bestFit="1" customWidth="1"/>
    <col min="80" max="80" width="4" bestFit="1" customWidth="1"/>
    <col min="81" max="81" width="6" bestFit="1" customWidth="1"/>
    <col min="82" max="86" width="5" bestFit="1" customWidth="1"/>
    <col min="87" max="87" width="6" bestFit="1" customWidth="1"/>
    <col min="88" max="89" width="5" bestFit="1" customWidth="1"/>
    <col min="90" max="90" width="6" bestFit="1" customWidth="1"/>
    <col min="91" max="92" width="5" bestFit="1" customWidth="1"/>
    <col min="93" max="93" width="6" bestFit="1" customWidth="1"/>
    <col min="94" max="94" width="5" bestFit="1" customWidth="1"/>
    <col min="95" max="95" width="4" bestFit="1" customWidth="1"/>
    <col min="96" max="96" width="6" bestFit="1" customWidth="1"/>
    <col min="97" max="99" width="5" bestFit="1" customWidth="1"/>
    <col min="100" max="100" width="6" bestFit="1" customWidth="1"/>
    <col min="101" max="114" width="5" bestFit="1" customWidth="1"/>
    <col min="115" max="115" width="6" bestFit="1" customWidth="1"/>
    <col min="116" max="118" width="5" bestFit="1" customWidth="1"/>
    <col min="119" max="120" width="4" bestFit="1" customWidth="1"/>
    <col min="121" max="121" width="5" bestFit="1" customWidth="1"/>
    <col min="122" max="122" width="11.28515625" bestFit="1" customWidth="1"/>
  </cols>
  <sheetData>
    <row r="1" spans="1:22">
      <c r="A1" s="29" t="s">
        <v>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>
      <c r="B3" s="42" t="s">
        <v>69</v>
      </c>
    </row>
    <row r="4" spans="1:22">
      <c r="A4" s="42" t="s">
        <v>71</v>
      </c>
      <c r="B4" t="s">
        <v>68</v>
      </c>
      <c r="C4" t="s">
        <v>70</v>
      </c>
    </row>
    <row r="5" spans="1:22">
      <c r="A5" s="23" t="s">
        <v>40</v>
      </c>
      <c r="B5" s="43">
        <v>72373</v>
      </c>
      <c r="C5" s="41">
        <v>3207</v>
      </c>
    </row>
    <row r="6" spans="1:22">
      <c r="A6" s="23" t="s">
        <v>10</v>
      </c>
      <c r="B6" s="43">
        <v>71967</v>
      </c>
      <c r="C6" s="41">
        <v>2301</v>
      </c>
    </row>
    <row r="7" spans="1:22">
      <c r="A7" s="23" t="s">
        <v>42</v>
      </c>
      <c r="B7" s="43">
        <v>70273</v>
      </c>
      <c r="C7" s="41">
        <v>2142</v>
      </c>
    </row>
    <row r="8" spans="1:22">
      <c r="A8" s="23" t="s">
        <v>39</v>
      </c>
      <c r="B8" s="43">
        <v>69461</v>
      </c>
      <c r="C8" s="41">
        <v>2982</v>
      </c>
    </row>
    <row r="9" spans="1:22">
      <c r="A9" s="23" t="s">
        <v>19</v>
      </c>
      <c r="B9" s="43">
        <v>69160</v>
      </c>
      <c r="C9" s="41">
        <v>1854</v>
      </c>
    </row>
    <row r="10" spans="1:22">
      <c r="A10" s="23" t="s">
        <v>37</v>
      </c>
      <c r="B10" s="43">
        <v>68971</v>
      </c>
      <c r="C10" s="41">
        <v>1533</v>
      </c>
    </row>
    <row r="11" spans="1:22">
      <c r="A11" s="23" t="s">
        <v>7</v>
      </c>
      <c r="B11" s="43">
        <v>66500</v>
      </c>
      <c r="C11" s="41">
        <v>2802</v>
      </c>
    </row>
    <row r="12" spans="1:22">
      <c r="A12" s="23" t="s">
        <v>22</v>
      </c>
      <c r="B12" s="43">
        <v>66283</v>
      </c>
      <c r="C12" s="41">
        <v>2052</v>
      </c>
    </row>
    <row r="13" spans="1:22">
      <c r="A13" s="23" t="s">
        <v>28</v>
      </c>
      <c r="B13" s="43">
        <v>63721</v>
      </c>
      <c r="C13" s="41">
        <v>2331</v>
      </c>
    </row>
    <row r="14" spans="1:22">
      <c r="A14" s="23" t="s">
        <v>29</v>
      </c>
      <c r="B14" s="43">
        <v>62111</v>
      </c>
      <c r="C14" s="41">
        <v>2154</v>
      </c>
    </row>
    <row r="15" spans="1:22">
      <c r="A15" s="23" t="s">
        <v>72</v>
      </c>
      <c r="B15" s="43">
        <v>680820</v>
      </c>
      <c r="C15" s="41">
        <v>23358</v>
      </c>
    </row>
  </sheetData>
  <mergeCells count="1">
    <mergeCell ref="A1:V2"/>
  </mergeCells>
  <conditionalFormatting sqref="A3">
    <cfRule type="top10" dxfId="9" priority="9" rank="10"/>
  </conditionalFormatting>
  <conditionalFormatting sqref="A5:A26">
    <cfRule type="top10" dxfId="6" priority="6" rank="10"/>
    <cfRule type="top10" dxfId="5" priority="5" rank="10"/>
  </conditionalFormatting>
  <conditionalFormatting sqref="A5:A26 C16:C26">
    <cfRule type="top10" dxfId="4" priority="4" rank="1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08"/>
  <sheetViews>
    <sheetView workbookViewId="0">
      <selection sqref="A1:R3"/>
    </sheetView>
  </sheetViews>
  <sheetFormatPr defaultRowHeight="15"/>
  <sheetData>
    <row r="1" spans="1:18">
      <c r="A1" s="29" t="s">
        <v>75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8" spans="1:18">
      <c r="P8" s="1" t="s">
        <v>2</v>
      </c>
      <c r="Q8" s="2" t="s">
        <v>3</v>
      </c>
      <c r="R8" s="2" t="s">
        <v>4</v>
      </c>
    </row>
    <row r="9" spans="1:18">
      <c r="P9" t="s">
        <v>7</v>
      </c>
      <c r="Q9" s="3">
        <v>1624</v>
      </c>
      <c r="R9" s="4">
        <v>114</v>
      </c>
    </row>
    <row r="10" spans="1:18">
      <c r="P10" t="s">
        <v>10</v>
      </c>
      <c r="Q10" s="3">
        <v>6706</v>
      </c>
      <c r="R10" s="4">
        <v>459</v>
      </c>
    </row>
    <row r="11" spans="1:18">
      <c r="P11" t="s">
        <v>12</v>
      </c>
      <c r="Q11" s="3">
        <v>959</v>
      </c>
      <c r="R11" s="4">
        <v>147</v>
      </c>
    </row>
    <row r="12" spans="1:18">
      <c r="P12" t="s">
        <v>15</v>
      </c>
      <c r="Q12" s="3">
        <v>9632</v>
      </c>
      <c r="R12" s="4">
        <v>288</v>
      </c>
    </row>
    <row r="13" spans="1:18">
      <c r="P13" t="s">
        <v>18</v>
      </c>
      <c r="Q13" s="3">
        <v>2100</v>
      </c>
      <c r="R13" s="4">
        <v>414</v>
      </c>
    </row>
    <row r="14" spans="1:18">
      <c r="P14" t="s">
        <v>19</v>
      </c>
      <c r="Q14" s="3">
        <v>8869</v>
      </c>
      <c r="R14" s="4">
        <v>432</v>
      </c>
    </row>
    <row r="15" spans="1:18">
      <c r="P15" t="s">
        <v>21</v>
      </c>
      <c r="Q15" s="3">
        <v>2681</v>
      </c>
      <c r="R15" s="4">
        <v>54</v>
      </c>
    </row>
    <row r="16" spans="1:18">
      <c r="P16" t="s">
        <v>22</v>
      </c>
      <c r="Q16" s="3">
        <v>5012</v>
      </c>
      <c r="R16" s="4">
        <v>210</v>
      </c>
    </row>
    <row r="17" spans="16:18">
      <c r="P17" t="s">
        <v>24</v>
      </c>
      <c r="Q17" s="3">
        <v>1281</v>
      </c>
      <c r="R17" s="4">
        <v>75</v>
      </c>
    </row>
    <row r="18" spans="16:18">
      <c r="P18" t="s">
        <v>24</v>
      </c>
      <c r="Q18" s="3">
        <v>4991</v>
      </c>
      <c r="R18" s="4">
        <v>12</v>
      </c>
    </row>
    <row r="19" spans="16:18">
      <c r="P19" t="s">
        <v>18</v>
      </c>
      <c r="Q19" s="3">
        <v>1785</v>
      </c>
      <c r="R19" s="4">
        <v>462</v>
      </c>
    </row>
    <row r="20" spans="16:18">
      <c r="P20" t="s">
        <v>28</v>
      </c>
      <c r="Q20" s="3">
        <v>3983</v>
      </c>
      <c r="R20" s="4">
        <v>144</v>
      </c>
    </row>
    <row r="21" spans="16:18">
      <c r="P21" t="s">
        <v>29</v>
      </c>
      <c r="Q21" s="3">
        <v>2646</v>
      </c>
      <c r="R21" s="4">
        <v>120</v>
      </c>
    </row>
    <row r="22" spans="16:18">
      <c r="P22" t="s">
        <v>31</v>
      </c>
      <c r="Q22" s="3">
        <v>252</v>
      </c>
      <c r="R22" s="4">
        <v>54</v>
      </c>
    </row>
    <row r="23" spans="16:18">
      <c r="P23" t="s">
        <v>18</v>
      </c>
      <c r="Q23" s="3">
        <v>2464</v>
      </c>
      <c r="R23" s="4">
        <v>234</v>
      </c>
    </row>
    <row r="24" spans="16:18">
      <c r="P24" t="s">
        <v>32</v>
      </c>
      <c r="Q24" s="3">
        <v>2114</v>
      </c>
      <c r="R24" s="4">
        <v>66</v>
      </c>
    </row>
    <row r="25" spans="16:18">
      <c r="P25" t="s">
        <v>21</v>
      </c>
      <c r="Q25" s="3">
        <v>7693</v>
      </c>
      <c r="R25" s="4">
        <v>87</v>
      </c>
    </row>
    <row r="26" spans="16:18">
      <c r="P26" t="s">
        <v>33</v>
      </c>
      <c r="Q26" s="3">
        <v>15610</v>
      </c>
      <c r="R26" s="4">
        <v>339</v>
      </c>
    </row>
    <row r="27" spans="16:18">
      <c r="P27" t="s">
        <v>22</v>
      </c>
      <c r="Q27" s="3">
        <v>336</v>
      </c>
      <c r="R27" s="4">
        <v>144</v>
      </c>
    </row>
    <row r="28" spans="16:18">
      <c r="P28" t="s">
        <v>33</v>
      </c>
      <c r="Q28" s="3">
        <v>9443</v>
      </c>
      <c r="R28" s="4">
        <v>162</v>
      </c>
    </row>
    <row r="29" spans="16:18">
      <c r="P29" t="s">
        <v>34</v>
      </c>
      <c r="Q29" s="3">
        <v>8155</v>
      </c>
      <c r="R29" s="4">
        <v>90</v>
      </c>
    </row>
    <row r="30" spans="16:18">
      <c r="P30" t="s">
        <v>34</v>
      </c>
      <c r="Q30" s="3">
        <v>1701</v>
      </c>
      <c r="R30" s="4">
        <v>234</v>
      </c>
    </row>
    <row r="31" spans="16:18">
      <c r="P31" t="s">
        <v>22</v>
      </c>
      <c r="Q31" s="3">
        <v>2205</v>
      </c>
      <c r="R31" s="4">
        <v>141</v>
      </c>
    </row>
    <row r="32" spans="16:18">
      <c r="P32" t="s">
        <v>36</v>
      </c>
      <c r="Q32" s="3">
        <v>1771</v>
      </c>
      <c r="R32" s="4">
        <v>204</v>
      </c>
    </row>
    <row r="33" spans="16:18">
      <c r="P33" t="s">
        <v>37</v>
      </c>
      <c r="Q33" s="3">
        <v>2114</v>
      </c>
      <c r="R33" s="4">
        <v>186</v>
      </c>
    </row>
    <row r="34" spans="16:18">
      <c r="P34" t="s">
        <v>31</v>
      </c>
      <c r="Q34" s="3">
        <v>10311</v>
      </c>
      <c r="R34" s="4">
        <v>231</v>
      </c>
    </row>
    <row r="35" spans="16:18">
      <c r="P35" t="s">
        <v>29</v>
      </c>
      <c r="Q35" s="3">
        <v>21</v>
      </c>
      <c r="R35" s="4">
        <v>168</v>
      </c>
    </row>
    <row r="36" spans="16:18">
      <c r="P36" t="s">
        <v>33</v>
      </c>
      <c r="Q36" s="3">
        <v>1974</v>
      </c>
      <c r="R36" s="4">
        <v>195</v>
      </c>
    </row>
    <row r="37" spans="16:18">
      <c r="P37" t="s">
        <v>34</v>
      </c>
      <c r="Q37" s="3">
        <v>6314</v>
      </c>
      <c r="R37" s="4">
        <v>15</v>
      </c>
    </row>
    <row r="38" spans="16:18">
      <c r="P38" t="s">
        <v>34</v>
      </c>
      <c r="Q38" s="3">
        <v>4683</v>
      </c>
      <c r="R38" s="4">
        <v>30</v>
      </c>
    </row>
    <row r="39" spans="16:18">
      <c r="P39" t="s">
        <v>38</v>
      </c>
      <c r="Q39" s="3">
        <v>6398</v>
      </c>
      <c r="R39" s="4">
        <v>102</v>
      </c>
    </row>
    <row r="40" spans="16:18">
      <c r="P40" t="s">
        <v>36</v>
      </c>
      <c r="Q40" s="3">
        <v>553</v>
      </c>
      <c r="R40" s="4">
        <v>15</v>
      </c>
    </row>
    <row r="41" spans="16:18">
      <c r="P41" t="s">
        <v>7</v>
      </c>
      <c r="Q41" s="3">
        <v>7021</v>
      </c>
      <c r="R41" s="4">
        <v>183</v>
      </c>
    </row>
    <row r="42" spans="16:18">
      <c r="P42" t="s">
        <v>22</v>
      </c>
      <c r="Q42" s="3">
        <v>5817</v>
      </c>
      <c r="R42" s="4">
        <v>12</v>
      </c>
    </row>
    <row r="43" spans="16:18">
      <c r="P43" t="s">
        <v>24</v>
      </c>
      <c r="Q43" s="3">
        <v>3976</v>
      </c>
      <c r="R43" s="4">
        <v>72</v>
      </c>
    </row>
    <row r="44" spans="16:18">
      <c r="P44" t="s">
        <v>39</v>
      </c>
      <c r="Q44" s="3">
        <v>1134</v>
      </c>
      <c r="R44" s="4">
        <v>282</v>
      </c>
    </row>
    <row r="45" spans="16:18">
      <c r="P45" t="s">
        <v>40</v>
      </c>
      <c r="Q45" s="3">
        <v>6027</v>
      </c>
      <c r="R45" s="4">
        <v>144</v>
      </c>
    </row>
    <row r="46" spans="16:18">
      <c r="P46" t="s">
        <v>29</v>
      </c>
      <c r="Q46" s="3">
        <v>1904</v>
      </c>
      <c r="R46" s="4">
        <v>405</v>
      </c>
    </row>
    <row r="47" spans="16:18">
      <c r="P47" t="s">
        <v>10</v>
      </c>
      <c r="Q47" s="3">
        <v>3262</v>
      </c>
      <c r="R47" s="4">
        <v>75</v>
      </c>
    </row>
    <row r="48" spans="16:18">
      <c r="P48" t="s">
        <v>39</v>
      </c>
      <c r="Q48" s="3">
        <v>2289</v>
      </c>
      <c r="R48" s="4">
        <v>135</v>
      </c>
    </row>
    <row r="49" spans="16:18">
      <c r="P49" t="s">
        <v>39</v>
      </c>
      <c r="Q49" s="3">
        <v>6986</v>
      </c>
      <c r="R49" s="4">
        <v>21</v>
      </c>
    </row>
    <row r="50" spans="16:18">
      <c r="P50" t="s">
        <v>34</v>
      </c>
      <c r="Q50" s="3">
        <v>4417</v>
      </c>
      <c r="R50" s="4">
        <v>153</v>
      </c>
    </row>
    <row r="51" spans="16:18">
      <c r="P51" t="s">
        <v>37</v>
      </c>
      <c r="Q51" s="3">
        <v>1442</v>
      </c>
      <c r="R51" s="4">
        <v>15</v>
      </c>
    </row>
    <row r="52" spans="16:18">
      <c r="P52" t="s">
        <v>24</v>
      </c>
      <c r="Q52" s="3">
        <v>2415</v>
      </c>
      <c r="R52" s="4">
        <v>255</v>
      </c>
    </row>
    <row r="53" spans="16:18">
      <c r="P53" t="s">
        <v>36</v>
      </c>
      <c r="Q53" s="3">
        <v>238</v>
      </c>
      <c r="R53" s="4">
        <v>18</v>
      </c>
    </row>
    <row r="54" spans="16:18">
      <c r="P54" t="s">
        <v>34</v>
      </c>
      <c r="Q54" s="3">
        <v>4949</v>
      </c>
      <c r="R54" s="4">
        <v>189</v>
      </c>
    </row>
    <row r="55" spans="16:18">
      <c r="P55" t="s">
        <v>10</v>
      </c>
      <c r="Q55" s="3">
        <v>5075</v>
      </c>
      <c r="R55" s="4">
        <v>21</v>
      </c>
    </row>
    <row r="56" spans="16:18">
      <c r="P56" t="s">
        <v>29</v>
      </c>
      <c r="Q56" s="3">
        <v>9198</v>
      </c>
      <c r="R56" s="4">
        <v>36</v>
      </c>
    </row>
    <row r="57" spans="16:18">
      <c r="P57" t="s">
        <v>32</v>
      </c>
      <c r="Q57" s="3">
        <v>3339</v>
      </c>
      <c r="R57" s="4">
        <v>75</v>
      </c>
    </row>
    <row r="58" spans="16:18">
      <c r="P58" t="s">
        <v>28</v>
      </c>
      <c r="Q58" s="3">
        <v>5019</v>
      </c>
      <c r="R58" s="4">
        <v>156</v>
      </c>
    </row>
    <row r="59" spans="16:18">
      <c r="P59" t="s">
        <v>29</v>
      </c>
      <c r="Q59" s="3">
        <v>16184</v>
      </c>
      <c r="R59" s="4">
        <v>39</v>
      </c>
    </row>
    <row r="60" spans="16:18">
      <c r="P60" t="s">
        <v>41</v>
      </c>
      <c r="Q60" s="3">
        <v>497</v>
      </c>
      <c r="R60" s="4">
        <v>63</v>
      </c>
    </row>
    <row r="61" spans="16:18">
      <c r="P61" t="s">
        <v>32</v>
      </c>
      <c r="Q61" s="3">
        <v>8211</v>
      </c>
      <c r="R61" s="4">
        <v>75</v>
      </c>
    </row>
    <row r="62" spans="16:18">
      <c r="P62" t="s">
        <v>40</v>
      </c>
      <c r="Q62" s="3">
        <v>6580</v>
      </c>
      <c r="R62" s="4">
        <v>183</v>
      </c>
    </row>
    <row r="63" spans="16:18">
      <c r="P63" t="s">
        <v>31</v>
      </c>
      <c r="Q63" s="3">
        <v>4760</v>
      </c>
      <c r="R63" s="4">
        <v>69</v>
      </c>
    </row>
    <row r="64" spans="16:18">
      <c r="P64" t="s">
        <v>18</v>
      </c>
      <c r="Q64" s="3">
        <v>5439</v>
      </c>
      <c r="R64" s="4">
        <v>30</v>
      </c>
    </row>
    <row r="65" spans="16:18">
      <c r="P65" t="s">
        <v>28</v>
      </c>
      <c r="Q65" s="3">
        <v>1463</v>
      </c>
      <c r="R65" s="4">
        <v>39</v>
      </c>
    </row>
    <row r="66" spans="16:18">
      <c r="P66" t="s">
        <v>10</v>
      </c>
      <c r="Q66" s="3">
        <v>7777</v>
      </c>
      <c r="R66" s="4">
        <v>504</v>
      </c>
    </row>
    <row r="67" spans="16:18">
      <c r="P67" t="s">
        <v>32</v>
      </c>
      <c r="Q67" s="3">
        <v>1085</v>
      </c>
      <c r="R67" s="4">
        <v>273</v>
      </c>
    </row>
    <row r="68" spans="16:18">
      <c r="P68" t="s">
        <v>21</v>
      </c>
      <c r="Q68" s="3">
        <v>182</v>
      </c>
      <c r="R68" s="4">
        <v>48</v>
      </c>
    </row>
    <row r="69" spans="16:18">
      <c r="P69" t="s">
        <v>39</v>
      </c>
      <c r="Q69" s="3">
        <v>4242</v>
      </c>
      <c r="R69" s="4">
        <v>207</v>
      </c>
    </row>
    <row r="70" spans="16:18">
      <c r="P70" t="s">
        <v>10</v>
      </c>
      <c r="Q70" s="3">
        <v>6118</v>
      </c>
      <c r="R70" s="4">
        <v>9</v>
      </c>
    </row>
    <row r="71" spans="16:18">
      <c r="P71" t="s">
        <v>34</v>
      </c>
      <c r="Q71" s="3">
        <v>2317</v>
      </c>
      <c r="R71" s="4">
        <v>261</v>
      </c>
    </row>
    <row r="72" spans="16:18">
      <c r="P72" t="s">
        <v>29</v>
      </c>
      <c r="Q72" s="3">
        <v>938</v>
      </c>
      <c r="R72" s="4">
        <v>6</v>
      </c>
    </row>
    <row r="73" spans="16:18">
      <c r="P73" t="s">
        <v>37</v>
      </c>
      <c r="Q73" s="3">
        <v>9709</v>
      </c>
      <c r="R73" s="4">
        <v>30</v>
      </c>
    </row>
    <row r="74" spans="16:18">
      <c r="P74" t="s">
        <v>33</v>
      </c>
      <c r="Q74" s="3">
        <v>2205</v>
      </c>
      <c r="R74" s="4">
        <v>138</v>
      </c>
    </row>
    <row r="75" spans="16:18">
      <c r="P75" t="s">
        <v>28</v>
      </c>
      <c r="Q75" s="3">
        <v>4487</v>
      </c>
      <c r="R75" s="4">
        <v>111</v>
      </c>
    </row>
    <row r="76" spans="16:18">
      <c r="P76" t="s">
        <v>15</v>
      </c>
      <c r="Q76" s="3">
        <v>2415</v>
      </c>
      <c r="R76" s="4">
        <v>15</v>
      </c>
    </row>
    <row r="77" spans="16:18">
      <c r="P77" t="s">
        <v>36</v>
      </c>
      <c r="Q77" s="3">
        <v>4018</v>
      </c>
      <c r="R77" s="4">
        <v>162</v>
      </c>
    </row>
    <row r="78" spans="16:18">
      <c r="P78" t="s">
        <v>36</v>
      </c>
      <c r="Q78" s="3">
        <v>861</v>
      </c>
      <c r="R78" s="4">
        <v>195</v>
      </c>
    </row>
    <row r="79" spans="16:18">
      <c r="P79" t="s">
        <v>24</v>
      </c>
      <c r="Q79" s="3">
        <v>5586</v>
      </c>
      <c r="R79" s="4">
        <v>525</v>
      </c>
    </row>
    <row r="80" spans="16:18">
      <c r="P80" t="s">
        <v>19</v>
      </c>
      <c r="Q80" s="3">
        <v>2226</v>
      </c>
      <c r="R80" s="4">
        <v>48</v>
      </c>
    </row>
    <row r="81" spans="16:18">
      <c r="P81" t="s">
        <v>40</v>
      </c>
      <c r="Q81" s="3">
        <v>14329</v>
      </c>
      <c r="R81" s="4">
        <v>150</v>
      </c>
    </row>
    <row r="82" spans="16:18">
      <c r="P82" t="s">
        <v>33</v>
      </c>
      <c r="Q82" s="3">
        <v>8463</v>
      </c>
      <c r="R82" s="4">
        <v>492</v>
      </c>
    </row>
    <row r="83" spans="16:18">
      <c r="P83" t="s">
        <v>32</v>
      </c>
      <c r="Q83" s="3">
        <v>2891</v>
      </c>
      <c r="R83" s="4">
        <v>102</v>
      </c>
    </row>
    <row r="84" spans="16:18">
      <c r="P84" t="s">
        <v>34</v>
      </c>
      <c r="Q84" s="3">
        <v>3773</v>
      </c>
      <c r="R84" s="4">
        <v>165</v>
      </c>
    </row>
    <row r="85" spans="16:18">
      <c r="P85" t="s">
        <v>40</v>
      </c>
      <c r="Q85" s="3">
        <v>854</v>
      </c>
      <c r="R85" s="4">
        <v>309</v>
      </c>
    </row>
    <row r="86" spans="16:18">
      <c r="P86" t="s">
        <v>28</v>
      </c>
      <c r="Q86" s="3">
        <v>4970</v>
      </c>
      <c r="R86" s="4">
        <v>156</v>
      </c>
    </row>
    <row r="87" spans="16:18">
      <c r="P87" t="s">
        <v>42</v>
      </c>
      <c r="Q87" s="3">
        <v>98</v>
      </c>
      <c r="R87" s="4">
        <v>159</v>
      </c>
    </row>
    <row r="88" spans="16:18">
      <c r="P88" t="s">
        <v>37</v>
      </c>
      <c r="Q88" s="3">
        <v>13391</v>
      </c>
      <c r="R88" s="4">
        <v>201</v>
      </c>
    </row>
    <row r="89" spans="16:18">
      <c r="P89" t="s">
        <v>21</v>
      </c>
      <c r="Q89" s="3">
        <v>8890</v>
      </c>
      <c r="R89" s="4">
        <v>210</v>
      </c>
    </row>
    <row r="90" spans="16:18">
      <c r="P90" t="s">
        <v>31</v>
      </c>
      <c r="Q90" s="3">
        <v>56</v>
      </c>
      <c r="R90" s="4">
        <v>51</v>
      </c>
    </row>
    <row r="91" spans="16:18">
      <c r="P91" t="s">
        <v>18</v>
      </c>
      <c r="Q91" s="3">
        <v>3339</v>
      </c>
      <c r="R91" s="4">
        <v>39</v>
      </c>
    </row>
    <row r="92" spans="16:18">
      <c r="P92" t="s">
        <v>15</v>
      </c>
      <c r="Q92" s="3">
        <v>3808</v>
      </c>
      <c r="R92" s="4">
        <v>279</v>
      </c>
    </row>
    <row r="93" spans="16:18">
      <c r="P93" t="s">
        <v>31</v>
      </c>
      <c r="Q93" s="3">
        <v>63</v>
      </c>
      <c r="R93" s="4">
        <v>123</v>
      </c>
    </row>
    <row r="94" spans="16:18">
      <c r="P94" t="s">
        <v>39</v>
      </c>
      <c r="Q94" s="3">
        <v>7812</v>
      </c>
      <c r="R94" s="4">
        <v>81</v>
      </c>
    </row>
    <row r="95" spans="16:18">
      <c r="P95" t="s">
        <v>36</v>
      </c>
      <c r="Q95" s="3">
        <v>7693</v>
      </c>
      <c r="R95" s="4">
        <v>21</v>
      </c>
    </row>
    <row r="96" spans="16:18">
      <c r="P96" t="s">
        <v>40</v>
      </c>
      <c r="Q96" s="3">
        <v>973</v>
      </c>
      <c r="R96" s="4">
        <v>162</v>
      </c>
    </row>
    <row r="97" spans="16:18">
      <c r="P97" t="s">
        <v>41</v>
      </c>
      <c r="Q97" s="3">
        <v>567</v>
      </c>
      <c r="R97" s="4">
        <v>228</v>
      </c>
    </row>
    <row r="98" spans="16:18">
      <c r="P98" t="s">
        <v>32</v>
      </c>
      <c r="Q98" s="3">
        <v>2471</v>
      </c>
      <c r="R98" s="4">
        <v>342</v>
      </c>
    </row>
    <row r="99" spans="16:18">
      <c r="P99" t="s">
        <v>31</v>
      </c>
      <c r="Q99" s="3">
        <v>7189</v>
      </c>
      <c r="R99" s="4">
        <v>54</v>
      </c>
    </row>
    <row r="100" spans="16:18">
      <c r="P100" t="s">
        <v>40</v>
      </c>
      <c r="Q100" s="3">
        <v>7455</v>
      </c>
      <c r="R100" s="4">
        <v>216</v>
      </c>
    </row>
    <row r="101" spans="16:18">
      <c r="P101" t="s">
        <v>42</v>
      </c>
      <c r="Q101" s="3">
        <v>3108</v>
      </c>
      <c r="R101" s="4">
        <v>54</v>
      </c>
    </row>
    <row r="102" spans="16:18">
      <c r="P102" t="s">
        <v>18</v>
      </c>
      <c r="Q102" s="3">
        <v>469</v>
      </c>
      <c r="R102" s="4">
        <v>75</v>
      </c>
    </row>
    <row r="103" spans="16:18">
      <c r="P103" t="s">
        <v>34</v>
      </c>
      <c r="Q103" s="3">
        <v>2737</v>
      </c>
      <c r="R103" s="4">
        <v>93</v>
      </c>
    </row>
    <row r="104" spans="16:18">
      <c r="P104" t="s">
        <v>18</v>
      </c>
      <c r="Q104" s="3">
        <v>4305</v>
      </c>
      <c r="R104" s="4">
        <v>156</v>
      </c>
    </row>
    <row r="105" spans="16:18">
      <c r="P105" t="s">
        <v>28</v>
      </c>
      <c r="Q105" s="3">
        <v>2408</v>
      </c>
      <c r="R105" s="4">
        <v>9</v>
      </c>
    </row>
    <row r="106" spans="16:18">
      <c r="P106" t="s">
        <v>36</v>
      </c>
      <c r="Q106" s="3">
        <v>1281</v>
      </c>
      <c r="R106" s="4">
        <v>18</v>
      </c>
    </row>
    <row r="107" spans="16:18">
      <c r="P107" t="s">
        <v>10</v>
      </c>
      <c r="Q107" s="3">
        <v>12348</v>
      </c>
      <c r="R107" s="4">
        <v>234</v>
      </c>
    </row>
    <row r="108" spans="16:18">
      <c r="P108" t="s">
        <v>40</v>
      </c>
      <c r="Q108" s="3">
        <v>3689</v>
      </c>
      <c r="R108" s="4">
        <v>312</v>
      </c>
    </row>
    <row r="109" spans="16:18">
      <c r="P109" t="s">
        <v>36</v>
      </c>
      <c r="Q109" s="3">
        <v>2870</v>
      </c>
      <c r="R109" s="4">
        <v>300</v>
      </c>
    </row>
    <row r="110" spans="16:18">
      <c r="P110" t="s">
        <v>39</v>
      </c>
      <c r="Q110" s="3">
        <v>798</v>
      </c>
      <c r="R110" s="4">
        <v>519</v>
      </c>
    </row>
    <row r="111" spans="16:18">
      <c r="P111" t="s">
        <v>41</v>
      </c>
      <c r="Q111" s="3">
        <v>2933</v>
      </c>
      <c r="R111" s="4">
        <v>9</v>
      </c>
    </row>
    <row r="112" spans="16:18">
      <c r="P112" t="s">
        <v>12</v>
      </c>
      <c r="Q112" s="3">
        <v>2744</v>
      </c>
      <c r="R112" s="4">
        <v>9</v>
      </c>
    </row>
    <row r="113" spans="16:18">
      <c r="P113" t="s">
        <v>19</v>
      </c>
      <c r="Q113" s="3">
        <v>9772</v>
      </c>
      <c r="R113" s="4">
        <v>90</v>
      </c>
    </row>
    <row r="114" spans="16:18">
      <c r="P114" t="s">
        <v>18</v>
      </c>
      <c r="Q114" s="3">
        <v>1568</v>
      </c>
      <c r="R114" s="4">
        <v>96</v>
      </c>
    </row>
    <row r="115" spans="16:18">
      <c r="P115" t="s">
        <v>29</v>
      </c>
      <c r="Q115" s="3">
        <v>11417</v>
      </c>
      <c r="R115" s="4">
        <v>21</v>
      </c>
    </row>
    <row r="116" spans="16:18">
      <c r="P116" t="s">
        <v>42</v>
      </c>
      <c r="Q116" s="3">
        <v>6748</v>
      </c>
      <c r="R116" s="4">
        <v>48</v>
      </c>
    </row>
    <row r="117" spans="16:18">
      <c r="P117" t="s">
        <v>39</v>
      </c>
      <c r="Q117" s="3">
        <v>1407</v>
      </c>
      <c r="R117" s="4">
        <v>72</v>
      </c>
    </row>
    <row r="118" spans="16:18">
      <c r="P118" t="s">
        <v>32</v>
      </c>
      <c r="Q118" s="3">
        <v>2023</v>
      </c>
      <c r="R118" s="4">
        <v>168</v>
      </c>
    </row>
    <row r="119" spans="16:18">
      <c r="P119" t="s">
        <v>42</v>
      </c>
      <c r="Q119" s="3">
        <v>5236</v>
      </c>
      <c r="R119" s="4">
        <v>51</v>
      </c>
    </row>
    <row r="120" spans="16:18">
      <c r="P120" t="s">
        <v>36</v>
      </c>
      <c r="Q120" s="3">
        <v>1925</v>
      </c>
      <c r="R120" s="4">
        <v>192</v>
      </c>
    </row>
    <row r="121" spans="16:18">
      <c r="P121" t="s">
        <v>24</v>
      </c>
      <c r="Q121" s="3">
        <v>6608</v>
      </c>
      <c r="R121" s="4">
        <v>225</v>
      </c>
    </row>
    <row r="122" spans="16:18">
      <c r="P122" t="s">
        <v>42</v>
      </c>
      <c r="Q122" s="3">
        <v>8008</v>
      </c>
      <c r="R122" s="4">
        <v>456</v>
      </c>
    </row>
    <row r="123" spans="16:18">
      <c r="P123" t="s">
        <v>18</v>
      </c>
      <c r="Q123" s="3">
        <v>1428</v>
      </c>
      <c r="R123" s="4">
        <v>93</v>
      </c>
    </row>
    <row r="124" spans="16:18">
      <c r="P124" t="s">
        <v>12</v>
      </c>
      <c r="Q124" s="3">
        <v>525</v>
      </c>
      <c r="R124" s="4">
        <v>48</v>
      </c>
    </row>
    <row r="125" spans="16:18">
      <c r="P125" t="s">
        <v>15</v>
      </c>
      <c r="Q125" s="3">
        <v>1505</v>
      </c>
      <c r="R125" s="4">
        <v>102</v>
      </c>
    </row>
    <row r="126" spans="16:18">
      <c r="P126" t="s">
        <v>7</v>
      </c>
      <c r="Q126" s="3">
        <v>6755</v>
      </c>
      <c r="R126" s="4">
        <v>252</v>
      </c>
    </row>
    <row r="127" spans="16:18">
      <c r="P127" t="s">
        <v>15</v>
      </c>
      <c r="Q127" s="3">
        <v>11571</v>
      </c>
      <c r="R127" s="4">
        <v>138</v>
      </c>
    </row>
    <row r="128" spans="16:18">
      <c r="P128" t="s">
        <v>18</v>
      </c>
      <c r="Q128" s="3">
        <v>2541</v>
      </c>
      <c r="R128" s="4">
        <v>90</v>
      </c>
    </row>
    <row r="129" spans="16:18">
      <c r="P129" t="s">
        <v>7</v>
      </c>
      <c r="Q129" s="3">
        <v>1526</v>
      </c>
      <c r="R129" s="4">
        <v>240</v>
      </c>
    </row>
    <row r="130" spans="16:18">
      <c r="P130" t="s">
        <v>12</v>
      </c>
      <c r="Q130" s="3">
        <v>6125</v>
      </c>
      <c r="R130" s="4">
        <v>102</v>
      </c>
    </row>
    <row r="131" spans="16:18">
      <c r="P131" t="s">
        <v>39</v>
      </c>
      <c r="Q131" s="3">
        <v>847</v>
      </c>
      <c r="R131" s="4">
        <v>129</v>
      </c>
    </row>
    <row r="132" spans="16:18">
      <c r="P132" t="s">
        <v>39</v>
      </c>
      <c r="Q132" s="3">
        <v>4753</v>
      </c>
      <c r="R132" s="4">
        <v>300</v>
      </c>
    </row>
    <row r="133" spans="16:18">
      <c r="P133" t="s">
        <v>19</v>
      </c>
      <c r="Q133" s="3">
        <v>959</v>
      </c>
      <c r="R133" s="4">
        <v>135</v>
      </c>
    </row>
    <row r="134" spans="16:18">
      <c r="P134" t="s">
        <v>38</v>
      </c>
      <c r="Q134" s="3">
        <v>2793</v>
      </c>
      <c r="R134" s="4">
        <v>114</v>
      </c>
    </row>
    <row r="135" spans="16:18">
      <c r="P135" t="s">
        <v>24</v>
      </c>
      <c r="Q135" s="3">
        <v>4606</v>
      </c>
      <c r="R135" s="4">
        <v>63</v>
      </c>
    </row>
    <row r="136" spans="16:18">
      <c r="P136" t="s">
        <v>32</v>
      </c>
      <c r="Q136" s="3">
        <v>5551</v>
      </c>
      <c r="R136" s="4">
        <v>252</v>
      </c>
    </row>
    <row r="137" spans="16:18">
      <c r="P137" t="s">
        <v>10</v>
      </c>
      <c r="Q137" s="3">
        <v>6657</v>
      </c>
      <c r="R137" s="4">
        <v>303</v>
      </c>
    </row>
    <row r="138" spans="16:18">
      <c r="P138" t="s">
        <v>28</v>
      </c>
      <c r="Q138" s="3">
        <v>4438</v>
      </c>
      <c r="R138" s="4">
        <v>246</v>
      </c>
    </row>
    <row r="139" spans="16:18">
      <c r="P139" t="s">
        <v>22</v>
      </c>
      <c r="Q139" s="3">
        <v>168</v>
      </c>
      <c r="R139" s="4">
        <v>84</v>
      </c>
    </row>
    <row r="140" spans="16:18">
      <c r="P140" t="s">
        <v>28</v>
      </c>
      <c r="Q140" s="3">
        <v>7777</v>
      </c>
      <c r="R140" s="4">
        <v>39</v>
      </c>
    </row>
    <row r="141" spans="16:18">
      <c r="P141" t="s">
        <v>28</v>
      </c>
      <c r="Q141" s="3">
        <v>3339</v>
      </c>
      <c r="R141" s="4">
        <v>348</v>
      </c>
    </row>
    <row r="142" spans="16:18">
      <c r="P142" t="s">
        <v>19</v>
      </c>
      <c r="Q142" s="3">
        <v>6391</v>
      </c>
      <c r="R142" s="4">
        <v>48</v>
      </c>
    </row>
    <row r="143" spans="16:18">
      <c r="P143" t="s">
        <v>22</v>
      </c>
      <c r="Q143" s="3">
        <v>518</v>
      </c>
      <c r="R143" s="4">
        <v>75</v>
      </c>
    </row>
    <row r="144" spans="16:18">
      <c r="P144" t="s">
        <v>40</v>
      </c>
      <c r="Q144" s="3">
        <v>5677</v>
      </c>
      <c r="R144" s="4">
        <v>258</v>
      </c>
    </row>
    <row r="145" spans="16:18">
      <c r="P145" t="s">
        <v>28</v>
      </c>
      <c r="Q145" s="3">
        <v>6048</v>
      </c>
      <c r="R145" s="4">
        <v>27</v>
      </c>
    </row>
    <row r="146" spans="16:18">
      <c r="P146" t="s">
        <v>10</v>
      </c>
      <c r="Q146" s="3">
        <v>3752</v>
      </c>
      <c r="R146" s="4">
        <v>213</v>
      </c>
    </row>
    <row r="147" spans="16:18">
      <c r="P147" t="s">
        <v>32</v>
      </c>
      <c r="Q147" s="3">
        <v>4480</v>
      </c>
      <c r="R147" s="4">
        <v>357</v>
      </c>
    </row>
    <row r="148" spans="16:18">
      <c r="P148" t="s">
        <v>12</v>
      </c>
      <c r="Q148" s="3">
        <v>259</v>
      </c>
      <c r="R148" s="4">
        <v>207</v>
      </c>
    </row>
    <row r="149" spans="16:18">
      <c r="P149" t="s">
        <v>7</v>
      </c>
      <c r="Q149" s="3">
        <v>42</v>
      </c>
      <c r="R149" s="4">
        <v>150</v>
      </c>
    </row>
    <row r="150" spans="16:18">
      <c r="P150" t="s">
        <v>42</v>
      </c>
      <c r="Q150" s="3">
        <v>98</v>
      </c>
      <c r="R150" s="4">
        <v>204</v>
      </c>
    </row>
    <row r="151" spans="16:18">
      <c r="P151" t="s">
        <v>39</v>
      </c>
      <c r="Q151" s="3">
        <v>2478</v>
      </c>
      <c r="R151" s="4">
        <v>21</v>
      </c>
    </row>
    <row r="152" spans="16:18">
      <c r="P152" t="s">
        <v>19</v>
      </c>
      <c r="Q152" s="3">
        <v>7847</v>
      </c>
      <c r="R152" s="4">
        <v>174</v>
      </c>
    </row>
    <row r="153" spans="16:18">
      <c r="P153" t="s">
        <v>28</v>
      </c>
      <c r="Q153" s="3">
        <v>9926</v>
      </c>
      <c r="R153" s="4">
        <v>201</v>
      </c>
    </row>
    <row r="154" spans="16:18">
      <c r="P154" t="s">
        <v>31</v>
      </c>
      <c r="Q154" s="3">
        <v>819</v>
      </c>
      <c r="R154" s="4">
        <v>510</v>
      </c>
    </row>
    <row r="155" spans="16:18">
      <c r="P155" t="s">
        <v>32</v>
      </c>
      <c r="Q155" s="3">
        <v>3052</v>
      </c>
      <c r="R155" s="4">
        <v>378</v>
      </c>
    </row>
    <row r="156" spans="16:18">
      <c r="P156" t="s">
        <v>41</v>
      </c>
      <c r="Q156" s="3">
        <v>6832</v>
      </c>
      <c r="R156" s="4">
        <v>27</v>
      </c>
    </row>
    <row r="157" spans="16:18">
      <c r="P157" t="s">
        <v>29</v>
      </c>
      <c r="Q157" s="3">
        <v>2016</v>
      </c>
      <c r="R157" s="4">
        <v>117</v>
      </c>
    </row>
    <row r="158" spans="16:18">
      <c r="P158" t="s">
        <v>41</v>
      </c>
      <c r="Q158" s="3">
        <v>7322</v>
      </c>
      <c r="R158" s="4">
        <v>36</v>
      </c>
    </row>
    <row r="159" spans="16:18">
      <c r="P159" t="s">
        <v>19</v>
      </c>
      <c r="Q159" s="3">
        <v>357</v>
      </c>
      <c r="R159" s="4">
        <v>126</v>
      </c>
    </row>
    <row r="160" spans="16:18">
      <c r="P160" t="s">
        <v>18</v>
      </c>
      <c r="Q160" s="3">
        <v>3192</v>
      </c>
      <c r="R160" s="4">
        <v>72</v>
      </c>
    </row>
    <row r="161" spans="16:18">
      <c r="P161" t="s">
        <v>22</v>
      </c>
      <c r="Q161" s="3">
        <v>8435</v>
      </c>
      <c r="R161" s="4">
        <v>42</v>
      </c>
    </row>
    <row r="162" spans="16:18">
      <c r="P162" t="s">
        <v>32</v>
      </c>
      <c r="Q162" s="3">
        <v>0</v>
      </c>
      <c r="R162" s="4">
        <v>135</v>
      </c>
    </row>
    <row r="163" spans="16:18">
      <c r="P163" t="s">
        <v>38</v>
      </c>
      <c r="Q163" s="3">
        <v>8862</v>
      </c>
      <c r="R163" s="4">
        <v>189</v>
      </c>
    </row>
    <row r="164" spans="16:18">
      <c r="P164" t="s">
        <v>40</v>
      </c>
      <c r="Q164" s="3">
        <v>3556</v>
      </c>
      <c r="R164" s="4">
        <v>459</v>
      </c>
    </row>
    <row r="165" spans="16:18">
      <c r="P165" t="s">
        <v>37</v>
      </c>
      <c r="Q165" s="3">
        <v>7280</v>
      </c>
      <c r="R165" s="4">
        <v>201</v>
      </c>
    </row>
    <row r="166" spans="16:18">
      <c r="P166" t="s">
        <v>7</v>
      </c>
      <c r="Q166" s="3">
        <v>3402</v>
      </c>
      <c r="R166" s="4">
        <v>366</v>
      </c>
    </row>
    <row r="167" spans="16:18">
      <c r="P167" t="s">
        <v>32</v>
      </c>
      <c r="Q167" s="3">
        <v>4592</v>
      </c>
      <c r="R167" s="4">
        <v>324</v>
      </c>
    </row>
    <row r="168" spans="16:18">
      <c r="P168" t="s">
        <v>37</v>
      </c>
      <c r="Q168" s="3">
        <v>7833</v>
      </c>
      <c r="R168" s="4">
        <v>243</v>
      </c>
    </row>
    <row r="169" spans="16:18">
      <c r="P169" t="s">
        <v>41</v>
      </c>
      <c r="Q169" s="3">
        <v>7651</v>
      </c>
      <c r="R169" s="4">
        <v>213</v>
      </c>
    </row>
    <row r="170" spans="16:18">
      <c r="P170" t="s">
        <v>7</v>
      </c>
      <c r="Q170" s="3">
        <v>2275</v>
      </c>
      <c r="R170" s="4">
        <v>447</v>
      </c>
    </row>
    <row r="171" spans="16:18">
      <c r="P171" t="s">
        <v>31</v>
      </c>
      <c r="Q171" s="3">
        <v>5670</v>
      </c>
      <c r="R171" s="4">
        <v>297</v>
      </c>
    </row>
    <row r="172" spans="16:18">
      <c r="P172" t="s">
        <v>29</v>
      </c>
      <c r="Q172" s="3">
        <v>2135</v>
      </c>
      <c r="R172" s="4">
        <v>27</v>
      </c>
    </row>
    <row r="173" spans="16:18">
      <c r="P173" t="s">
        <v>34</v>
      </c>
      <c r="Q173" s="3">
        <v>2779</v>
      </c>
      <c r="R173" s="4">
        <v>75</v>
      </c>
    </row>
    <row r="174" spans="16:18">
      <c r="P174" t="s">
        <v>19</v>
      </c>
      <c r="Q174" s="3">
        <v>12950</v>
      </c>
      <c r="R174" s="4">
        <v>30</v>
      </c>
    </row>
    <row r="175" spans="16:18">
      <c r="P175" t="s">
        <v>15</v>
      </c>
      <c r="Q175" s="3">
        <v>2646</v>
      </c>
      <c r="R175" s="4">
        <v>177</v>
      </c>
    </row>
    <row r="176" spans="16:18">
      <c r="P176" t="s">
        <v>19</v>
      </c>
      <c r="Q176" s="3">
        <v>3794</v>
      </c>
      <c r="R176" s="4">
        <v>159</v>
      </c>
    </row>
    <row r="177" spans="16:18">
      <c r="P177" t="s">
        <v>19</v>
      </c>
      <c r="Q177" s="3">
        <v>819</v>
      </c>
      <c r="R177" s="4">
        <v>306</v>
      </c>
    </row>
    <row r="178" spans="16:18">
      <c r="P178" t="s">
        <v>33</v>
      </c>
      <c r="Q178" s="3">
        <v>2583</v>
      </c>
      <c r="R178" s="4">
        <v>18</v>
      </c>
    </row>
    <row r="179" spans="16:18">
      <c r="P179" t="s">
        <v>36</v>
      </c>
      <c r="Q179" s="3">
        <v>4585</v>
      </c>
      <c r="R179" s="4">
        <v>240</v>
      </c>
    </row>
    <row r="180" spans="16:18">
      <c r="P180" t="s">
        <v>19</v>
      </c>
      <c r="Q180" s="3">
        <v>1652</v>
      </c>
      <c r="R180" s="4">
        <v>93</v>
      </c>
    </row>
    <row r="181" spans="16:18">
      <c r="P181" t="s">
        <v>42</v>
      </c>
      <c r="Q181" s="3">
        <v>4991</v>
      </c>
      <c r="R181" s="4">
        <v>9</v>
      </c>
    </row>
    <row r="182" spans="16:18">
      <c r="P182" t="s">
        <v>29</v>
      </c>
      <c r="Q182" s="3">
        <v>2009</v>
      </c>
      <c r="R182" s="4">
        <v>219</v>
      </c>
    </row>
    <row r="183" spans="16:18">
      <c r="P183" t="s">
        <v>22</v>
      </c>
      <c r="Q183" s="3">
        <v>1568</v>
      </c>
      <c r="R183" s="4">
        <v>141</v>
      </c>
    </row>
    <row r="184" spans="16:18">
      <c r="P184" t="s">
        <v>33</v>
      </c>
      <c r="Q184" s="3">
        <v>3388</v>
      </c>
      <c r="R184" s="4">
        <v>123</v>
      </c>
    </row>
    <row r="185" spans="16:18">
      <c r="P185" t="s">
        <v>38</v>
      </c>
      <c r="Q185" s="3">
        <v>623</v>
      </c>
      <c r="R185" s="4">
        <v>51</v>
      </c>
    </row>
    <row r="186" spans="16:18">
      <c r="P186" t="s">
        <v>12</v>
      </c>
      <c r="Q186" s="3">
        <v>10073</v>
      </c>
      <c r="R186" s="4">
        <v>120</v>
      </c>
    </row>
    <row r="187" spans="16:18">
      <c r="P187" t="s">
        <v>42</v>
      </c>
      <c r="Q187" s="3">
        <v>1561</v>
      </c>
      <c r="R187" s="4">
        <v>27</v>
      </c>
    </row>
    <row r="188" spans="16:18">
      <c r="P188" t="s">
        <v>39</v>
      </c>
      <c r="Q188" s="3">
        <v>11522</v>
      </c>
      <c r="R188" s="4">
        <v>204</v>
      </c>
    </row>
    <row r="189" spans="16:18">
      <c r="P189" t="s">
        <v>31</v>
      </c>
      <c r="Q189" s="3">
        <v>2317</v>
      </c>
      <c r="R189" s="4">
        <v>123</v>
      </c>
    </row>
    <row r="190" spans="16:18">
      <c r="P190" t="s">
        <v>40</v>
      </c>
      <c r="Q190" s="3">
        <v>3059</v>
      </c>
      <c r="R190" s="4">
        <v>27</v>
      </c>
    </row>
    <row r="191" spans="16:18">
      <c r="P191" t="s">
        <v>42</v>
      </c>
      <c r="Q191" s="3">
        <v>2324</v>
      </c>
      <c r="R191" s="4">
        <v>177</v>
      </c>
    </row>
    <row r="192" spans="16:18">
      <c r="P192" t="s">
        <v>42</v>
      </c>
      <c r="Q192" s="3">
        <v>4956</v>
      </c>
      <c r="R192" s="4">
        <v>171</v>
      </c>
    </row>
    <row r="193" spans="16:18">
      <c r="P193" t="s">
        <v>36</v>
      </c>
      <c r="Q193" s="3">
        <v>5355</v>
      </c>
      <c r="R193" s="4">
        <v>204</v>
      </c>
    </row>
    <row r="194" spans="16:18">
      <c r="P194" t="s">
        <v>24</v>
      </c>
      <c r="Q194" s="3">
        <v>7259</v>
      </c>
      <c r="R194" s="4">
        <v>276</v>
      </c>
    </row>
    <row r="195" spans="16:18">
      <c r="P195" t="s">
        <v>42</v>
      </c>
      <c r="Q195" s="3">
        <v>6279</v>
      </c>
      <c r="R195" s="4">
        <v>45</v>
      </c>
    </row>
    <row r="196" spans="16:18">
      <c r="P196" t="s">
        <v>32</v>
      </c>
      <c r="Q196" s="3">
        <v>2541</v>
      </c>
      <c r="R196" s="4">
        <v>45</v>
      </c>
    </row>
    <row r="197" spans="16:18">
      <c r="P197" t="s">
        <v>39</v>
      </c>
      <c r="Q197" s="3">
        <v>3864</v>
      </c>
      <c r="R197" s="4">
        <v>177</v>
      </c>
    </row>
    <row r="198" spans="16:18">
      <c r="P198" t="s">
        <v>31</v>
      </c>
      <c r="Q198" s="3">
        <v>6146</v>
      </c>
      <c r="R198" s="4">
        <v>63</v>
      </c>
    </row>
    <row r="199" spans="16:18">
      <c r="P199" t="s">
        <v>15</v>
      </c>
      <c r="Q199" s="3">
        <v>2639</v>
      </c>
      <c r="R199" s="4">
        <v>204</v>
      </c>
    </row>
    <row r="200" spans="16:18">
      <c r="P200" t="s">
        <v>22</v>
      </c>
      <c r="Q200" s="3">
        <v>1890</v>
      </c>
      <c r="R200" s="4">
        <v>195</v>
      </c>
    </row>
    <row r="201" spans="16:18">
      <c r="P201" t="s">
        <v>24</v>
      </c>
      <c r="Q201" s="3">
        <v>1932</v>
      </c>
      <c r="R201" s="4">
        <v>369</v>
      </c>
    </row>
    <row r="202" spans="16:18">
      <c r="P202" t="s">
        <v>18</v>
      </c>
      <c r="Q202" s="3">
        <v>6300</v>
      </c>
      <c r="R202" s="4">
        <v>42</v>
      </c>
    </row>
    <row r="203" spans="16:18">
      <c r="P203" t="s">
        <v>7</v>
      </c>
      <c r="Q203" s="3">
        <v>560</v>
      </c>
      <c r="R203" s="4">
        <v>81</v>
      </c>
    </row>
    <row r="204" spans="16:18">
      <c r="P204" t="s">
        <v>42</v>
      </c>
      <c r="Q204" s="3">
        <v>2856</v>
      </c>
      <c r="R204" s="4">
        <v>246</v>
      </c>
    </row>
    <row r="205" spans="16:18">
      <c r="P205" t="s">
        <v>28</v>
      </c>
      <c r="Q205" s="3">
        <v>707</v>
      </c>
      <c r="R205" s="4">
        <v>174</v>
      </c>
    </row>
    <row r="206" spans="16:18">
      <c r="P206" t="s">
        <v>7</v>
      </c>
      <c r="Q206" s="3">
        <v>3598</v>
      </c>
      <c r="R206" s="4">
        <v>81</v>
      </c>
    </row>
    <row r="207" spans="16:18">
      <c r="P207" t="s">
        <v>22</v>
      </c>
      <c r="Q207" s="3">
        <v>6853</v>
      </c>
      <c r="R207" s="4">
        <v>372</v>
      </c>
    </row>
    <row r="208" spans="16:18">
      <c r="P208" t="s">
        <v>29</v>
      </c>
      <c r="Q208" s="3">
        <v>4725</v>
      </c>
      <c r="R208" s="4">
        <v>174</v>
      </c>
    </row>
    <row r="209" spans="16:18">
      <c r="P209" t="s">
        <v>10</v>
      </c>
      <c r="Q209" s="3">
        <v>10304</v>
      </c>
      <c r="R209" s="4">
        <v>84</v>
      </c>
    </row>
    <row r="210" spans="16:18">
      <c r="P210" t="s">
        <v>29</v>
      </c>
      <c r="Q210" s="3">
        <v>1274</v>
      </c>
      <c r="R210" s="4">
        <v>225</v>
      </c>
    </row>
    <row r="211" spans="16:18">
      <c r="P211" t="s">
        <v>7</v>
      </c>
      <c r="Q211" s="3">
        <v>1526</v>
      </c>
      <c r="R211" s="4">
        <v>105</v>
      </c>
    </row>
    <row r="212" spans="16:18">
      <c r="P212" t="s">
        <v>40</v>
      </c>
      <c r="Q212" s="3">
        <v>3101</v>
      </c>
      <c r="R212" s="4">
        <v>225</v>
      </c>
    </row>
    <row r="213" spans="16:18">
      <c r="P213" t="s">
        <v>24</v>
      </c>
      <c r="Q213" s="3">
        <v>1057</v>
      </c>
      <c r="R213" s="4">
        <v>54</v>
      </c>
    </row>
    <row r="214" spans="16:18">
      <c r="P214" t="s">
        <v>42</v>
      </c>
      <c r="Q214" s="3">
        <v>5306</v>
      </c>
      <c r="R214" s="4">
        <v>0</v>
      </c>
    </row>
    <row r="215" spans="16:18">
      <c r="P215" t="s">
        <v>38</v>
      </c>
      <c r="Q215" s="3">
        <v>4018</v>
      </c>
      <c r="R215" s="4">
        <v>171</v>
      </c>
    </row>
    <row r="216" spans="16:18">
      <c r="P216" t="s">
        <v>29</v>
      </c>
      <c r="Q216" s="3">
        <v>938</v>
      </c>
      <c r="R216" s="4">
        <v>189</v>
      </c>
    </row>
    <row r="217" spans="16:18">
      <c r="P217" t="s">
        <v>15</v>
      </c>
      <c r="Q217" s="3">
        <v>1778</v>
      </c>
      <c r="R217" s="4">
        <v>270</v>
      </c>
    </row>
    <row r="218" spans="16:18">
      <c r="P218" t="s">
        <v>7</v>
      </c>
      <c r="Q218" s="3">
        <v>1638</v>
      </c>
      <c r="R218" s="4">
        <v>63</v>
      </c>
    </row>
    <row r="219" spans="16:18">
      <c r="P219" t="s">
        <v>18</v>
      </c>
      <c r="Q219" s="3">
        <v>154</v>
      </c>
      <c r="R219" s="4">
        <v>21</v>
      </c>
    </row>
    <row r="220" spans="16:18">
      <c r="P220" t="s">
        <v>22</v>
      </c>
      <c r="Q220" s="3">
        <v>9835</v>
      </c>
      <c r="R220" s="4">
        <v>207</v>
      </c>
    </row>
    <row r="221" spans="16:18">
      <c r="P221" t="s">
        <v>33</v>
      </c>
      <c r="Q221" s="3">
        <v>7273</v>
      </c>
      <c r="R221" s="4">
        <v>96</v>
      </c>
    </row>
    <row r="222" spans="16:18">
      <c r="P222" t="s">
        <v>22</v>
      </c>
      <c r="Q222" s="3">
        <v>6909</v>
      </c>
      <c r="R222" s="4">
        <v>81</v>
      </c>
    </row>
    <row r="223" spans="16:18">
      <c r="P223" t="s">
        <v>38</v>
      </c>
      <c r="Q223" s="3">
        <v>3920</v>
      </c>
      <c r="R223" s="4">
        <v>306</v>
      </c>
    </row>
    <row r="224" spans="16:18">
      <c r="P224" t="s">
        <v>41</v>
      </c>
      <c r="Q224" s="3">
        <v>4858</v>
      </c>
      <c r="R224" s="4">
        <v>279</v>
      </c>
    </row>
    <row r="225" spans="16:18">
      <c r="P225" t="s">
        <v>12</v>
      </c>
      <c r="Q225" s="3">
        <v>3549</v>
      </c>
      <c r="R225" s="4">
        <v>3</v>
      </c>
    </row>
    <row r="226" spans="16:18">
      <c r="P226" t="s">
        <v>39</v>
      </c>
      <c r="Q226" s="3">
        <v>966</v>
      </c>
      <c r="R226" s="4">
        <v>198</v>
      </c>
    </row>
    <row r="227" spans="16:18">
      <c r="P227" t="s">
        <v>15</v>
      </c>
      <c r="Q227" s="3">
        <v>385</v>
      </c>
      <c r="R227" s="4">
        <v>249</v>
      </c>
    </row>
    <row r="228" spans="16:18">
      <c r="P228" t="s">
        <v>29</v>
      </c>
      <c r="Q228" s="3">
        <v>2219</v>
      </c>
      <c r="R228" s="4">
        <v>75</v>
      </c>
    </row>
    <row r="229" spans="16:18">
      <c r="P229" t="s">
        <v>10</v>
      </c>
      <c r="Q229" s="3">
        <v>2954</v>
      </c>
      <c r="R229" s="4">
        <v>189</v>
      </c>
    </row>
    <row r="230" spans="16:18">
      <c r="P230" t="s">
        <v>10</v>
      </c>
      <c r="Q230" s="3">
        <v>280</v>
      </c>
      <c r="R230" s="4">
        <v>87</v>
      </c>
    </row>
    <row r="231" spans="16:18">
      <c r="P231" t="s">
        <v>7</v>
      </c>
      <c r="Q231" s="3">
        <v>6118</v>
      </c>
      <c r="R231" s="4">
        <v>174</v>
      </c>
    </row>
    <row r="232" spans="16:18">
      <c r="P232" t="s">
        <v>37</v>
      </c>
      <c r="Q232" s="3">
        <v>4802</v>
      </c>
      <c r="R232" s="4">
        <v>36</v>
      </c>
    </row>
    <row r="233" spans="16:18">
      <c r="P233" t="s">
        <v>38</v>
      </c>
      <c r="Q233" s="3">
        <v>4137</v>
      </c>
      <c r="R233" s="4">
        <v>60</v>
      </c>
    </row>
    <row r="234" spans="16:18">
      <c r="P234" t="s">
        <v>34</v>
      </c>
      <c r="Q234" s="3">
        <v>2023</v>
      </c>
      <c r="R234" s="4">
        <v>78</v>
      </c>
    </row>
    <row r="235" spans="16:18">
      <c r="P235" t="s">
        <v>7</v>
      </c>
      <c r="Q235" s="3">
        <v>9051</v>
      </c>
      <c r="R235" s="4">
        <v>57</v>
      </c>
    </row>
    <row r="236" spans="16:18">
      <c r="P236" t="s">
        <v>40</v>
      </c>
      <c r="Q236" s="3">
        <v>2919</v>
      </c>
      <c r="R236" s="4">
        <v>45</v>
      </c>
    </row>
    <row r="237" spans="16:18">
      <c r="P237" t="s">
        <v>22</v>
      </c>
      <c r="Q237" s="3">
        <v>5915</v>
      </c>
      <c r="R237" s="4">
        <v>3</v>
      </c>
    </row>
    <row r="238" spans="16:18">
      <c r="P238" t="s">
        <v>37</v>
      </c>
      <c r="Q238" s="3">
        <v>2562</v>
      </c>
      <c r="R238" s="4">
        <v>6</v>
      </c>
    </row>
    <row r="239" spans="16:18">
      <c r="P239" t="s">
        <v>18</v>
      </c>
      <c r="Q239" s="3">
        <v>8813</v>
      </c>
      <c r="R239" s="4">
        <v>21</v>
      </c>
    </row>
    <row r="240" spans="16:18">
      <c r="P240" t="s">
        <v>15</v>
      </c>
      <c r="Q240" s="3">
        <v>6111</v>
      </c>
      <c r="R240" s="4">
        <v>3</v>
      </c>
    </row>
    <row r="241" spans="16:18">
      <c r="P241" t="s">
        <v>21</v>
      </c>
      <c r="Q241" s="3">
        <v>3507</v>
      </c>
      <c r="R241" s="4">
        <v>288</v>
      </c>
    </row>
    <row r="242" spans="16:18">
      <c r="P242" t="s">
        <v>31</v>
      </c>
      <c r="Q242" s="3">
        <v>4319</v>
      </c>
      <c r="R242" s="4">
        <v>30</v>
      </c>
    </row>
    <row r="243" spans="16:18">
      <c r="P243" t="s">
        <v>42</v>
      </c>
      <c r="Q243" s="3">
        <v>609</v>
      </c>
      <c r="R243" s="4">
        <v>87</v>
      </c>
    </row>
    <row r="244" spans="16:18">
      <c r="P244" t="s">
        <v>39</v>
      </c>
      <c r="Q244" s="3">
        <v>6370</v>
      </c>
      <c r="R244" s="4">
        <v>30</v>
      </c>
    </row>
    <row r="245" spans="16:18">
      <c r="P245" t="s">
        <v>36</v>
      </c>
      <c r="Q245" s="3">
        <v>5474</v>
      </c>
      <c r="R245" s="4">
        <v>168</v>
      </c>
    </row>
    <row r="246" spans="16:18">
      <c r="P246" t="s">
        <v>39</v>
      </c>
      <c r="Q246" s="3">
        <v>3164</v>
      </c>
      <c r="R246" s="4">
        <v>306</v>
      </c>
    </row>
    <row r="247" spans="16:18">
      <c r="P247" t="s">
        <v>12</v>
      </c>
      <c r="Q247" s="3">
        <v>1302</v>
      </c>
      <c r="R247" s="4">
        <v>402</v>
      </c>
    </row>
    <row r="248" spans="16:18">
      <c r="P248" t="s">
        <v>40</v>
      </c>
      <c r="Q248" s="3">
        <v>7308</v>
      </c>
      <c r="R248" s="4">
        <v>327</v>
      </c>
    </row>
    <row r="249" spans="16:18">
      <c r="P249" t="s">
        <v>39</v>
      </c>
      <c r="Q249" s="3">
        <v>6132</v>
      </c>
      <c r="R249" s="4">
        <v>93</v>
      </c>
    </row>
    <row r="250" spans="16:18">
      <c r="P250" t="s">
        <v>24</v>
      </c>
      <c r="Q250" s="3">
        <v>3472</v>
      </c>
      <c r="R250" s="4">
        <v>96</v>
      </c>
    </row>
    <row r="251" spans="16:18">
      <c r="P251" t="s">
        <v>15</v>
      </c>
      <c r="Q251" s="3">
        <v>9660</v>
      </c>
      <c r="R251" s="4">
        <v>27</v>
      </c>
    </row>
    <row r="252" spans="16:18">
      <c r="P252" t="s">
        <v>42</v>
      </c>
      <c r="Q252" s="3">
        <v>2436</v>
      </c>
      <c r="R252" s="4">
        <v>99</v>
      </c>
    </row>
    <row r="253" spans="16:18">
      <c r="P253" t="s">
        <v>19</v>
      </c>
      <c r="Q253" s="3">
        <v>9506</v>
      </c>
      <c r="R253" s="4">
        <v>87</v>
      </c>
    </row>
    <row r="254" spans="16:18">
      <c r="P254" t="s">
        <v>41</v>
      </c>
      <c r="Q254" s="3">
        <v>245</v>
      </c>
      <c r="R254" s="4">
        <v>288</v>
      </c>
    </row>
    <row r="255" spans="16:18">
      <c r="P255" t="s">
        <v>33</v>
      </c>
      <c r="Q255" s="3">
        <v>2702</v>
      </c>
      <c r="R255" s="4">
        <v>363</v>
      </c>
    </row>
    <row r="256" spans="16:18">
      <c r="P256" t="s">
        <v>28</v>
      </c>
      <c r="Q256" s="3">
        <v>700</v>
      </c>
      <c r="R256" s="4">
        <v>87</v>
      </c>
    </row>
    <row r="257" spans="16:18">
      <c r="P257" t="s">
        <v>28</v>
      </c>
      <c r="Q257" s="3">
        <v>3759</v>
      </c>
      <c r="R257" s="4">
        <v>150</v>
      </c>
    </row>
    <row r="258" spans="16:18">
      <c r="P258" t="s">
        <v>28</v>
      </c>
      <c r="Q258" s="3">
        <v>1589</v>
      </c>
      <c r="R258" s="4">
        <v>303</v>
      </c>
    </row>
    <row r="259" spans="16:18">
      <c r="P259" t="s">
        <v>40</v>
      </c>
      <c r="Q259" s="3">
        <v>5194</v>
      </c>
      <c r="R259" s="4">
        <v>288</v>
      </c>
    </row>
    <row r="260" spans="16:18">
      <c r="P260" t="s">
        <v>31</v>
      </c>
      <c r="Q260" s="3">
        <v>945</v>
      </c>
      <c r="R260" s="4">
        <v>75</v>
      </c>
    </row>
    <row r="261" spans="16:18">
      <c r="P261" t="s">
        <v>21</v>
      </c>
      <c r="Q261" s="3">
        <v>1988</v>
      </c>
      <c r="R261" s="4">
        <v>39</v>
      </c>
    </row>
    <row r="262" spans="16:18">
      <c r="P262" t="s">
        <v>10</v>
      </c>
      <c r="Q262" s="3">
        <v>6734</v>
      </c>
      <c r="R262" s="4">
        <v>123</v>
      </c>
    </row>
    <row r="263" spans="16:18">
      <c r="P263" t="s">
        <v>12</v>
      </c>
      <c r="Q263" s="3">
        <v>217</v>
      </c>
      <c r="R263" s="4">
        <v>36</v>
      </c>
    </row>
    <row r="264" spans="16:18">
      <c r="P264" t="s">
        <v>22</v>
      </c>
      <c r="Q264" s="3">
        <v>6279</v>
      </c>
      <c r="R264" s="4">
        <v>237</v>
      </c>
    </row>
    <row r="265" spans="16:18">
      <c r="P265" t="s">
        <v>31</v>
      </c>
      <c r="Q265" s="3">
        <v>4424</v>
      </c>
      <c r="R265" s="4">
        <v>201</v>
      </c>
    </row>
    <row r="266" spans="16:18">
      <c r="P266" t="s">
        <v>28</v>
      </c>
      <c r="Q266" s="3">
        <v>189</v>
      </c>
      <c r="R266" s="4">
        <v>48</v>
      </c>
    </row>
    <row r="267" spans="16:18">
      <c r="P267" t="s">
        <v>22</v>
      </c>
      <c r="Q267" s="3">
        <v>490</v>
      </c>
      <c r="R267" s="4">
        <v>84</v>
      </c>
    </row>
    <row r="268" spans="16:18">
      <c r="P268" t="s">
        <v>41</v>
      </c>
      <c r="Q268" s="3">
        <v>434</v>
      </c>
      <c r="R268" s="4">
        <v>87</v>
      </c>
    </row>
    <row r="269" spans="16:18">
      <c r="P269" t="s">
        <v>7</v>
      </c>
      <c r="Q269" s="3">
        <v>10129</v>
      </c>
      <c r="R269" s="4">
        <v>312</v>
      </c>
    </row>
    <row r="270" spans="16:18">
      <c r="P270" t="s">
        <v>40</v>
      </c>
      <c r="Q270" s="3">
        <v>1652</v>
      </c>
      <c r="R270" s="4">
        <v>102</v>
      </c>
    </row>
    <row r="271" spans="16:18">
      <c r="P271" t="s">
        <v>41</v>
      </c>
      <c r="Q271" s="3">
        <v>6433</v>
      </c>
      <c r="R271" s="4">
        <v>78</v>
      </c>
    </row>
    <row r="272" spans="16:18">
      <c r="P272" t="s">
        <v>34</v>
      </c>
      <c r="Q272" s="3">
        <v>2212</v>
      </c>
      <c r="R272" s="4">
        <v>117</v>
      </c>
    </row>
    <row r="273" spans="16:18">
      <c r="P273" t="s">
        <v>36</v>
      </c>
      <c r="Q273" s="3">
        <v>609</v>
      </c>
      <c r="R273" s="4">
        <v>99</v>
      </c>
    </row>
    <row r="274" spans="16:18">
      <c r="P274" t="s">
        <v>38</v>
      </c>
      <c r="Q274" s="3">
        <v>1638</v>
      </c>
      <c r="R274" s="4">
        <v>48</v>
      </c>
    </row>
    <row r="275" spans="16:18">
      <c r="P275" t="s">
        <v>37</v>
      </c>
      <c r="Q275" s="3">
        <v>3829</v>
      </c>
      <c r="R275" s="4">
        <v>24</v>
      </c>
    </row>
    <row r="276" spans="16:18">
      <c r="P276" t="s">
        <v>37</v>
      </c>
      <c r="Q276" s="3">
        <v>5775</v>
      </c>
      <c r="R276" s="4">
        <v>42</v>
      </c>
    </row>
    <row r="277" spans="16:18">
      <c r="P277" t="s">
        <v>33</v>
      </c>
      <c r="Q277" s="3">
        <v>1071</v>
      </c>
      <c r="R277" s="4">
        <v>270</v>
      </c>
    </row>
    <row r="278" spans="16:18">
      <c r="P278" t="s">
        <v>34</v>
      </c>
      <c r="Q278" s="3">
        <v>5019</v>
      </c>
      <c r="R278" s="4">
        <v>150</v>
      </c>
    </row>
    <row r="279" spans="16:18">
      <c r="P279" t="s">
        <v>37</v>
      </c>
      <c r="Q279" s="3">
        <v>2863</v>
      </c>
      <c r="R279" s="4">
        <v>42</v>
      </c>
    </row>
    <row r="280" spans="16:18">
      <c r="P280" t="s">
        <v>32</v>
      </c>
      <c r="Q280" s="3">
        <v>1617</v>
      </c>
      <c r="R280" s="4">
        <v>126</v>
      </c>
    </row>
    <row r="281" spans="16:18">
      <c r="P281" t="s">
        <v>42</v>
      </c>
      <c r="Q281" s="3">
        <v>6818</v>
      </c>
      <c r="R281" s="4">
        <v>6</v>
      </c>
    </row>
    <row r="282" spans="16:18">
      <c r="P282" t="s">
        <v>37</v>
      </c>
      <c r="Q282" s="3">
        <v>6657</v>
      </c>
      <c r="R282" s="4">
        <v>276</v>
      </c>
    </row>
    <row r="283" spans="16:18">
      <c r="P283" t="s">
        <v>28</v>
      </c>
      <c r="Q283" s="3">
        <v>2919</v>
      </c>
      <c r="R283" s="4">
        <v>93</v>
      </c>
    </row>
    <row r="284" spans="16:18">
      <c r="P284" t="s">
        <v>21</v>
      </c>
      <c r="Q284" s="3">
        <v>3094</v>
      </c>
      <c r="R284" s="4">
        <v>246</v>
      </c>
    </row>
    <row r="285" spans="16:18">
      <c r="P285" t="s">
        <v>38</v>
      </c>
      <c r="Q285" s="3">
        <v>2989</v>
      </c>
      <c r="R285" s="4">
        <v>3</v>
      </c>
    </row>
    <row r="286" spans="16:18">
      <c r="P286" t="s">
        <v>39</v>
      </c>
      <c r="Q286" s="3">
        <v>2268</v>
      </c>
      <c r="R286" s="4">
        <v>63</v>
      </c>
    </row>
    <row r="287" spans="16:18">
      <c r="P287" t="s">
        <v>21</v>
      </c>
      <c r="Q287" s="3">
        <v>4753</v>
      </c>
      <c r="R287" s="4">
        <v>246</v>
      </c>
    </row>
    <row r="288" spans="16:18">
      <c r="P288" t="s">
        <v>36</v>
      </c>
      <c r="Q288" s="3">
        <v>7511</v>
      </c>
      <c r="R288" s="4">
        <v>120</v>
      </c>
    </row>
    <row r="289" spans="16:18">
      <c r="P289" t="s">
        <v>21</v>
      </c>
      <c r="Q289" s="3">
        <v>4326</v>
      </c>
      <c r="R289" s="4">
        <v>348</v>
      </c>
    </row>
    <row r="290" spans="16:18">
      <c r="P290" t="s">
        <v>34</v>
      </c>
      <c r="Q290" s="3">
        <v>4935</v>
      </c>
      <c r="R290" s="4">
        <v>126</v>
      </c>
    </row>
    <row r="291" spans="16:18">
      <c r="P291" t="s">
        <v>7</v>
      </c>
      <c r="Q291" s="3">
        <v>4781</v>
      </c>
      <c r="R291" s="4">
        <v>123</v>
      </c>
    </row>
    <row r="292" spans="16:18">
      <c r="P292" t="s">
        <v>18</v>
      </c>
      <c r="Q292" s="3">
        <v>7483</v>
      </c>
      <c r="R292" s="4">
        <v>45</v>
      </c>
    </row>
    <row r="293" spans="16:18">
      <c r="P293" t="s">
        <v>12</v>
      </c>
      <c r="Q293" s="3">
        <v>6860</v>
      </c>
      <c r="R293" s="4">
        <v>126</v>
      </c>
    </row>
    <row r="294" spans="16:18">
      <c r="P294" t="s">
        <v>32</v>
      </c>
      <c r="Q294" s="3">
        <v>9002</v>
      </c>
      <c r="R294" s="4">
        <v>72</v>
      </c>
    </row>
    <row r="295" spans="16:18">
      <c r="P295" t="s">
        <v>32</v>
      </c>
      <c r="Q295" s="3">
        <v>1400</v>
      </c>
      <c r="R295" s="4">
        <v>135</v>
      </c>
    </row>
    <row r="296" spans="16:18">
      <c r="P296" t="s">
        <v>22</v>
      </c>
      <c r="Q296" s="3">
        <v>4053</v>
      </c>
      <c r="R296" s="4">
        <v>24</v>
      </c>
    </row>
    <row r="297" spans="16:18">
      <c r="P297" t="s">
        <v>21</v>
      </c>
      <c r="Q297" s="3">
        <v>2149</v>
      </c>
      <c r="R297" s="4">
        <v>117</v>
      </c>
    </row>
    <row r="298" spans="16:18">
      <c r="P298" t="s">
        <v>32</v>
      </c>
      <c r="Q298" s="3">
        <v>3640</v>
      </c>
      <c r="R298" s="4">
        <v>51</v>
      </c>
    </row>
    <row r="299" spans="16:18">
      <c r="P299" t="s">
        <v>34</v>
      </c>
      <c r="Q299" s="3">
        <v>630</v>
      </c>
      <c r="R299" s="4">
        <v>36</v>
      </c>
    </row>
    <row r="300" spans="16:18">
      <c r="P300" t="s">
        <v>39</v>
      </c>
      <c r="Q300" s="3">
        <v>2429</v>
      </c>
      <c r="R300" s="4">
        <v>144</v>
      </c>
    </row>
    <row r="301" spans="16:18">
      <c r="P301" t="s">
        <v>18</v>
      </c>
      <c r="Q301" s="3">
        <v>2142</v>
      </c>
      <c r="R301" s="4">
        <v>114</v>
      </c>
    </row>
    <row r="302" spans="16:18">
      <c r="P302" t="s">
        <v>7</v>
      </c>
      <c r="Q302" s="3">
        <v>6454</v>
      </c>
      <c r="R302" s="4">
        <v>54</v>
      </c>
    </row>
    <row r="303" spans="16:18">
      <c r="P303" t="s">
        <v>29</v>
      </c>
      <c r="Q303" s="3">
        <v>4487</v>
      </c>
      <c r="R303" s="4">
        <v>333</v>
      </c>
    </row>
    <row r="304" spans="16:18">
      <c r="P304" t="s">
        <v>12</v>
      </c>
      <c r="Q304" s="3">
        <v>938</v>
      </c>
      <c r="R304" s="4">
        <v>366</v>
      </c>
    </row>
    <row r="305" spans="16:18">
      <c r="P305" t="s">
        <v>42</v>
      </c>
      <c r="Q305" s="3">
        <v>8841</v>
      </c>
      <c r="R305" s="4">
        <v>303</v>
      </c>
    </row>
    <row r="306" spans="16:18">
      <c r="P306" t="s">
        <v>19</v>
      </c>
      <c r="Q306" s="3">
        <v>4018</v>
      </c>
      <c r="R306" s="4">
        <v>126</v>
      </c>
    </row>
    <row r="307" spans="16:18">
      <c r="P307" t="s">
        <v>37</v>
      </c>
      <c r="Q307" s="3">
        <v>714</v>
      </c>
      <c r="R307" s="4">
        <v>231</v>
      </c>
    </row>
    <row r="308" spans="16:18">
      <c r="P308" t="s">
        <v>18</v>
      </c>
      <c r="Q308" s="3">
        <v>3850</v>
      </c>
      <c r="R308" s="4">
        <v>102</v>
      </c>
    </row>
  </sheetData>
  <mergeCells count="1">
    <mergeCell ref="A1:R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H18" sqref="H18"/>
    </sheetView>
  </sheetViews>
  <sheetFormatPr defaultRowHeight="15"/>
  <cols>
    <col min="1" max="1" width="16.42578125" customWidth="1"/>
    <col min="2" max="2" width="14.85546875" customWidth="1"/>
    <col min="7" max="7" width="6.28515625" customWidth="1"/>
    <col min="8" max="8" width="16.28515625" customWidth="1"/>
    <col min="9" max="9" width="14.85546875" customWidth="1"/>
  </cols>
  <sheetData>
    <row r="1" spans="1:18">
      <c r="A1" s="29" t="s">
        <v>76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7" spans="1:18">
      <c r="A7" s="53" t="s">
        <v>77</v>
      </c>
      <c r="B7" s="53"/>
      <c r="H7" s="53" t="s">
        <v>78</v>
      </c>
      <c r="I7" s="53"/>
    </row>
    <row r="9" spans="1:18">
      <c r="A9" s="42" t="s">
        <v>71</v>
      </c>
      <c r="B9" t="s">
        <v>68</v>
      </c>
      <c r="H9" s="42" t="s">
        <v>71</v>
      </c>
      <c r="I9" t="s">
        <v>68</v>
      </c>
    </row>
    <row r="10" spans="1:18">
      <c r="A10" s="23" t="s">
        <v>20</v>
      </c>
      <c r="B10" s="41">
        <v>25221</v>
      </c>
      <c r="H10" s="23" t="s">
        <v>20</v>
      </c>
      <c r="I10" s="41">
        <v>6069</v>
      </c>
    </row>
    <row r="11" spans="1:18">
      <c r="A11" s="52" t="s">
        <v>25</v>
      </c>
      <c r="B11" s="41">
        <v>25221</v>
      </c>
      <c r="H11" s="52" t="s">
        <v>13</v>
      </c>
      <c r="I11" s="41">
        <v>6069</v>
      </c>
    </row>
    <row r="12" spans="1:18">
      <c r="A12" s="23" t="s">
        <v>14</v>
      </c>
      <c r="B12" s="41">
        <v>39620</v>
      </c>
      <c r="H12" s="23" t="s">
        <v>14</v>
      </c>
      <c r="I12" s="41">
        <v>5019</v>
      </c>
    </row>
    <row r="13" spans="1:18">
      <c r="A13" s="52" t="s">
        <v>25</v>
      </c>
      <c r="B13" s="41">
        <v>39620</v>
      </c>
      <c r="H13" s="52" t="s">
        <v>8</v>
      </c>
      <c r="I13" s="41">
        <v>5019</v>
      </c>
    </row>
    <row r="14" spans="1:18">
      <c r="A14" s="23" t="s">
        <v>30</v>
      </c>
      <c r="B14" s="41">
        <v>41559</v>
      </c>
      <c r="H14" s="23" t="s">
        <v>30</v>
      </c>
      <c r="I14" s="41">
        <v>5516</v>
      </c>
    </row>
    <row r="15" spans="1:18">
      <c r="A15" s="52" t="s">
        <v>25</v>
      </c>
      <c r="B15" s="41">
        <v>41559</v>
      </c>
      <c r="H15" s="52" t="s">
        <v>8</v>
      </c>
      <c r="I15" s="41">
        <v>5516</v>
      </c>
    </row>
    <row r="16" spans="1:18">
      <c r="A16" s="23" t="s">
        <v>6</v>
      </c>
      <c r="B16" s="41">
        <v>43568</v>
      </c>
      <c r="H16" s="23" t="s">
        <v>6</v>
      </c>
      <c r="I16" s="41">
        <v>7987</v>
      </c>
    </row>
    <row r="17" spans="1:9">
      <c r="A17" s="52" t="s">
        <v>23</v>
      </c>
      <c r="B17" s="41">
        <v>43568</v>
      </c>
      <c r="H17" s="52" t="s">
        <v>35</v>
      </c>
      <c r="I17" s="41">
        <v>7987</v>
      </c>
    </row>
    <row r="18" spans="1:9">
      <c r="A18" s="23" t="s">
        <v>17</v>
      </c>
      <c r="B18" s="41">
        <v>45752</v>
      </c>
      <c r="H18" s="23" t="s">
        <v>17</v>
      </c>
      <c r="I18" s="41">
        <v>3976</v>
      </c>
    </row>
    <row r="19" spans="1:9">
      <c r="A19" s="52" t="s">
        <v>26</v>
      </c>
      <c r="B19" s="41">
        <v>45752</v>
      </c>
      <c r="H19" s="52" t="s">
        <v>13</v>
      </c>
      <c r="I19" s="41">
        <v>3976</v>
      </c>
    </row>
    <row r="20" spans="1:9">
      <c r="A20" s="23" t="s">
        <v>9</v>
      </c>
      <c r="B20" s="41">
        <v>38325</v>
      </c>
      <c r="H20" s="23" t="s">
        <v>9</v>
      </c>
      <c r="I20" s="41">
        <v>2142</v>
      </c>
    </row>
    <row r="21" spans="1:9">
      <c r="A21" s="52" t="s">
        <v>5</v>
      </c>
      <c r="B21" s="41">
        <v>38325</v>
      </c>
      <c r="H21" s="52" t="s">
        <v>26</v>
      </c>
      <c r="I21" s="41">
        <v>2142</v>
      </c>
    </row>
    <row r="22" spans="1:9">
      <c r="A22" s="23" t="s">
        <v>72</v>
      </c>
      <c r="B22" s="41">
        <v>234045</v>
      </c>
      <c r="H22" s="23" t="s">
        <v>72</v>
      </c>
      <c r="I22" s="41">
        <v>30709</v>
      </c>
    </row>
  </sheetData>
  <mergeCells count="3">
    <mergeCell ref="A1:R3"/>
    <mergeCell ref="A7:B7"/>
    <mergeCell ref="H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"/>
  <sheetViews>
    <sheetView showGridLines="0" tabSelected="1" workbookViewId="0">
      <selection activeCell="F21" sqref="F21"/>
    </sheetView>
  </sheetViews>
  <sheetFormatPr defaultRowHeight="15"/>
  <cols>
    <col min="1" max="1" width="20.140625" customWidth="1"/>
    <col min="2" max="2" width="23.28515625" customWidth="1"/>
    <col min="3" max="3" width="10.85546875" bestFit="1" customWidth="1"/>
    <col min="7" max="7" width="19.42578125" customWidth="1"/>
    <col min="8" max="8" width="14.28515625" customWidth="1"/>
    <col min="9" max="9" width="15.42578125" customWidth="1"/>
    <col min="10" max="10" width="15.85546875" customWidth="1"/>
    <col min="13" max="13" width="18" customWidth="1"/>
    <col min="15" max="15" width="15.42578125" customWidth="1"/>
  </cols>
  <sheetData>
    <row r="1" spans="1:18">
      <c r="A1" s="29" t="s">
        <v>81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>
      <c r="A4" s="1"/>
    </row>
    <row r="5" spans="1:18" ht="15.75" thickBot="1">
      <c r="B5" s="61" t="s">
        <v>82</v>
      </c>
      <c r="C5" s="75" t="s">
        <v>30</v>
      </c>
      <c r="M5" s="54" t="s">
        <v>1</v>
      </c>
      <c r="O5" s="58" t="s">
        <v>0</v>
      </c>
    </row>
    <row r="6" spans="1:18" ht="15.75" thickTop="1">
      <c r="A6" s="1"/>
      <c r="B6" s="1"/>
      <c r="C6" s="1"/>
      <c r="D6" s="2"/>
      <c r="E6" s="2"/>
      <c r="F6" s="2"/>
      <c r="G6" s="1"/>
      <c r="I6" s="41"/>
      <c r="M6" s="31" t="s">
        <v>6</v>
      </c>
      <c r="O6" s="59" t="s">
        <v>5</v>
      </c>
    </row>
    <row r="7" spans="1:18">
      <c r="C7" s="3"/>
      <c r="D7" s="4"/>
      <c r="E7" s="41"/>
      <c r="F7" s="41"/>
      <c r="M7" s="30" t="s">
        <v>9</v>
      </c>
      <c r="O7" s="60" t="s">
        <v>8</v>
      </c>
    </row>
    <row r="8" spans="1:18">
      <c r="B8" s="62" t="s">
        <v>85</v>
      </c>
      <c r="C8" s="63">
        <f>COUNTIF(DATA[Geography],C5)</f>
        <v>58</v>
      </c>
      <c r="D8" s="4"/>
      <c r="E8" s="41"/>
      <c r="F8" s="41"/>
      <c r="G8" s="73" t="s">
        <v>83</v>
      </c>
      <c r="H8" s="74" t="s">
        <v>84</v>
      </c>
      <c r="I8" s="74" t="s">
        <v>4</v>
      </c>
      <c r="M8" s="31" t="s">
        <v>14</v>
      </c>
      <c r="O8" s="59" t="s">
        <v>11</v>
      </c>
    </row>
    <row r="9" spans="1:18">
      <c r="C9" s="3"/>
      <c r="D9" s="4"/>
      <c r="E9" s="41"/>
      <c r="F9" s="41"/>
      <c r="G9" s="71" t="s">
        <v>26</v>
      </c>
      <c r="H9" s="5">
        <f>SUMIFS(DATA[Amount],DATA[Sales Person],$G9,DATA[Geography],$C$5)</f>
        <v>7763</v>
      </c>
      <c r="I9" s="5">
        <f>SUMIFS(DATA[Units],DATA[Sales Person],$G9,DATA[Geography],$C$5)</f>
        <v>174</v>
      </c>
      <c r="J9">
        <f>IF($H9&gt;=12000,1,-1)</f>
        <v>-1</v>
      </c>
      <c r="M9" s="30" t="s">
        <v>17</v>
      </c>
      <c r="O9" s="60" t="s">
        <v>13</v>
      </c>
    </row>
    <row r="10" spans="1:18">
      <c r="B10" s="16"/>
      <c r="C10" s="64" t="s">
        <v>86</v>
      </c>
      <c r="D10" s="65" t="s">
        <v>87</v>
      </c>
      <c r="E10" s="41"/>
      <c r="F10" s="41"/>
      <c r="G10" s="72" t="s">
        <v>8</v>
      </c>
      <c r="H10" s="5">
        <f>SUMIFS(DATA[Amount],DATA[Sales Person],$G10,DATA[Geography],$C$5)</f>
        <v>5516</v>
      </c>
      <c r="I10" s="5">
        <f>SUMIFS(DATA[Units],DATA[Sales Person],$G10,DATA[Geography],$C$5)</f>
        <v>507</v>
      </c>
      <c r="J10">
        <f>IF($H10&gt;=12000,1,-1)</f>
        <v>-1</v>
      </c>
      <c r="M10" s="31" t="s">
        <v>20</v>
      </c>
      <c r="O10" s="59" t="s">
        <v>16</v>
      </c>
    </row>
    <row r="11" spans="1:18">
      <c r="B11" s="66" t="s">
        <v>88</v>
      </c>
      <c r="C11" s="67">
        <f>SUMIFS(DATA[Amount],DATA[Geography],C5)</f>
        <v>252469</v>
      </c>
      <c r="D11" s="68">
        <f>AVERAGEIFS(DATA[Amount],DATA[Geography],C5)</f>
        <v>4352.9137931034484</v>
      </c>
      <c r="E11" s="41"/>
      <c r="F11" s="41"/>
      <c r="G11" s="72" t="s">
        <v>13</v>
      </c>
      <c r="H11" s="5">
        <f>SUMIFS(DATA[Amount],DATA[Sales Person],$G11,DATA[Geography],$C$5)</f>
        <v>15855</v>
      </c>
      <c r="I11" s="5">
        <f>SUMIFS(DATA[Units],DATA[Sales Person],$G11,DATA[Geography],$C$5)</f>
        <v>708</v>
      </c>
      <c r="J11">
        <f>IF($H11&gt;=12000,1,-1)</f>
        <v>1</v>
      </c>
      <c r="M11" s="32" t="s">
        <v>30</v>
      </c>
      <c r="O11" s="59" t="s">
        <v>23</v>
      </c>
    </row>
    <row r="12" spans="1:18">
      <c r="B12" s="66" t="s">
        <v>79</v>
      </c>
      <c r="C12" s="67">
        <f>SUMIFS(DATA[Cost],DATA[Geography],C5)</f>
        <v>80681.400000000038</v>
      </c>
      <c r="D12" s="68">
        <f>AVERAGEIFS(DATA[Cost],DATA[Geography],'Country validation  '!C5)</f>
        <v>1391.0586206896558</v>
      </c>
      <c r="E12" s="41"/>
      <c r="F12" s="41"/>
      <c r="G12" s="71" t="s">
        <v>23</v>
      </c>
      <c r="H12" s="5">
        <f>SUMIFS(DATA[Amount],DATA[Sales Person],$G12,DATA[Geography],$C$5)</f>
        <v>31661</v>
      </c>
      <c r="I12" s="5">
        <f>SUMIFS(DATA[Units],DATA[Sales Person],$G12,DATA[Geography],$C$5)</f>
        <v>978</v>
      </c>
      <c r="J12">
        <f>IF($H12&gt;=12000,1,-1)</f>
        <v>1</v>
      </c>
      <c r="O12" s="60" t="s">
        <v>25</v>
      </c>
    </row>
    <row r="13" spans="1:18">
      <c r="B13" s="66" t="s">
        <v>89</v>
      </c>
      <c r="C13" s="67">
        <f>SUMIFS(DATA[Units],DATA[Geography],C5)</f>
        <v>8760</v>
      </c>
      <c r="D13" s="68">
        <f>AVERAGEIFS(DATA[Units],DATA[Geography],C5)</f>
        <v>151.0344827586207</v>
      </c>
      <c r="G13" s="71" t="s">
        <v>16</v>
      </c>
      <c r="H13" s="5">
        <f>SUMIFS(DATA[Amount],DATA[Sales Person],$G13,DATA[Geography],$C$5)</f>
        <v>33670</v>
      </c>
      <c r="I13" s="5">
        <f>SUMIFS(DATA[Units],DATA[Sales Person],$G13,DATA[Geography],$C$5)</f>
        <v>1515</v>
      </c>
      <c r="J13">
        <f>IF($H13&gt;=12000,1,-1)</f>
        <v>1</v>
      </c>
      <c r="O13" s="59" t="s">
        <v>26</v>
      </c>
    </row>
    <row r="14" spans="1:18" ht="15.75" thickBot="1">
      <c r="B14" s="69" t="s">
        <v>90</v>
      </c>
      <c r="C14" s="70">
        <f>C11-C12</f>
        <v>171787.59999999998</v>
      </c>
      <c r="D14" s="70">
        <f>D11-D12</f>
        <v>2961.8551724137924</v>
      </c>
      <c r="G14" s="72" t="s">
        <v>25</v>
      </c>
      <c r="H14" s="5">
        <f>SUMIFS(DATA[Amount],DATA[Sales Person],$G14,DATA[Geography],$C$5)</f>
        <v>41559</v>
      </c>
      <c r="I14" s="5">
        <f>SUMIFS(DATA[Units],DATA[Sales Person],$G14,DATA[Geography],$C$5)</f>
        <v>1188</v>
      </c>
      <c r="J14">
        <f>IF($H14&gt;=12000,1,-1)</f>
        <v>1</v>
      </c>
      <c r="M14" s="58" t="s">
        <v>0</v>
      </c>
      <c r="O14" s="60" t="s">
        <v>27</v>
      </c>
    </row>
    <row r="15" spans="1:18" ht="15.75" thickTop="1">
      <c r="G15" s="72" t="s">
        <v>27</v>
      </c>
      <c r="H15" s="5">
        <f>SUMIFS(DATA[Amount],DATA[Sales Person],$G15,DATA[Geography],$C$5)</f>
        <v>35847</v>
      </c>
      <c r="I15" s="5">
        <f>SUMIFS(DATA[Units],DATA[Sales Person],$G15,DATA[Geography],$C$5)</f>
        <v>1416</v>
      </c>
      <c r="J15">
        <f>IF($H15&gt;=12000,1,-1)</f>
        <v>1</v>
      </c>
      <c r="M15" s="59" t="s">
        <v>5</v>
      </c>
      <c r="O15" s="59" t="s">
        <v>35</v>
      </c>
    </row>
    <row r="16" spans="1:18">
      <c r="G16" s="71" t="s">
        <v>11</v>
      </c>
      <c r="H16" s="5">
        <f>SUMIFS(DATA[Amount],DATA[Sales Person],$G16,DATA[Geography],$C$5)</f>
        <v>39424</v>
      </c>
      <c r="I16" s="5">
        <f>SUMIFS(DATA[Units],DATA[Sales Person],$G16,DATA[Geography],$C$5)</f>
        <v>1122</v>
      </c>
      <c r="J16">
        <f>IF($H16&gt;=12000,1,-1)</f>
        <v>1</v>
      </c>
      <c r="M16" s="60" t="s">
        <v>8</v>
      </c>
    </row>
    <row r="17" spans="2:13">
      <c r="G17" s="71" t="s">
        <v>35</v>
      </c>
      <c r="H17" s="5">
        <f>SUMIFS(DATA[Amount],DATA[Sales Person],$G17,DATA[Geography],$C$5)</f>
        <v>16527</v>
      </c>
      <c r="I17" s="5">
        <f>SUMIFS(DATA[Units],DATA[Sales Person],$G17,DATA[Geography],$C$5)</f>
        <v>417</v>
      </c>
      <c r="J17">
        <f>IF($H17&gt;=12000,1,-1)</f>
        <v>1</v>
      </c>
      <c r="M17" s="59" t="s">
        <v>11</v>
      </c>
    </row>
    <row r="18" spans="2:13">
      <c r="B18" s="25"/>
      <c r="G18" s="71" t="s">
        <v>5</v>
      </c>
      <c r="H18" s="5">
        <f>SUMIFS(DATA[Amount],DATA[Sales Person],$G18,DATA[Geography],$C$5)</f>
        <v>24647</v>
      </c>
      <c r="I18" s="5">
        <f>SUMIFS(DATA[Units],DATA[Sales Person],$G18,DATA[Geography],$C$5)</f>
        <v>735</v>
      </c>
      <c r="J18">
        <f>IF($H18&gt;=12000,1,-1)</f>
        <v>1</v>
      </c>
      <c r="M18" s="60" t="s">
        <v>13</v>
      </c>
    </row>
    <row r="19" spans="2:13">
      <c r="M19" s="59" t="s">
        <v>16</v>
      </c>
    </row>
    <row r="20" spans="2:13">
      <c r="M20" s="59" t="s">
        <v>23</v>
      </c>
    </row>
    <row r="21" spans="2:13">
      <c r="M21" s="60" t="s">
        <v>25</v>
      </c>
    </row>
    <row r="22" spans="2:13">
      <c r="M22" s="59" t="s">
        <v>26</v>
      </c>
    </row>
    <row r="23" spans="2:13">
      <c r="M23" s="60" t="s">
        <v>27</v>
      </c>
    </row>
    <row r="24" spans="2:13">
      <c r="M24" s="59" t="s">
        <v>35</v>
      </c>
    </row>
  </sheetData>
  <sortState ref="G9:J18">
    <sortCondition ref="G9"/>
  </sortState>
  <mergeCells count="1">
    <mergeCell ref="A1:R3"/>
  </mergeCells>
  <conditionalFormatting sqref="H9:H18">
    <cfRule type="dataBar" priority="4">
      <dataBar>
        <cfvo type="min" val="0"/>
        <cfvo type="max" val="0"/>
        <color rgb="FF638EC6"/>
      </dataBar>
    </cfRule>
  </conditionalFormatting>
  <conditionalFormatting sqref="J9:J18">
    <cfRule type="iconSet" priority="1">
      <iconSet iconSet="3Symbols2" showValue="0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C5">
      <formula1>$M$6:$M$11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DATA</vt:lpstr>
      <vt:lpstr>DATA TABLE</vt:lpstr>
      <vt:lpstr>STATISTICS</vt:lpstr>
      <vt:lpstr>EDA</vt:lpstr>
      <vt:lpstr>COUNTRY SALES</vt:lpstr>
      <vt:lpstr>COUNTRY SALES BY PIVOT</vt:lpstr>
      <vt:lpstr>Top 10 Products</vt:lpstr>
      <vt:lpstr>Anamolies</vt:lpstr>
      <vt:lpstr>SALES PERSON BY COUNTRY</vt:lpstr>
      <vt:lpstr>Country validation 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jenukal</dc:creator>
  <cp:lastModifiedBy>jenukal</cp:lastModifiedBy>
  <dcterms:created xsi:type="dcterms:W3CDTF">2021-10-27T06:03:12Z</dcterms:created>
  <dcterms:modified xsi:type="dcterms:W3CDTF">2021-10-27T18:31:56Z</dcterms:modified>
</cp:coreProperties>
</file>