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ym\Intercars-DB\3. Documents\"/>
    </mc:Choice>
  </mc:AlternateContent>
  <xr:revisionPtr revIDLastSave="0" documentId="13_ncr:1_{89E0DAF4-43DA-471F-A4F9-02AF6E20A9D2}" xr6:coauthVersionLast="47" xr6:coauthVersionMax="47" xr10:uidLastSave="{00000000-0000-0000-0000-000000000000}"/>
  <bookViews>
    <workbookView xWindow="-98" yWindow="-98" windowWidth="21795" windowHeight="13695" tabRatio="500" activeTab="1" xr2:uid="{00000000-000D-0000-FFFF-FFFF00000000}"/>
  </bookViews>
  <sheets>
    <sheet name="Information" sheetId="1" r:id="rId1"/>
    <sheet name="Operation" sheetId="2" r:id="rId2"/>
    <sheet name="Vehicle History" sheetId="3" r:id="rId3"/>
    <sheet name="Vehicle Finance" sheetId="4" r:id="rId4"/>
    <sheet name="Tables" sheetId="6" r:id="rId5"/>
    <sheet name="Create tables" sheetId="8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26" i="8" l="1"/>
  <c r="E525" i="8"/>
  <c r="E524" i="8"/>
  <c r="E523" i="8"/>
  <c r="E522" i="8"/>
  <c r="E521" i="8"/>
  <c r="E520" i="8"/>
  <c r="E519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36" i="8"/>
  <c r="E435" i="8"/>
  <c r="E434" i="8"/>
  <c r="E433" i="8"/>
  <c r="E432" i="8"/>
  <c r="E431" i="8"/>
  <c r="E430" i="8"/>
  <c r="E429" i="8"/>
  <c r="E428" i="8"/>
  <c r="E427" i="8"/>
  <c r="E426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79" i="8"/>
  <c r="E378" i="8"/>
  <c r="E377" i="8"/>
  <c r="E376" i="8"/>
  <c r="E375" i="8"/>
  <c r="E374" i="8"/>
  <c r="E373" i="8"/>
  <c r="E372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4" i="8"/>
  <c r="E343" i="8"/>
  <c r="E342" i="8"/>
  <c r="E341" i="8"/>
  <c r="E340" i="8"/>
  <c r="E339" i="8"/>
  <c r="E338" i="8"/>
  <c r="E337" i="8"/>
  <c r="E336" i="8"/>
  <c r="E331" i="8"/>
  <c r="E330" i="8"/>
  <c r="E329" i="8"/>
  <c r="E328" i="8"/>
  <c r="E327" i="8"/>
  <c r="E326" i="8"/>
  <c r="E325" i="8"/>
  <c r="E324" i="8"/>
  <c r="E323" i="8"/>
  <c r="E322" i="8"/>
  <c r="E317" i="8"/>
  <c r="E316" i="8"/>
  <c r="E315" i="8"/>
  <c r="E314" i="8"/>
  <c r="E313" i="8"/>
  <c r="E312" i="8"/>
  <c r="E311" i="8"/>
  <c r="E310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2" i="8"/>
  <c r="E221" i="8"/>
  <c r="E220" i="8"/>
  <c r="E219" i="8"/>
  <c r="E218" i="8"/>
  <c r="E217" i="8"/>
  <c r="E216" i="8"/>
  <c r="E215" i="8"/>
  <c r="E214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27" i="8"/>
  <c r="E126" i="8"/>
  <c r="E125" i="8"/>
  <c r="E124" i="8"/>
  <c r="E123" i="8"/>
  <c r="E118" i="8"/>
  <c r="E117" i="8"/>
  <c r="E112" i="8"/>
  <c r="E111" i="8"/>
  <c r="E106" i="8"/>
  <c r="E105" i="8"/>
  <c r="E100" i="8"/>
  <c r="E99" i="8"/>
  <c r="E94" i="8"/>
  <c r="E93" i="8"/>
  <c r="E88" i="8"/>
  <c r="E87" i="8"/>
  <c r="E86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59" i="8"/>
  <c r="E58" i="8"/>
  <c r="E57" i="8"/>
  <c r="E56" i="8"/>
  <c r="E55" i="8"/>
  <c r="E54" i="8"/>
  <c r="E53" i="8"/>
  <c r="E48" i="8"/>
  <c r="E47" i="8"/>
  <c r="E41" i="8"/>
  <c r="E40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J64" i="3"/>
  <c r="K63" i="3"/>
  <c r="K62" i="3"/>
  <c r="K61" i="3"/>
  <c r="K60" i="3"/>
  <c r="K59" i="3"/>
  <c r="K58" i="3"/>
  <c r="K57" i="3"/>
  <c r="K56" i="3"/>
  <c r="K55" i="3"/>
  <c r="K54" i="3"/>
  <c r="K53" i="3"/>
  <c r="J51" i="3"/>
  <c r="K50" i="3"/>
  <c r="K49" i="3"/>
  <c r="K48" i="3"/>
  <c r="K47" i="3"/>
  <c r="K46" i="3"/>
  <c r="K45" i="3"/>
  <c r="K44" i="3"/>
  <c r="K43" i="3"/>
  <c r="K42" i="3"/>
  <c r="K41" i="3"/>
  <c r="I48" i="2"/>
  <c r="I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4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>This is also know as Transaction number</t>
        </r>
      </text>
    </comment>
    <comment ref="AM24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>This is also know as Transaction number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8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>A daily fee of £0.27 is charged per £1000 of fund used</t>
        </r>
      </text>
    </comment>
    <comment ref="H38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>Every time a vehicle is bought using the fund £42.50 is charged upfront</t>
        </r>
      </text>
    </comment>
    <comment ref="I38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>A monthly fee of £50 is charged for having the facility</t>
        </r>
      </text>
    </comment>
  </commentList>
</comments>
</file>

<file path=xl/sharedStrings.xml><?xml version="1.0" encoding="utf-8"?>
<sst xmlns="http://schemas.openxmlformats.org/spreadsheetml/2006/main" count="1599" uniqueCount="533">
  <si>
    <t>Table</t>
  </si>
  <si>
    <t>Contact_details</t>
  </si>
  <si>
    <t>Contact_id</t>
  </si>
  <si>
    <t>Staff_id</t>
  </si>
  <si>
    <t>Customer_id</t>
  </si>
  <si>
    <t>Auction_id</t>
  </si>
  <si>
    <t>Vendor_id</t>
  </si>
  <si>
    <t>Fund_id</t>
  </si>
  <si>
    <t>Mech_Grg_id</t>
  </si>
  <si>
    <t>Elect_Mech_id</t>
  </si>
  <si>
    <t>MOT_Grg_id</t>
  </si>
  <si>
    <t>Car_Wash_id</t>
  </si>
  <si>
    <t>Address1</t>
  </si>
  <si>
    <t>Address2</t>
  </si>
  <si>
    <t>Address3</t>
  </si>
  <si>
    <t>Address4</t>
  </si>
  <si>
    <t>Address5</t>
  </si>
  <si>
    <t>Address6</t>
  </si>
  <si>
    <t>Email</t>
  </si>
  <si>
    <t>Telephone</t>
  </si>
  <si>
    <t>Names</t>
  </si>
  <si>
    <t>Name_id</t>
  </si>
  <si>
    <t>Elect_mech_Grg_id</t>
  </si>
  <si>
    <t>Fname</t>
  </si>
  <si>
    <t>Mname</t>
  </si>
  <si>
    <t>Lname</t>
  </si>
  <si>
    <t>VAT_Registration</t>
  </si>
  <si>
    <t>VAT_id</t>
  </si>
  <si>
    <t>VAT_Registration_Number</t>
  </si>
  <si>
    <t>Staff</t>
  </si>
  <si>
    <t>Start_date</t>
  </si>
  <si>
    <t>DOB</t>
  </si>
  <si>
    <t>Customer</t>
  </si>
  <si>
    <t>Auction</t>
  </si>
  <si>
    <t>Auction_Name</t>
  </si>
  <si>
    <t>Vendor</t>
  </si>
  <si>
    <t>Vendor_Name</t>
  </si>
  <si>
    <t>Vendor_reference</t>
  </si>
  <si>
    <t>Fund</t>
  </si>
  <si>
    <t>Fund_name</t>
  </si>
  <si>
    <t>Interest_fee</t>
  </si>
  <si>
    <t>Mechanic</t>
  </si>
  <si>
    <t>Mechanic_Garage_Name</t>
  </si>
  <si>
    <t>Electrical</t>
  </si>
  <si>
    <t>Elect_mech_id</t>
  </si>
  <si>
    <t>Electrical_Mecahnic_Garage_Name</t>
  </si>
  <si>
    <t>MOT_Garage</t>
  </si>
  <si>
    <t>MOT_Garage_id</t>
  </si>
  <si>
    <t>MOT_Garage_Name</t>
  </si>
  <si>
    <t>CarWash</t>
  </si>
  <si>
    <t>Car_Wash_Name</t>
  </si>
  <si>
    <t>DOB_id</t>
  </si>
  <si>
    <t>Entity name</t>
  </si>
  <si>
    <t>Entity_name_id</t>
  </si>
  <si>
    <t>Entity_name</t>
  </si>
  <si>
    <t>Payment Type</t>
  </si>
  <si>
    <t>Vehicle Services</t>
  </si>
  <si>
    <t xml:space="preserve">Cash </t>
  </si>
  <si>
    <t>Card</t>
  </si>
  <si>
    <t>Op_Service</t>
  </si>
  <si>
    <t>Op_Service_id</t>
  </si>
  <si>
    <t>Vehicle_registration</t>
  </si>
  <si>
    <t>Service_date</t>
  </si>
  <si>
    <t>Serv_Invoice_nbr</t>
  </si>
  <si>
    <t>Serv_Invoice_Date</t>
  </si>
  <si>
    <t>Service_type</t>
  </si>
  <si>
    <t>Description</t>
  </si>
  <si>
    <t>Price</t>
  </si>
  <si>
    <t>Paid</t>
  </si>
  <si>
    <t>Paid_Date</t>
  </si>
  <si>
    <t>Date_added</t>
  </si>
  <si>
    <t>When a vehicle is sent for service then do the following:</t>
  </si>
  <si>
    <t>Insert an entry into Opt_service</t>
  </si>
  <si>
    <t>Ensure that the Service_date is input</t>
  </si>
  <si>
    <t>When a vehicle is returned from service then do the following:</t>
  </si>
  <si>
    <t>Update the Opt_service table by:</t>
  </si>
  <si>
    <t>Filling in all the columns to the right of service_date</t>
  </si>
  <si>
    <t>Op_Service_Receipt</t>
  </si>
  <si>
    <t>Op_Service_Receipt_id</t>
  </si>
  <si>
    <t>Payment_type</t>
  </si>
  <si>
    <t>Split payment</t>
  </si>
  <si>
    <t>Transaction Date</t>
  </si>
  <si>
    <t>Transaction time</t>
  </si>
  <si>
    <t>Authorization code</t>
  </si>
  <si>
    <t>Receipt number</t>
  </si>
  <si>
    <t>Amount</t>
  </si>
  <si>
    <t>When a vehicle returns with a receipt then do the following:</t>
  </si>
  <si>
    <t>Insert an entry into Op_Service_Receipt</t>
  </si>
  <si>
    <t>Ensure the payment type (Cash or Card) is filled in</t>
  </si>
  <si>
    <t>Fill in the rest of the columns</t>
  </si>
  <si>
    <t>Miscellaneous non vehicle service receipt</t>
  </si>
  <si>
    <t>Op_misc_Receipt</t>
  </si>
  <si>
    <t>Op_misc_Receipt_id</t>
  </si>
  <si>
    <t>Venue</t>
  </si>
  <si>
    <t>Vat_registration</t>
  </si>
  <si>
    <t>Purch_date</t>
  </si>
  <si>
    <t>Item1</t>
  </si>
  <si>
    <t>Item1_price</t>
  </si>
  <si>
    <t>Item1_Qty</t>
  </si>
  <si>
    <t>Item2</t>
  </si>
  <si>
    <t>Item2_price</t>
  </si>
  <si>
    <t>Item2_Qty</t>
  </si>
  <si>
    <t>Item3</t>
  </si>
  <si>
    <t>Item3_price</t>
  </si>
  <si>
    <t>Item3_Qty</t>
  </si>
  <si>
    <t>Item4</t>
  </si>
  <si>
    <t>Item4_price</t>
  </si>
  <si>
    <t>Item4_Qty</t>
  </si>
  <si>
    <t>Item5</t>
  </si>
  <si>
    <t>Item5_price</t>
  </si>
  <si>
    <t>Item5_Qty</t>
  </si>
  <si>
    <t>Item6</t>
  </si>
  <si>
    <t>Item6_price</t>
  </si>
  <si>
    <t>Item6_Qty</t>
  </si>
  <si>
    <t>Item7</t>
  </si>
  <si>
    <t>Item7_price</t>
  </si>
  <si>
    <t>Item7_Qty</t>
  </si>
  <si>
    <t>Item8</t>
  </si>
  <si>
    <t>Item8_price</t>
  </si>
  <si>
    <t>Item8_Qty</t>
  </si>
  <si>
    <t>Item9</t>
  </si>
  <si>
    <t>Item9_price</t>
  </si>
  <si>
    <t>Item9_Qty</t>
  </si>
  <si>
    <t>Item10</t>
  </si>
  <si>
    <t>Item10_price</t>
  </si>
  <si>
    <t>Item10_Qty</t>
  </si>
  <si>
    <t>Cash_Payment</t>
  </si>
  <si>
    <t>Auth_Code</t>
  </si>
  <si>
    <t>Receipt_nbr</t>
  </si>
  <si>
    <t>Total</t>
  </si>
  <si>
    <t>When there is a new non vehicle receipt then do the following:</t>
  </si>
  <si>
    <t xml:space="preserve">Insert an entry into Op_misc_Receipt </t>
  </si>
  <si>
    <t>Ensure Purch_date is filled in</t>
  </si>
  <si>
    <t>Ensure Auth_code and or Receipt_nbr is/are filled</t>
  </si>
  <si>
    <t>Ensure the Total is filled</t>
  </si>
  <si>
    <t>Payment</t>
  </si>
  <si>
    <t>A table of money going out</t>
  </si>
  <si>
    <t>Op_Payment</t>
  </si>
  <si>
    <t>Payment_id</t>
  </si>
  <si>
    <t>Loan_id</t>
  </si>
  <si>
    <t>Item</t>
  </si>
  <si>
    <t>Payment_date</t>
  </si>
  <si>
    <t>VAT</t>
  </si>
  <si>
    <t>Derivation of VAT</t>
  </si>
  <si>
    <t>Op_VAT</t>
  </si>
  <si>
    <t>Op_VAT_id</t>
  </si>
  <si>
    <t>Auct_Invoice_id</t>
  </si>
  <si>
    <t>Gross_Price</t>
  </si>
  <si>
    <t>VAT_rate</t>
  </si>
  <si>
    <t>Net</t>
  </si>
  <si>
    <t>Vat_refund</t>
  </si>
  <si>
    <t>G</t>
  </si>
  <si>
    <t>r</t>
  </si>
  <si>
    <t>M</t>
  </si>
  <si>
    <t>rM</t>
  </si>
  <si>
    <t>G=M(1+r)</t>
  </si>
  <si>
    <t>r=(G/M)-1</t>
  </si>
  <si>
    <t>M=G/(1+r)</t>
  </si>
  <si>
    <t>rM=((G/M)-1)M'</t>
  </si>
  <si>
    <t>r=0.14</t>
  </si>
  <si>
    <t>rM=3080</t>
  </si>
  <si>
    <t>M=3080/r</t>
  </si>
  <si>
    <t>r=(G-M)/100</t>
  </si>
  <si>
    <t>Call_log</t>
  </si>
  <si>
    <t>Op_call_Log</t>
  </si>
  <si>
    <t>Call_log_id</t>
  </si>
  <si>
    <t>Name</t>
  </si>
  <si>
    <t>Tel</t>
  </si>
  <si>
    <t>City_village</t>
  </si>
  <si>
    <t>Vehicle</t>
  </si>
  <si>
    <t>Vehicle_Registration</t>
  </si>
  <si>
    <t>Time_of_Call</t>
  </si>
  <si>
    <t>V5C</t>
  </si>
  <si>
    <t>V5C_id</t>
  </si>
  <si>
    <t>Reg_numb</t>
  </si>
  <si>
    <t>Prev_ reg_num</t>
  </si>
  <si>
    <t>Doc_ref_Numb</t>
  </si>
  <si>
    <t>Date_first_Reg</t>
  </si>
  <si>
    <t>Date_first_Reg_UK</t>
  </si>
  <si>
    <t>Make</t>
  </si>
  <si>
    <t>Model</t>
  </si>
  <si>
    <t>Body_Type</t>
  </si>
  <si>
    <t>Tax_Class</t>
  </si>
  <si>
    <t>Type_Fuel</t>
  </si>
  <si>
    <t>Nbr_seats</t>
  </si>
  <si>
    <t>Vehicle_Cat</t>
  </si>
  <si>
    <t>Colour</t>
  </si>
  <si>
    <t>V5C_Lgbk_issue_date</t>
  </si>
  <si>
    <t>Cylinder_capty</t>
  </si>
  <si>
    <t>Nbr_prev_owners</t>
  </si>
  <si>
    <t>Prev_owner1_Name</t>
  </si>
  <si>
    <t>Prev_owner1_Addr</t>
  </si>
  <si>
    <t>Prev_owner1_Acq_date</t>
  </si>
  <si>
    <t>Prev_owner2_Name</t>
  </si>
  <si>
    <t>Prev_owner2_Addr</t>
  </si>
  <si>
    <t>Prev_owner2_Acq_date</t>
  </si>
  <si>
    <t>Prev_owner3_Name</t>
  </si>
  <si>
    <t>Prev_owner3_Addr</t>
  </si>
  <si>
    <t>Prev_owner3_Acq_date</t>
  </si>
  <si>
    <t>Prev_owner4_Name</t>
  </si>
  <si>
    <t>Prev_owner4_Addr</t>
  </si>
  <si>
    <t>Prev_owner4_Acq_date</t>
  </si>
  <si>
    <t>MOT History</t>
  </si>
  <si>
    <t>MOT_Hist_id</t>
  </si>
  <si>
    <t>V5C_ID</t>
  </si>
  <si>
    <t>Vehicle_Reg_MOT_Date</t>
  </si>
  <si>
    <t>Test_Org</t>
  </si>
  <si>
    <t>Test_Addr</t>
  </si>
  <si>
    <t>Test_Date</t>
  </si>
  <si>
    <t>Expiry_date</t>
  </si>
  <si>
    <t>Advisory1</t>
  </si>
  <si>
    <t>Advisory2</t>
  </si>
  <si>
    <t>Advisory3</t>
  </si>
  <si>
    <t>Advisory4</t>
  </si>
  <si>
    <t>Advisory5</t>
  </si>
  <si>
    <t>MOT_tst_Cert_Nbr</t>
  </si>
  <si>
    <t>MOT Refusal</t>
  </si>
  <si>
    <t>MOT_Refusal_id</t>
  </si>
  <si>
    <t>Vehicle Registration on MOT Date</t>
  </si>
  <si>
    <t>Testing Organisation</t>
  </si>
  <si>
    <t>Test Address</t>
  </si>
  <si>
    <t>Date of test</t>
  </si>
  <si>
    <t>Refusal Reason 1</t>
  </si>
  <si>
    <t>Refusal Reason 2</t>
  </si>
  <si>
    <t>Refusal Reason 3</t>
  </si>
  <si>
    <t>Refusal Reason 4</t>
  </si>
  <si>
    <t>Refusal Reason 5</t>
  </si>
  <si>
    <t>Service History</t>
  </si>
  <si>
    <t>Serv_Hist_id</t>
  </si>
  <si>
    <t>Vehicle_Reg_serv_Date</t>
  </si>
  <si>
    <t>Serv_comp</t>
  </si>
  <si>
    <t>Serv_Addr</t>
  </si>
  <si>
    <t>Serv_Date</t>
  </si>
  <si>
    <t>Serv_Parts_desc</t>
  </si>
  <si>
    <t>Quantity</t>
  </si>
  <si>
    <t>Unit_price</t>
  </si>
  <si>
    <t>Sum_per_Parts</t>
  </si>
  <si>
    <t>Total_Labour</t>
  </si>
  <si>
    <t>Total_Parts</t>
  </si>
  <si>
    <t>MOT_Fee</t>
  </si>
  <si>
    <t>Grand_Total</t>
  </si>
  <si>
    <t>Mileage History</t>
  </si>
  <si>
    <t>Mileage_Hist_id</t>
  </si>
  <si>
    <t>Source</t>
  </si>
  <si>
    <t>Mileage</t>
  </si>
  <si>
    <t>Date</t>
  </si>
  <si>
    <t>Buyer Fees</t>
  </si>
  <si>
    <t>BCA</t>
  </si>
  <si>
    <t>price</t>
  </si>
  <si>
    <t>Chrg 1</t>
  </si>
  <si>
    <t>Chrg 2</t>
  </si>
  <si>
    <t>Chrg 3</t>
  </si>
  <si>
    <t>Aston</t>
  </si>
  <si>
    <t>Information from Sales book</t>
  </si>
  <si>
    <t>Entity</t>
  </si>
  <si>
    <t>Constituent Lvl 1</t>
  </si>
  <si>
    <t>Constituents Lvl 2</t>
  </si>
  <si>
    <t>Sale</t>
  </si>
  <si>
    <t>Sale_id</t>
  </si>
  <si>
    <t>Sale_Date</t>
  </si>
  <si>
    <t>Customer Name</t>
  </si>
  <si>
    <t>Address</t>
  </si>
  <si>
    <t>Deposit</t>
  </si>
  <si>
    <t>Deposit_id</t>
  </si>
  <si>
    <t>Deposit_Date</t>
  </si>
  <si>
    <t>Deposit_Amount</t>
  </si>
  <si>
    <t>Vehicle Registration</t>
  </si>
  <si>
    <t>Receipt data</t>
  </si>
  <si>
    <t>Transfer</t>
  </si>
  <si>
    <t>Transfer_id</t>
  </si>
  <si>
    <t>Transfer_date</t>
  </si>
  <si>
    <t>Transfer_Reference</t>
  </si>
  <si>
    <t>Transfer_Amount</t>
  </si>
  <si>
    <t>Cash_Pay_id</t>
  </si>
  <si>
    <t>Cash_Payment_Date</t>
  </si>
  <si>
    <t>Cash_Amount</t>
  </si>
  <si>
    <t>Split_Payment</t>
  </si>
  <si>
    <t>Split_Pay_id</t>
  </si>
  <si>
    <t>Payment1</t>
  </si>
  <si>
    <t>Receipt_id1</t>
  </si>
  <si>
    <t>Payment2</t>
  </si>
  <si>
    <t>Receipt_id2</t>
  </si>
  <si>
    <t>Payment3</t>
  </si>
  <si>
    <t>Receipt_id3</t>
  </si>
  <si>
    <t>Total_Payment</t>
  </si>
  <si>
    <t>Payment_Date</t>
  </si>
  <si>
    <t>Receipt</t>
  </si>
  <si>
    <t xml:space="preserve">Visa </t>
  </si>
  <si>
    <t>MasterCard</t>
  </si>
  <si>
    <t>Credit Card</t>
  </si>
  <si>
    <t>Receipt_id</t>
  </si>
  <si>
    <t>Card Number</t>
  </si>
  <si>
    <t>Debit Type</t>
  </si>
  <si>
    <t>Start Date</t>
  </si>
  <si>
    <t>Expiry Date</t>
  </si>
  <si>
    <t>American Express</t>
  </si>
  <si>
    <t>Cash</t>
  </si>
  <si>
    <t>Contactless(Yes/No)</t>
  </si>
  <si>
    <t>Auction and Auction Finance</t>
  </si>
  <si>
    <t>Auction_Invoice</t>
  </si>
  <si>
    <t>Invoice_nbr</t>
  </si>
  <si>
    <t>Invoice_Date</t>
  </si>
  <si>
    <t>MOT</t>
  </si>
  <si>
    <t>MOT_Expiry_date</t>
  </si>
  <si>
    <t>Buyers Fee</t>
  </si>
  <si>
    <t>Assurance Fee</t>
  </si>
  <si>
    <t>Other Fee</t>
  </si>
  <si>
    <t>Storage Fee</t>
  </si>
  <si>
    <t>Cash_Handling_fee</t>
  </si>
  <si>
    <t>Auction_VAT</t>
  </si>
  <si>
    <t>Time</t>
  </si>
  <si>
    <t>Authorization Code</t>
  </si>
  <si>
    <t>Recceipt Number</t>
  </si>
  <si>
    <t>Loans</t>
  </si>
  <si>
    <t>Invoice_id</t>
  </si>
  <si>
    <t>Limit</t>
  </si>
  <si>
    <t>Balance</t>
  </si>
  <si>
    <t>Loan</t>
  </si>
  <si>
    <t>Incr_Loans_sum</t>
  </si>
  <si>
    <t>payment</t>
  </si>
  <si>
    <t>Incr_Loans_Pay_Sum</t>
  </si>
  <si>
    <t>Interest_payment</t>
  </si>
  <si>
    <t>Incr_int_pay_Sum</t>
  </si>
  <si>
    <t>Loan facilities(BCA)</t>
  </si>
  <si>
    <t>Daily( per £1000)</t>
  </si>
  <si>
    <t>Loading on fund fee(per vehicle)</t>
  </si>
  <si>
    <t>Fund facilities fee(monthly)</t>
  </si>
  <si>
    <t>What happens if the loan amount is less than £1000</t>
  </si>
  <si>
    <t>What is the fee structure for the other Loan facility?</t>
  </si>
  <si>
    <t>What is the structure for the bank facility?</t>
  </si>
  <si>
    <t>What is the interest on the bank facility</t>
  </si>
  <si>
    <t>How will it be collected(monthly, annually etc)</t>
  </si>
  <si>
    <t>Next gear Capital</t>
  </si>
  <si>
    <t>Userform</t>
  </si>
  <si>
    <t>Type</t>
  </si>
  <si>
    <t>Tables</t>
  </si>
  <si>
    <t>Tables without foreign keys</t>
  </si>
  <si>
    <t>V5C tables(Vehicle history)</t>
  </si>
  <si>
    <t>Info</t>
  </si>
  <si>
    <t>Carwash</t>
  </si>
  <si>
    <t>Vehicle Finance tables</t>
  </si>
  <si>
    <t>Vehicle History</t>
  </si>
  <si>
    <t>Info tables that are dependent</t>
  </si>
  <si>
    <t>Vehicle Finance</t>
  </si>
  <si>
    <t>Operations</t>
  </si>
  <si>
    <t>Payments</t>
  </si>
  <si>
    <t>Bank</t>
  </si>
  <si>
    <t>Bank_Statement</t>
  </si>
  <si>
    <t>BIGINT</t>
  </si>
  <si>
    <t>INT</t>
  </si>
  <si>
    <t>Varchar(50)</t>
  </si>
  <si>
    <t>Not null</t>
  </si>
  <si>
    <t>email</t>
  </si>
  <si>
    <t>Varchar(100)</t>
  </si>
  <si>
    <t>Timestamp</t>
  </si>
  <si>
    <t>Not null default Current_timestamp</t>
  </si>
  <si>
    <t>Varchar(30)</t>
  </si>
  <si>
    <t>Not null default current_timestamp</t>
  </si>
  <si>
    <t>Date_Added</t>
  </si>
  <si>
    <t>Hold</t>
  </si>
  <si>
    <t>Hold_id</t>
  </si>
  <si>
    <t>Unique not null Auto_increment primary key</t>
  </si>
  <si>
    <t>Addr1</t>
  </si>
  <si>
    <t>Addr2</t>
  </si>
  <si>
    <t>Addr3</t>
  </si>
  <si>
    <t>Addr4</t>
  </si>
  <si>
    <t>Addr5</t>
  </si>
  <si>
    <t>Addr6</t>
  </si>
  <si>
    <t>Decimal(7,2)</t>
  </si>
  <si>
    <t>Sale_Amount</t>
  </si>
  <si>
    <t>Daily_Chrg</t>
  </si>
  <si>
    <t>Decimal(3,2)</t>
  </si>
  <si>
    <t>Loading_fee</t>
  </si>
  <si>
    <t>Decimal(5,2)</t>
  </si>
  <si>
    <t>Facility_fee</t>
  </si>
  <si>
    <t>Entity_id</t>
  </si>
  <si>
    <t>Entity_Name</t>
  </si>
  <si>
    <t>Unique Not null</t>
  </si>
  <si>
    <t>Prev_reg_num</t>
  </si>
  <si>
    <t>not null</t>
  </si>
  <si>
    <t>varchar(30)</t>
  </si>
  <si>
    <t>Varchar(15)</t>
  </si>
  <si>
    <t>smallint</t>
  </si>
  <si>
    <t>varchar(15)</t>
  </si>
  <si>
    <t>Varchar(150)</t>
  </si>
  <si>
    <t>Test_comp</t>
  </si>
  <si>
    <t>Varchar(8)</t>
  </si>
  <si>
    <t>Reg_nbr</t>
  </si>
  <si>
    <t>Boolean</t>
  </si>
  <si>
    <t>Buyers_Fee</t>
  </si>
  <si>
    <t>Assurance_Fee</t>
  </si>
  <si>
    <t>Other_Fee</t>
  </si>
  <si>
    <t>Storage_Fee</t>
  </si>
  <si>
    <t>Card_Nbr</t>
  </si>
  <si>
    <t>Debit_Type</t>
  </si>
  <si>
    <t>Start_Date</t>
  </si>
  <si>
    <t>Exp_Date</t>
  </si>
  <si>
    <t>Trans_Date</t>
  </si>
  <si>
    <t>Trans_time</t>
  </si>
  <si>
    <t>Auth_code</t>
  </si>
  <si>
    <t>Receipt_Nbr</t>
  </si>
  <si>
    <t>Not null default  current_timestamp</t>
  </si>
  <si>
    <t>Serv_date</t>
  </si>
  <si>
    <t>Unique not null</t>
  </si>
  <si>
    <t>Serv_type</t>
  </si>
  <si>
    <t>Varchar(11)</t>
  </si>
  <si>
    <t>Split_payment</t>
  </si>
  <si>
    <t>Varchar(255)</t>
  </si>
  <si>
    <t>Decimal(4,3)</t>
  </si>
  <si>
    <t>Varchar(70)</t>
  </si>
  <si>
    <t>Creating tables</t>
  </si>
  <si>
    <t>Create table</t>
  </si>
  <si>
    <t>icp.V5C(</t>
  </si>
  <si>
    <t xml:space="preserve"> Unique not null auto_increment Primary key</t>
  </si>
  <si>
    <t xml:space="preserve"> Unique Not null</t>
  </si>
  <si>
    <t xml:space="preserve"> Not null</t>
  </si>
  <si>
    <t xml:space="preserve"> not null</t>
  </si>
  <si>
    <t xml:space="preserve"> Not null default current_timestamp</t>
  </si>
  <si>
    <t>);</t>
  </si>
  <si>
    <t>icp.Staff(</t>
  </si>
  <si>
    <t>Unique  not null  auto_increment primary key</t>
  </si>
  <si>
    <t>icp.Customer(</t>
  </si>
  <si>
    <t>Unique not null auto_increment primary key</t>
  </si>
  <si>
    <t>Create table icp.DOB(</t>
  </si>
  <si>
    <t>Not null default "1930/12/31"</t>
  </si>
  <si>
    <t>Foreign key(Staff_id) references icp.Staff(Staff_id) on delete cascade</t>
  </si>
  <si>
    <t>Foreign key(Customer_id) references icp.Customer(Customer_id) on delete cascade</t>
  </si>
  <si>
    <t>Create table icp.Hold(</t>
  </si>
  <si>
    <t>icp.Vendor(</t>
  </si>
  <si>
    <t>icp.Mechanic(</t>
  </si>
  <si>
    <t>icp.Electrical(</t>
  </si>
  <si>
    <t>MOT Garage</t>
  </si>
  <si>
    <t>icp.MOT_Garage(</t>
  </si>
  <si>
    <t>icp.Carwash(</t>
  </si>
  <si>
    <t>icp.Auction(</t>
  </si>
  <si>
    <t>Unique not null  auto_increment primary key</t>
  </si>
  <si>
    <t>icp.Fund(</t>
  </si>
  <si>
    <t>not null default 0.27</t>
  </si>
  <si>
    <t>not null default 42.50</t>
  </si>
  <si>
    <t>not null default 50.00</t>
  </si>
  <si>
    <t>create table icp.Entity(</t>
  </si>
  <si>
    <t>Foreign key(Auction_id) references icp.Auction(Auction_id) on delete cascade</t>
  </si>
  <si>
    <t>Foreign key(Car_Wash_id) references icp.Car_Wash(Car_Wash_id) on delete cascade</t>
  </si>
  <si>
    <t>Foreign key(Fund_id) references icp.Fund(Fund_id) on delete cascade</t>
  </si>
  <si>
    <t>Foreign key(Mech_Grg_id) references icp.Mechanic(Mech_Grg_id) on delete cascade</t>
  </si>
  <si>
    <t>Foreign key(MOT_Garage_id) references icp.MOT_Garage(MOT_Garage_id) on delete cascade</t>
  </si>
  <si>
    <t>Foreign key(Elect_mech_id) references icp.Electrical(Elect_mech_id) on delete cascade</t>
  </si>
  <si>
    <t>Foreign key(Vendor_id) references icp.Vendor(Vendor_id) on delete cascade</t>
  </si>
  <si>
    <t>MOT History (V5C)</t>
  </si>
  <si>
    <t>icp.MOT_History(</t>
  </si>
  <si>
    <t>fulltext(Vehicle_Reg_MOT_Date,Test_Org)</t>
  </si>
  <si>
    <t>foreign key(V5C_ID) references icp.V5C(V5C_ID) on delete cascade</t>
  </si>
  <si>
    <t>MOT Refusal (V5C)</t>
  </si>
  <si>
    <t>icp.MOT_Refusal(</t>
  </si>
  <si>
    <t>Ref_Reason1</t>
  </si>
  <si>
    <t>Ref_Reason2</t>
  </si>
  <si>
    <t>Ref_Reason3</t>
  </si>
  <si>
    <t>Ref_Reason4</t>
  </si>
  <si>
    <t>Ref_Reason5</t>
  </si>
  <si>
    <t>fulltext(Vehicle_Reg_MOT_Date,Test_comp)</t>
  </si>
  <si>
    <t>Service Histoy (V5C)</t>
  </si>
  <si>
    <t>icp.Service_History(</t>
  </si>
  <si>
    <t>fulltext(Vehicle_Reg_serv_Date,Serv_comp)</t>
  </si>
  <si>
    <t>Mileage Histoy (V5C)</t>
  </si>
  <si>
    <t>icp.Mileage_History(</t>
  </si>
  <si>
    <t>Fulltext(Vehicle_Reg_MOT_Date)</t>
  </si>
  <si>
    <t>Contact Details</t>
  </si>
  <si>
    <t>icp.Contact_details(</t>
  </si>
  <si>
    <t>Unique not Null</t>
  </si>
  <si>
    <t>foreign key(Staff_id) references icp.Staff(Staff_id) on delete cascade</t>
  </si>
  <si>
    <t>foreign key(Customer_id) references icp.Customer(Customer_id) on delete cascade</t>
  </si>
  <si>
    <t>foreign key(Auction_id) references icp.Auction(Auction_id) on delete cascade</t>
  </si>
  <si>
    <t>foreign key(Vendor_id) references icp.Vendor(Vendor_id) on delete cascade</t>
  </si>
  <si>
    <t>foreign key(Fund_id) references icp.Fund(Fund_id) on delete cascade</t>
  </si>
  <si>
    <t>foreign key(Mech_Grg_id) references icp.Mechanic(Mech_Grg_id) on delete cascade</t>
  </si>
  <si>
    <t>foreign key(Elect_Mech_id) references icp.Electrical(Elect_Mech_id) on delete cascade</t>
  </si>
  <si>
    <t>foreign key(MOT_Grg_id) references icp.MOT_Garage(MOT_Grg_id) on delete cascade</t>
  </si>
  <si>
    <t>foreign key(Car_Wash_id) references icp.Carwash(Car_Wash_id) on delete cascade</t>
  </si>
  <si>
    <t>icp.Names(</t>
  </si>
  <si>
    <t>foreign key(Staff_id) references icp.Staff(Staff_id) on delete cascade,</t>
  </si>
  <si>
    <t>foreign key(Customer_id) references icp.Customer(Customer_id) on delete cascade,</t>
  </si>
  <si>
    <t>foreign key(Mech_Grg_id) references icp.Mechanic(Mech_Grg_id) on delete cascade,</t>
  </si>
  <si>
    <t>foreign key(Elect_Mech_id) references icp.Electrical(Elect_Mech_id) on delete cascade,</t>
  </si>
  <si>
    <t>foreign key(MOT_Grg_id) references icp.MOT_Garage(MOT_Grg_id) on delete cascade,</t>
  </si>
  <si>
    <t>Auction Invoice (Vehicle Finance)</t>
  </si>
  <si>
    <t>icp.Auction_invoice(</t>
  </si>
  <si>
    <t>Unique not null auto_increment</t>
  </si>
  <si>
    <t>foreign key(V5C_ID) references icp.V5C(V5C_ID) on delete cascade,</t>
  </si>
  <si>
    <t>foreign key(Auction_id) references icp.Auction(Auction_id) on delete cascade,</t>
  </si>
  <si>
    <t>Sale (Vehicle Finance)</t>
  </si>
  <si>
    <t>icp.Sale(</t>
  </si>
  <si>
    <t>Deposit (Vehicle Finance)</t>
  </si>
  <si>
    <t>icp.Deposit(</t>
  </si>
  <si>
    <t>foreign key(Sale_id) references icp.Sale(Sale_id) on delete cascade</t>
  </si>
  <si>
    <t>Transfer (Vehicle Finance)</t>
  </si>
  <si>
    <t>icp.Transfer(</t>
  </si>
  <si>
    <t>foreign key(Sale_id) references icp.Sale(Sale_id) on delete cascade,</t>
  </si>
  <si>
    <t>foreign key(Deposit_id) references icp.Deposit(Deposit_id) on delete cascade</t>
  </si>
  <si>
    <t>Split Payment</t>
  </si>
  <si>
    <t>icp.Split_Payment(</t>
  </si>
  <si>
    <t>Foreign key(Sale_id) references icp.Sale(Sale_id) on delete cascade</t>
  </si>
  <si>
    <t>Foreign key(Deposit_id) references icp.Deposit(Deposit_id) on delete cascade</t>
  </si>
  <si>
    <t>Foreign key(Transfer_id) references icp.Transfer(Transfer_id) on delete cascade</t>
  </si>
  <si>
    <t>Foreign key(Receipt_id1) references icp.Receipt(Receipt_id) on delete cascade</t>
  </si>
  <si>
    <t>Foreign key(Receipt_id2) references icp.Receipt(Receipt_id) on delete cascade</t>
  </si>
  <si>
    <t>Foreign key(Receipt_id3) references icp.Receipt(Receipt_id) on delete cascade</t>
  </si>
  <si>
    <t>Cash Payment</t>
  </si>
  <si>
    <t>icp.Cash_Payment(</t>
  </si>
  <si>
    <t>Cash_Payment_date</t>
  </si>
  <si>
    <t>Receipt (Vehicle Finance)</t>
  </si>
  <si>
    <t>icp.Receipt(</t>
  </si>
  <si>
    <t>Operations Service</t>
  </si>
  <si>
    <t>icp.op_service(</t>
  </si>
  <si>
    <t>not null default current_timestamp</t>
  </si>
  <si>
    <t>Operations Service Receipt</t>
  </si>
  <si>
    <t>icp.Op_Service_Receipt(</t>
  </si>
  <si>
    <t>Varchar(5)</t>
  </si>
  <si>
    <t>Foreign key(Op_Service_id) references icp.Op_service(Op_Service_id) on delete cascade</t>
  </si>
  <si>
    <t>Operations Miscellaneous Service Receipt</t>
  </si>
  <si>
    <t>icp.Op_misc_Receipt(</t>
  </si>
  <si>
    <t>Operations Payment</t>
  </si>
  <si>
    <t>icp.Op_Payment(</t>
  </si>
  <si>
    <t>Foreign key(Op_Service_id) references icp.Op_Service(Op_Service_id) on delete cascade,</t>
  </si>
  <si>
    <t>Foreign key(Op_Service_Receipt_id) references icp.Op_Service_Receipt(Op_Service_Receipt_id) on delete cascade,</t>
  </si>
  <si>
    <t>Foreign key(Op_misc_Receipt_id) references icp.Op_misc_Receipt(Op_misc_Receipt_id) on delete cascade,</t>
  </si>
  <si>
    <t>Foreign key(Loan_id) references icp.Loans(Loan_id) on delete cascade</t>
  </si>
  <si>
    <t>Operations VAT</t>
  </si>
  <si>
    <t>icp.Op_VAT(</t>
  </si>
  <si>
    <t>foreign key(Auct_Invoice_id)  references icp.Auction_invoice(Auct_Invoice_id) on delete cascade,</t>
  </si>
  <si>
    <t>foreign key(Op_Service_id) references icp.Op_Service(Op_Service_id) on delete cascade,</t>
  </si>
  <si>
    <t>Foreign key(Op_misc_Receipt_id) references icp.Op_misc_Receipt(Op_misc_Receipt_id) on delete cascade</t>
  </si>
  <si>
    <t>Operations Call log</t>
  </si>
  <si>
    <t>icp.Op_call_Log(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</si>
</sst>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_-* #,##0_-;\-* #,##0_-;_-* \-??_-;_-@_-"/>
    <numFmt numFmtId="166" formatCode="0.0%"/>
  </numFmts>
  <fonts count="8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  <font>
      <b/>
      <u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6000"/>
        <bgColor rgb="FF993300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93300"/>
      </patternFill>
    </fill>
    <fill>
      <patternFill patternType="solid">
        <fgColor rgb="FF385724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FF99"/>
      </patternFill>
    </fill>
    <fill>
      <patternFill patternType="solid">
        <fgColor rgb="FFBF9000"/>
        <bgColor rgb="FFFF6600"/>
      </patternFill>
    </fill>
    <fill>
      <patternFill patternType="solid">
        <fgColor rgb="FF548235"/>
        <bgColor rgb="FF808080"/>
      </patternFill>
    </fill>
  </fills>
  <borders count="34">
    <border>
      <left/>
      <right/>
      <top/>
      <bottom/>
      <diagonal/>
    </border>
    <border>
      <left style="medium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 style="medium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rgb="FF92D050"/>
      </left>
      <right style="medium">
        <color rgb="FF92D050"/>
      </right>
      <top style="thin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thin">
        <color rgb="FF92D050"/>
      </bottom>
      <diagonal/>
    </border>
    <border>
      <left/>
      <right/>
      <top style="thin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thin">
        <color rgb="FF92D050"/>
      </bottom>
      <diagonal/>
    </border>
    <border>
      <left style="medium">
        <color rgb="FF92D050"/>
      </left>
      <right style="medium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92D050"/>
      </left>
      <right/>
      <top style="medium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/>
      <right style="thin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thin">
        <color rgb="FF92D050"/>
      </bottom>
      <diagonal/>
    </border>
    <border>
      <left/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/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rgb="FF70AD47"/>
      </left>
      <right style="thin">
        <color rgb="FF70AD47"/>
      </right>
      <top style="medium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 style="medium">
        <color rgb="FF70AD47"/>
      </top>
      <bottom style="thin">
        <color rgb="FF70AD47"/>
      </bottom>
      <diagonal/>
    </border>
    <border>
      <left style="medium">
        <color rgb="FF70AD47"/>
      </left>
      <right style="thin">
        <color rgb="FF70AD47"/>
      </right>
      <top style="thin">
        <color rgb="FF70AD47"/>
      </top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medium">
        <color rgb="FF70AD47"/>
      </bottom>
      <diagonal/>
    </border>
    <border>
      <left style="medium">
        <color rgb="FF92D050"/>
      </left>
      <right style="medium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</borders>
  <cellStyleXfs count="4">
    <xf numFmtId="0" fontId="0" fillId="0" borderId="0"/>
    <xf numFmtId="164" fontId="7" fillId="0" borderId="0" applyBorder="0" applyProtection="0"/>
    <xf numFmtId="9" fontId="7" fillId="0" borderId="0" applyBorder="0" applyProtection="0"/>
    <xf numFmtId="0" fontId="2" fillId="0" borderId="0" applyBorder="0" applyProtection="0"/>
  </cellStyleXfs>
  <cellXfs count="83">
    <xf numFmtId="0" fontId="0" fillId="0" borderId="0" xfId="0"/>
    <xf numFmtId="0" fontId="3" fillId="6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16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6" xfId="3" applyFill="1" applyBorder="1" applyProtection="1"/>
    <xf numFmtId="0" fontId="2" fillId="2" borderId="0" xfId="3" applyFill="1" applyBorder="1" applyProtection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  <xf numFmtId="9" fontId="1" fillId="2" borderId="0" xfId="0" applyNumberFormat="1" applyFont="1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5" fontId="1" fillId="2" borderId="16" xfId="1" applyNumberFormat="1" applyFont="1" applyFill="1" applyBorder="1" applyAlignment="1" applyProtection="1">
      <alignment horizontal="center"/>
    </xf>
    <xf numFmtId="0" fontId="1" fillId="2" borderId="11" xfId="0" applyFont="1" applyFill="1" applyBorder="1" applyAlignment="1">
      <alignment horizontal="center"/>
    </xf>
    <xf numFmtId="166" fontId="1" fillId="2" borderId="11" xfId="2" applyNumberFormat="1" applyFont="1" applyFill="1" applyBorder="1" applyAlignment="1" applyProtection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65" fontId="1" fillId="2" borderId="4" xfId="1" applyNumberFormat="1" applyFont="1" applyFill="1" applyBorder="1" applyAlignment="1" applyProtection="1">
      <alignment horizontal="center"/>
    </xf>
    <xf numFmtId="0" fontId="1" fillId="2" borderId="19" xfId="0" applyFont="1" applyFill="1" applyBorder="1" applyAlignment="1">
      <alignment horizontal="center"/>
    </xf>
    <xf numFmtId="165" fontId="1" fillId="2" borderId="0" xfId="1" applyNumberFormat="1" applyFont="1" applyFill="1" applyBorder="1" applyAlignment="1" applyProtection="1">
      <alignment horizontal="center"/>
    </xf>
    <xf numFmtId="2" fontId="1" fillId="2" borderId="0" xfId="0" applyNumberFormat="1" applyFont="1" applyFill="1" applyAlignment="1">
      <alignment horizontal="center"/>
    </xf>
    <xf numFmtId="166" fontId="1" fillId="2" borderId="0" xfId="2" applyNumberFormat="1" applyFont="1" applyFill="1" applyBorder="1" applyAlignment="1" applyProtection="1">
      <alignment horizontal="center"/>
    </xf>
    <xf numFmtId="166" fontId="1" fillId="2" borderId="2" xfId="2" applyNumberFormat="1" applyFont="1" applyFill="1" applyBorder="1" applyAlignment="1" applyProtection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4" xfId="0" applyFont="1" applyFill="1" applyBorder="1" applyAlignment="1">
      <alignment horizontal="center"/>
    </xf>
    <xf numFmtId="166" fontId="1" fillId="2" borderId="5" xfId="2" applyNumberFormat="1" applyFont="1" applyFill="1" applyBorder="1" applyAlignment="1" applyProtection="1">
      <alignment horizontal="center"/>
    </xf>
    <xf numFmtId="0" fontId="1" fillId="2" borderId="14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13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2" borderId="15" xfId="0" applyFont="1" applyFill="1" applyBorder="1"/>
    <xf numFmtId="0" fontId="1" fillId="2" borderId="19" xfId="0" applyFont="1" applyFill="1" applyBorder="1"/>
    <xf numFmtId="0" fontId="3" fillId="4" borderId="0" xfId="0" applyFont="1" applyFill="1"/>
    <xf numFmtId="0" fontId="1" fillId="5" borderId="0" xfId="0" applyFont="1" applyFill="1"/>
    <xf numFmtId="0" fontId="3" fillId="6" borderId="3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1" fillId="7" borderId="0" xfId="0" applyFont="1" applyFill="1"/>
    <xf numFmtId="0" fontId="6" fillId="8" borderId="0" xfId="0" applyFont="1" applyFill="1"/>
    <xf numFmtId="0" fontId="1" fillId="9" borderId="0" xfId="0" applyFont="1" applyFill="1"/>
    <xf numFmtId="0" fontId="1" fillId="4" borderId="0" xfId="0" applyFont="1" applyFill="1"/>
    <xf numFmtId="0" fontId="3" fillId="10" borderId="26" xfId="0" applyFont="1" applyFill="1" applyBorder="1"/>
    <xf numFmtId="0" fontId="3" fillId="10" borderId="11" xfId="0" applyFont="1" applyFill="1" applyBorder="1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666699"/>
      <rgbColor rgb="FF70AD47"/>
      <rgbColor rgb="FF003366"/>
      <rgbColor rgb="FF548235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57"/>
  <sheetViews>
    <sheetView zoomScaleNormal="100" workbookViewId="0">
      <selection activeCell="A2" sqref="A2"/>
    </sheetView>
  </sheetViews>
  <sheetFormatPr defaultColWidth="8.86328125" defaultRowHeight="14.25" x14ac:dyDescent="0.45"/>
  <cols>
    <col min="1" max="1" width="12.46484375" style="15" customWidth="1"/>
    <col min="2" max="2" width="27" style="15" customWidth="1"/>
    <col min="3" max="3" width="30.53125" style="15" customWidth="1"/>
    <col min="4" max="5" width="22.86328125" style="15" customWidth="1"/>
    <col min="6" max="6" width="16.6640625" style="15" customWidth="1"/>
    <col min="7" max="7" width="18.6640625" style="15" customWidth="1"/>
    <col min="8" max="8" width="27" style="15" customWidth="1"/>
    <col min="9" max="9" width="22.86328125" style="15" customWidth="1"/>
    <col min="10" max="10" width="11.6640625" style="15" customWidth="1"/>
    <col min="11" max="11" width="8.33203125" style="15" customWidth="1"/>
    <col min="12" max="12" width="11" style="15" customWidth="1"/>
    <col min="13" max="16" width="8.86328125" style="15"/>
    <col min="17" max="17" width="12.33203125" style="15" customWidth="1"/>
    <col min="18" max="18" width="9.53125" style="15" customWidth="1"/>
    <col min="19" max="19" width="11" style="15" customWidth="1"/>
    <col min="20" max="1024" width="8.86328125" style="15"/>
  </cols>
  <sheetData>
    <row r="2" spans="2:19" x14ac:dyDescent="0.45">
      <c r="B2" s="15" t="s">
        <v>0</v>
      </c>
    </row>
    <row r="3" spans="2:19" x14ac:dyDescent="0.45">
      <c r="B3" s="15" t="s">
        <v>1</v>
      </c>
    </row>
    <row r="4" spans="2:19" x14ac:dyDescent="0.45">
      <c r="B4" s="16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9</v>
      </c>
      <c r="J4" s="17" t="s">
        <v>10</v>
      </c>
      <c r="K4" s="17" t="s">
        <v>11</v>
      </c>
      <c r="L4" s="17" t="s">
        <v>12</v>
      </c>
      <c r="M4" s="17" t="s">
        <v>13</v>
      </c>
      <c r="N4" s="17" t="s">
        <v>14</v>
      </c>
      <c r="O4" s="17" t="s">
        <v>15</v>
      </c>
      <c r="P4" s="17" t="s">
        <v>16</v>
      </c>
      <c r="Q4" s="17" t="s">
        <v>17</v>
      </c>
      <c r="R4" s="17" t="s">
        <v>18</v>
      </c>
      <c r="S4" s="18" t="s">
        <v>19</v>
      </c>
    </row>
    <row r="5" spans="2:19" x14ac:dyDescent="0.45"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1"/>
    </row>
    <row r="6" spans="2:19" x14ac:dyDescent="0.45">
      <c r="S6" s="22"/>
    </row>
    <row r="7" spans="2:19" x14ac:dyDescent="0.45">
      <c r="B7" s="15" t="s">
        <v>20</v>
      </c>
      <c r="S7" s="22"/>
    </row>
    <row r="8" spans="2:19" x14ac:dyDescent="0.45">
      <c r="B8" s="16" t="s">
        <v>21</v>
      </c>
      <c r="C8" s="17" t="s">
        <v>3</v>
      </c>
      <c r="D8" s="17" t="s">
        <v>4</v>
      </c>
      <c r="E8" s="17" t="s">
        <v>8</v>
      </c>
      <c r="F8" s="17" t="s">
        <v>22</v>
      </c>
      <c r="G8" s="17" t="s">
        <v>10</v>
      </c>
      <c r="H8" s="17" t="s">
        <v>11</v>
      </c>
      <c r="I8" s="17" t="s">
        <v>23</v>
      </c>
      <c r="J8" s="17" t="s">
        <v>24</v>
      </c>
      <c r="K8" s="18" t="s">
        <v>25</v>
      </c>
      <c r="S8" s="22"/>
    </row>
    <row r="9" spans="2:19" x14ac:dyDescent="0.45">
      <c r="B9" s="19"/>
      <c r="C9" s="20"/>
      <c r="D9" s="20"/>
      <c r="E9" s="20"/>
      <c r="F9" s="20"/>
      <c r="G9" s="20"/>
      <c r="H9" s="20"/>
      <c r="I9" s="20"/>
      <c r="J9" s="20"/>
      <c r="K9" s="23"/>
      <c r="S9" s="22"/>
    </row>
    <row r="10" spans="2:19" x14ac:dyDescent="0.45">
      <c r="S10" s="22"/>
    </row>
    <row r="11" spans="2:19" x14ac:dyDescent="0.45">
      <c r="B11" s="15" t="s">
        <v>26</v>
      </c>
      <c r="S11" s="22"/>
    </row>
    <row r="12" spans="2:19" x14ac:dyDescent="0.45">
      <c r="B12" s="16" t="s">
        <v>27</v>
      </c>
      <c r="C12" s="17" t="s">
        <v>5</v>
      </c>
      <c r="D12" s="17" t="s">
        <v>7</v>
      </c>
      <c r="E12" s="17" t="s">
        <v>8</v>
      </c>
      <c r="F12" s="17" t="s">
        <v>9</v>
      </c>
      <c r="G12" s="17" t="s">
        <v>10</v>
      </c>
      <c r="H12" s="17" t="s">
        <v>11</v>
      </c>
      <c r="I12" s="18" t="s">
        <v>28</v>
      </c>
      <c r="S12" s="22"/>
    </row>
    <row r="13" spans="2:19" x14ac:dyDescent="0.45">
      <c r="B13" s="19"/>
      <c r="C13" s="20"/>
      <c r="D13" s="20"/>
      <c r="E13" s="20"/>
      <c r="F13" s="20"/>
      <c r="G13" s="20"/>
      <c r="H13" s="20"/>
      <c r="I13" s="23"/>
      <c r="S13" s="22"/>
    </row>
    <row r="15" spans="2:19" x14ac:dyDescent="0.45">
      <c r="B15" s="15" t="s">
        <v>29</v>
      </c>
    </row>
    <row r="16" spans="2:19" x14ac:dyDescent="0.45">
      <c r="B16" s="16" t="s">
        <v>3</v>
      </c>
      <c r="C16" s="24" t="s">
        <v>30</v>
      </c>
      <c r="D16" s="18" t="s">
        <v>31</v>
      </c>
    </row>
    <row r="17" spans="2:4" x14ac:dyDescent="0.45">
      <c r="B17" s="19"/>
      <c r="C17" s="25"/>
      <c r="D17" s="23"/>
    </row>
    <row r="19" spans="2:4" x14ac:dyDescent="0.45">
      <c r="B19" s="15" t="s">
        <v>32</v>
      </c>
    </row>
    <row r="20" spans="2:4" x14ac:dyDescent="0.45">
      <c r="B20" s="16" t="s">
        <v>4</v>
      </c>
      <c r="C20" s="18" t="s">
        <v>31</v>
      </c>
    </row>
    <row r="21" spans="2:4" x14ac:dyDescent="0.45">
      <c r="B21" s="19"/>
      <c r="C21" s="23"/>
    </row>
    <row r="23" spans="2:4" x14ac:dyDescent="0.45">
      <c r="B23" s="15" t="s">
        <v>33</v>
      </c>
    </row>
    <row r="24" spans="2:4" x14ac:dyDescent="0.45">
      <c r="B24" s="16" t="s">
        <v>5</v>
      </c>
      <c r="C24" s="17" t="s">
        <v>34</v>
      </c>
    </row>
    <row r="25" spans="2:4" x14ac:dyDescent="0.45">
      <c r="B25" s="19"/>
      <c r="C25" s="20"/>
    </row>
    <row r="27" spans="2:4" x14ac:dyDescent="0.45">
      <c r="B27" s="15" t="s">
        <v>35</v>
      </c>
    </row>
    <row r="28" spans="2:4" x14ac:dyDescent="0.45">
      <c r="B28" s="16" t="s">
        <v>6</v>
      </c>
      <c r="C28" s="17" t="s">
        <v>36</v>
      </c>
      <c r="D28" s="18" t="s">
        <v>37</v>
      </c>
    </row>
    <row r="29" spans="2:4" x14ac:dyDescent="0.45">
      <c r="B29" s="19"/>
      <c r="C29" s="20"/>
      <c r="D29" s="23"/>
    </row>
    <row r="31" spans="2:4" x14ac:dyDescent="0.45">
      <c r="B31" s="15" t="s">
        <v>38</v>
      </c>
    </row>
    <row r="32" spans="2:4" x14ac:dyDescent="0.45">
      <c r="B32" s="16" t="s">
        <v>7</v>
      </c>
      <c r="C32" s="17" t="s">
        <v>39</v>
      </c>
      <c r="D32" s="18" t="s">
        <v>40</v>
      </c>
    </row>
    <row r="33" spans="2:4" x14ac:dyDescent="0.45">
      <c r="B33" s="19"/>
      <c r="C33" s="20"/>
      <c r="D33" s="23"/>
    </row>
    <row r="35" spans="2:4" x14ac:dyDescent="0.45">
      <c r="B35" s="15" t="s">
        <v>41</v>
      </c>
    </row>
    <row r="36" spans="2:4" x14ac:dyDescent="0.45">
      <c r="B36" s="16" t="s">
        <v>8</v>
      </c>
      <c r="C36" s="17" t="s">
        <v>42</v>
      </c>
    </row>
    <row r="37" spans="2:4" x14ac:dyDescent="0.45">
      <c r="B37" s="19"/>
      <c r="C37" s="20"/>
    </row>
    <row r="39" spans="2:4" x14ac:dyDescent="0.45">
      <c r="B39" s="15" t="s">
        <v>43</v>
      </c>
    </row>
    <row r="40" spans="2:4" x14ac:dyDescent="0.45">
      <c r="B40" s="16" t="s">
        <v>44</v>
      </c>
      <c r="C40" s="17" t="s">
        <v>45</v>
      </c>
    </row>
    <row r="41" spans="2:4" x14ac:dyDescent="0.45">
      <c r="B41" s="19"/>
      <c r="C41" s="20"/>
    </row>
    <row r="43" spans="2:4" x14ac:dyDescent="0.45">
      <c r="B43" s="15" t="s">
        <v>46</v>
      </c>
    </row>
    <row r="44" spans="2:4" x14ac:dyDescent="0.45">
      <c r="B44" s="16" t="s">
        <v>47</v>
      </c>
      <c r="C44" s="17" t="s">
        <v>48</v>
      </c>
    </row>
    <row r="45" spans="2:4" x14ac:dyDescent="0.45">
      <c r="B45" s="19"/>
      <c r="C45" s="20"/>
    </row>
    <row r="47" spans="2:4" x14ac:dyDescent="0.45">
      <c r="B47" s="15" t="s">
        <v>49</v>
      </c>
    </row>
    <row r="48" spans="2:4" x14ac:dyDescent="0.45">
      <c r="B48" s="16" t="s">
        <v>11</v>
      </c>
      <c r="C48" s="17" t="s">
        <v>50</v>
      </c>
    </row>
    <row r="49" spans="2:10" x14ac:dyDescent="0.45">
      <c r="B49" s="19"/>
      <c r="C49" s="20"/>
    </row>
    <row r="51" spans="2:10" x14ac:dyDescent="0.45">
      <c r="B51" s="15" t="s">
        <v>31</v>
      </c>
    </row>
    <row r="52" spans="2:10" x14ac:dyDescent="0.45">
      <c r="B52" s="16" t="s">
        <v>51</v>
      </c>
      <c r="C52" s="17" t="s">
        <v>4</v>
      </c>
      <c r="D52" s="17" t="s">
        <v>3</v>
      </c>
      <c r="E52" s="18" t="s">
        <v>31</v>
      </c>
    </row>
    <row r="53" spans="2:10" x14ac:dyDescent="0.45">
      <c r="B53" s="19"/>
      <c r="C53" s="20"/>
      <c r="D53" s="20"/>
      <c r="E53" s="23"/>
    </row>
    <row r="55" spans="2:10" x14ac:dyDescent="0.45">
      <c r="B55" s="15" t="s">
        <v>52</v>
      </c>
    </row>
    <row r="56" spans="2:10" x14ac:dyDescent="0.45">
      <c r="B56" s="16" t="s">
        <v>53</v>
      </c>
      <c r="C56" s="17" t="s">
        <v>5</v>
      </c>
      <c r="D56" s="17" t="s">
        <v>11</v>
      </c>
      <c r="E56" s="17" t="s">
        <v>7</v>
      </c>
      <c r="F56" s="17" t="s">
        <v>8</v>
      </c>
      <c r="G56" s="17" t="s">
        <v>47</v>
      </c>
      <c r="H56" s="17" t="s">
        <v>44</v>
      </c>
      <c r="I56" s="17" t="s">
        <v>6</v>
      </c>
      <c r="J56" s="18" t="s">
        <v>54</v>
      </c>
    </row>
    <row r="57" spans="2:10" x14ac:dyDescent="0.45">
      <c r="B57" s="19"/>
      <c r="C57" s="20"/>
      <c r="D57" s="20"/>
      <c r="E57" s="20"/>
      <c r="F57" s="20"/>
      <c r="G57" s="20"/>
      <c r="H57" s="20"/>
      <c r="I57" s="20"/>
      <c r="J57" s="2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3"/>
  <sheetViews>
    <sheetView tabSelected="1" zoomScaleNormal="100" workbookViewId="0">
      <selection activeCell="E56" sqref="E56"/>
    </sheetView>
  </sheetViews>
  <sheetFormatPr defaultColWidth="8.86328125" defaultRowHeight="14.25" x14ac:dyDescent="0.45"/>
  <cols>
    <col min="1" max="1" width="8.86328125" style="15"/>
    <col min="2" max="2" width="17.46484375" style="15" customWidth="1"/>
    <col min="3" max="6" width="21" style="15" customWidth="1"/>
    <col min="7" max="7" width="15" style="15" customWidth="1"/>
    <col min="8" max="8" width="17.46484375" style="15" customWidth="1"/>
    <col min="9" max="9" width="16.53125" style="15" customWidth="1"/>
    <col min="10" max="10" width="15.1328125" style="15" customWidth="1"/>
    <col min="11" max="11" width="16.53125" style="15" customWidth="1"/>
    <col min="12" max="12" width="14.6640625" style="15" customWidth="1"/>
    <col min="13" max="37" width="15.6640625" style="15" customWidth="1"/>
    <col min="38" max="38" width="10" style="15" customWidth="1"/>
    <col min="39" max="39" width="13.86328125" style="15" customWidth="1"/>
    <col min="40" max="1024" width="8.86328125" style="15"/>
  </cols>
  <sheetData>
    <row r="1" spans="2:19" x14ac:dyDescent="0.45">
      <c r="S1" s="26" t="s">
        <v>55</v>
      </c>
    </row>
    <row r="2" spans="2:19" x14ac:dyDescent="0.45">
      <c r="C2" s="14" t="s">
        <v>56</v>
      </c>
      <c r="D2" s="14"/>
      <c r="E2" s="14"/>
      <c r="F2" s="14"/>
      <c r="G2" s="14"/>
      <c r="H2" s="14"/>
      <c r="I2" s="14"/>
      <c r="J2" s="14"/>
      <c r="K2" s="14"/>
      <c r="S2" s="27" t="s">
        <v>57</v>
      </c>
    </row>
    <row r="3" spans="2:19" x14ac:dyDescent="0.45">
      <c r="S3" s="27" t="s">
        <v>58</v>
      </c>
    </row>
    <row r="4" spans="2:19" x14ac:dyDescent="0.45">
      <c r="B4" s="15" t="s">
        <v>59</v>
      </c>
      <c r="C4" s="28" t="s">
        <v>60</v>
      </c>
      <c r="D4" s="28" t="s">
        <v>8</v>
      </c>
      <c r="E4" s="28" t="s">
        <v>44</v>
      </c>
      <c r="F4" s="28" t="s">
        <v>10</v>
      </c>
      <c r="G4" s="28" t="s">
        <v>11</v>
      </c>
      <c r="H4" s="28" t="s">
        <v>61</v>
      </c>
      <c r="I4" s="28" t="s">
        <v>62</v>
      </c>
      <c r="J4" s="28" t="s">
        <v>63</v>
      </c>
      <c r="K4" s="28" t="s">
        <v>64</v>
      </c>
      <c r="L4" s="28" t="s">
        <v>65</v>
      </c>
      <c r="M4" s="28" t="s">
        <v>66</v>
      </c>
      <c r="N4" s="28" t="s">
        <v>67</v>
      </c>
      <c r="O4" s="28" t="s">
        <v>68</v>
      </c>
      <c r="P4" s="28" t="s">
        <v>69</v>
      </c>
      <c r="Q4" s="15" t="s">
        <v>70</v>
      </c>
    </row>
    <row r="5" spans="2:19" x14ac:dyDescent="0.45"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7" spans="2:19" x14ac:dyDescent="0.45">
      <c r="C7" s="15" t="s">
        <v>71</v>
      </c>
    </row>
    <row r="8" spans="2:19" x14ac:dyDescent="0.45">
      <c r="D8" s="15" t="s">
        <v>72</v>
      </c>
    </row>
    <row r="9" spans="2:19" x14ac:dyDescent="0.45">
      <c r="D9" s="15" t="s">
        <v>73</v>
      </c>
    </row>
    <row r="10" spans="2:19" x14ac:dyDescent="0.45">
      <c r="C10" s="15" t="s">
        <v>74</v>
      </c>
    </row>
    <row r="11" spans="2:19" x14ac:dyDescent="0.45">
      <c r="D11" s="15" t="s">
        <v>75</v>
      </c>
    </row>
    <row r="12" spans="2:19" x14ac:dyDescent="0.45">
      <c r="E12" s="15" t="s">
        <v>76</v>
      </c>
    </row>
    <row r="14" spans="2:19" x14ac:dyDescent="0.45">
      <c r="B14" s="15" t="s">
        <v>77</v>
      </c>
      <c r="C14" s="16" t="s">
        <v>78</v>
      </c>
      <c r="D14" s="17" t="s">
        <v>60</v>
      </c>
      <c r="E14" s="17" t="s">
        <v>79</v>
      </c>
      <c r="F14" s="29" t="s">
        <v>80</v>
      </c>
      <c r="G14" s="29" t="s">
        <v>81</v>
      </c>
      <c r="H14" s="29" t="s">
        <v>82</v>
      </c>
      <c r="I14" s="29" t="s">
        <v>83</v>
      </c>
      <c r="J14" s="29" t="s">
        <v>84</v>
      </c>
      <c r="K14" s="30" t="s">
        <v>85</v>
      </c>
      <c r="L14" s="15" t="s">
        <v>70</v>
      </c>
    </row>
    <row r="15" spans="2:19" x14ac:dyDescent="0.45">
      <c r="C15" s="19"/>
      <c r="D15" s="20"/>
      <c r="E15" s="20"/>
      <c r="F15" s="31"/>
      <c r="G15" s="31"/>
      <c r="H15" s="31"/>
      <c r="I15" s="31"/>
      <c r="J15" s="31"/>
      <c r="K15" s="32"/>
    </row>
    <row r="16" spans="2:19" x14ac:dyDescent="0.45">
      <c r="F16" s="33"/>
      <c r="G16" s="33"/>
      <c r="H16" s="33"/>
      <c r="I16" s="33"/>
      <c r="J16" s="33"/>
      <c r="K16" s="33"/>
    </row>
    <row r="17" spans="2:41" x14ac:dyDescent="0.45">
      <c r="C17" s="15" t="s">
        <v>86</v>
      </c>
      <c r="F17" s="33"/>
      <c r="G17" s="33"/>
      <c r="H17" s="33"/>
      <c r="I17" s="33"/>
      <c r="J17" s="33"/>
      <c r="K17" s="33"/>
    </row>
    <row r="18" spans="2:41" x14ac:dyDescent="0.45">
      <c r="D18" s="15" t="s">
        <v>87</v>
      </c>
      <c r="F18" s="33"/>
      <c r="G18" s="33"/>
      <c r="H18" s="33"/>
      <c r="I18" s="33"/>
      <c r="J18" s="33"/>
      <c r="K18" s="33"/>
    </row>
    <row r="19" spans="2:41" x14ac:dyDescent="0.45">
      <c r="D19" s="15" t="s">
        <v>88</v>
      </c>
      <c r="F19" s="33"/>
      <c r="G19" s="33"/>
      <c r="H19" s="33"/>
      <c r="I19" s="33"/>
      <c r="J19" s="33"/>
      <c r="K19" s="33"/>
    </row>
    <row r="20" spans="2:41" x14ac:dyDescent="0.45">
      <c r="D20" s="15" t="s">
        <v>89</v>
      </c>
      <c r="F20" s="33"/>
      <c r="G20" s="33"/>
      <c r="H20" s="33"/>
      <c r="I20" s="33"/>
      <c r="J20" s="33"/>
      <c r="K20" s="33"/>
    </row>
    <row r="22" spans="2:41" x14ac:dyDescent="0.45">
      <c r="C22" s="14" t="s">
        <v>90</v>
      </c>
      <c r="D22" s="14"/>
      <c r="E22" s="14"/>
      <c r="F22" s="14"/>
      <c r="G22" s="14"/>
      <c r="H22" s="14"/>
      <c r="I22" s="14"/>
      <c r="J22" s="14"/>
      <c r="K22" s="14"/>
    </row>
    <row r="23" spans="2:41" x14ac:dyDescent="0.45">
      <c r="B23" s="15" t="s">
        <v>91</v>
      </c>
    </row>
    <row r="24" spans="2:41" x14ac:dyDescent="0.45">
      <c r="C24" s="16" t="s">
        <v>92</v>
      </c>
      <c r="D24" s="17" t="s">
        <v>93</v>
      </c>
      <c r="E24" s="17" t="s">
        <v>94</v>
      </c>
      <c r="F24" s="17" t="s">
        <v>95</v>
      </c>
      <c r="G24" s="17" t="s">
        <v>96</v>
      </c>
      <c r="H24" s="17" t="s">
        <v>97</v>
      </c>
      <c r="I24" s="17" t="s">
        <v>98</v>
      </c>
      <c r="J24" s="17" t="s">
        <v>99</v>
      </c>
      <c r="K24" s="17" t="s">
        <v>100</v>
      </c>
      <c r="L24" s="17" t="s">
        <v>101</v>
      </c>
      <c r="M24" s="17" t="s">
        <v>102</v>
      </c>
      <c r="N24" s="17" t="s">
        <v>103</v>
      </c>
      <c r="O24" s="17" t="s">
        <v>104</v>
      </c>
      <c r="P24" s="17" t="s">
        <v>105</v>
      </c>
      <c r="Q24" s="17" t="s">
        <v>106</v>
      </c>
      <c r="R24" s="17" t="s">
        <v>107</v>
      </c>
      <c r="S24" s="17" t="s">
        <v>108</v>
      </c>
      <c r="T24" s="17" t="s">
        <v>109</v>
      </c>
      <c r="U24" s="17" t="s">
        <v>110</v>
      </c>
      <c r="V24" s="17" t="s">
        <v>111</v>
      </c>
      <c r="W24" s="17" t="s">
        <v>112</v>
      </c>
      <c r="X24" s="17" t="s">
        <v>113</v>
      </c>
      <c r="Y24" s="17" t="s">
        <v>114</v>
      </c>
      <c r="Z24" s="17" t="s">
        <v>115</v>
      </c>
      <c r="AA24" s="17" t="s">
        <v>116</v>
      </c>
      <c r="AB24" s="17" t="s">
        <v>117</v>
      </c>
      <c r="AC24" s="17" t="s">
        <v>118</v>
      </c>
      <c r="AD24" s="17" t="s">
        <v>119</v>
      </c>
      <c r="AE24" s="17" t="s">
        <v>120</v>
      </c>
      <c r="AF24" s="17" t="s">
        <v>121</v>
      </c>
      <c r="AG24" s="17" t="s">
        <v>122</v>
      </c>
      <c r="AH24" s="17" t="s">
        <v>123</v>
      </c>
      <c r="AI24" s="17" t="s">
        <v>124</v>
      </c>
      <c r="AJ24" s="17" t="s">
        <v>125</v>
      </c>
      <c r="AK24" s="17" t="s">
        <v>126</v>
      </c>
      <c r="AL24" s="17" t="s">
        <v>127</v>
      </c>
      <c r="AM24" s="29" t="s">
        <v>128</v>
      </c>
      <c r="AN24" s="18" t="s">
        <v>129</v>
      </c>
      <c r="AO24" s="15" t="s">
        <v>70</v>
      </c>
    </row>
    <row r="25" spans="2:41" x14ac:dyDescent="0.45"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3"/>
    </row>
    <row r="27" spans="2:41" x14ac:dyDescent="0.45">
      <c r="C27" s="15" t="s">
        <v>130</v>
      </c>
    </row>
    <row r="28" spans="2:41" x14ac:dyDescent="0.45">
      <c r="D28" s="15" t="s">
        <v>131</v>
      </c>
    </row>
    <row r="29" spans="2:41" x14ac:dyDescent="0.45">
      <c r="E29" s="15" t="s">
        <v>132</v>
      </c>
    </row>
    <row r="30" spans="2:41" x14ac:dyDescent="0.45">
      <c r="E30" s="15" t="s">
        <v>133</v>
      </c>
    </row>
    <row r="31" spans="2:41" x14ac:dyDescent="0.45">
      <c r="E31" s="15" t="s">
        <v>134</v>
      </c>
    </row>
    <row r="33" spans="2:12" x14ac:dyDescent="0.45">
      <c r="C33" s="14" t="s">
        <v>135</v>
      </c>
      <c r="D33" s="14"/>
      <c r="E33" s="14"/>
      <c r="F33" s="14"/>
      <c r="G33" s="14"/>
      <c r="H33" s="14"/>
      <c r="I33" s="14"/>
      <c r="J33" s="14"/>
      <c r="K33" s="14"/>
    </row>
    <row r="34" spans="2:12" x14ac:dyDescent="0.45">
      <c r="C34" s="15" t="s">
        <v>136</v>
      </c>
    </row>
    <row r="35" spans="2:12" x14ac:dyDescent="0.45">
      <c r="B35" s="15" t="s">
        <v>137</v>
      </c>
      <c r="C35" s="16" t="s">
        <v>138</v>
      </c>
      <c r="D35" s="34" t="s">
        <v>60</v>
      </c>
      <c r="E35" s="34" t="s">
        <v>78</v>
      </c>
      <c r="F35" s="34" t="s">
        <v>92</v>
      </c>
      <c r="G35" s="34" t="s">
        <v>139</v>
      </c>
      <c r="H35" s="17" t="s">
        <v>93</v>
      </c>
      <c r="I35" s="17" t="s">
        <v>140</v>
      </c>
      <c r="J35" s="17" t="s">
        <v>67</v>
      </c>
      <c r="K35" s="17" t="s">
        <v>141</v>
      </c>
      <c r="L35" s="18" t="s">
        <v>70</v>
      </c>
    </row>
    <row r="36" spans="2:12" x14ac:dyDescent="0.45">
      <c r="C36" s="19"/>
      <c r="D36" s="35"/>
      <c r="E36" s="35"/>
      <c r="F36" s="35"/>
      <c r="G36" s="35"/>
      <c r="H36" s="20"/>
      <c r="I36" s="20"/>
      <c r="J36" s="20"/>
      <c r="K36" s="20"/>
      <c r="L36" s="23"/>
    </row>
    <row r="39" spans="2:12" x14ac:dyDescent="0.45">
      <c r="C39" s="14" t="s">
        <v>142</v>
      </c>
      <c r="D39" s="14"/>
      <c r="E39" s="14"/>
      <c r="F39" s="14"/>
      <c r="G39" s="14"/>
      <c r="H39" s="14"/>
      <c r="I39" s="14"/>
      <c r="J39" s="14"/>
      <c r="K39" s="14"/>
    </row>
    <row r="40" spans="2:12" x14ac:dyDescent="0.45">
      <c r="C40" s="15" t="s">
        <v>143</v>
      </c>
    </row>
    <row r="41" spans="2:12" x14ac:dyDescent="0.45">
      <c r="B41" s="15" t="s">
        <v>144</v>
      </c>
      <c r="C41" s="15" t="s">
        <v>145</v>
      </c>
      <c r="D41" s="15" t="s">
        <v>146</v>
      </c>
      <c r="E41" s="15" t="s">
        <v>60</v>
      </c>
      <c r="F41" s="15" t="s">
        <v>92</v>
      </c>
      <c r="G41" s="15" t="s">
        <v>140</v>
      </c>
      <c r="H41" s="15" t="s">
        <v>147</v>
      </c>
      <c r="I41" s="15" t="s">
        <v>148</v>
      </c>
      <c r="J41" s="15" t="s">
        <v>149</v>
      </c>
      <c r="K41" s="15" t="s">
        <v>150</v>
      </c>
      <c r="L41" s="15" t="s">
        <v>70</v>
      </c>
    </row>
    <row r="43" spans="2:12" x14ac:dyDescent="0.45">
      <c r="H43" s="15" t="s">
        <v>151</v>
      </c>
      <c r="I43" s="15" t="s">
        <v>152</v>
      </c>
      <c r="J43" s="15" t="s">
        <v>153</v>
      </c>
      <c r="K43" s="15" t="s">
        <v>154</v>
      </c>
    </row>
    <row r="44" spans="2:12" x14ac:dyDescent="0.45">
      <c r="H44" s="15" t="s">
        <v>155</v>
      </c>
      <c r="I44" s="15" t="s">
        <v>156</v>
      </c>
      <c r="J44" s="15" t="s">
        <v>157</v>
      </c>
      <c r="K44" s="15" t="s">
        <v>158</v>
      </c>
    </row>
    <row r="46" spans="2:12" x14ac:dyDescent="0.45">
      <c r="G46" s="15" t="s">
        <v>152</v>
      </c>
      <c r="H46" s="15" t="s">
        <v>159</v>
      </c>
      <c r="I46" s="15" t="s">
        <v>160</v>
      </c>
    </row>
    <row r="47" spans="2:12" x14ac:dyDescent="0.45">
      <c r="C47" s="36"/>
      <c r="G47" s="15" t="s">
        <v>153</v>
      </c>
      <c r="H47" s="15" t="s">
        <v>161</v>
      </c>
      <c r="I47" s="15">
        <f>3080/0.14</f>
        <v>21999.999999999996</v>
      </c>
    </row>
    <row r="48" spans="2:12" x14ac:dyDescent="0.45">
      <c r="G48" s="15" t="s">
        <v>151</v>
      </c>
      <c r="H48" s="15" t="s">
        <v>155</v>
      </c>
      <c r="I48" s="15">
        <f>I47*1.14</f>
        <v>25079.999999999993</v>
      </c>
    </row>
    <row r="50" spans="2:11" x14ac:dyDescent="0.45">
      <c r="I50" s="15" t="s">
        <v>162</v>
      </c>
    </row>
    <row r="52" spans="2:11" x14ac:dyDescent="0.45">
      <c r="C52" s="14" t="s">
        <v>163</v>
      </c>
      <c r="D52" s="14"/>
      <c r="E52" s="14"/>
      <c r="F52" s="14"/>
      <c r="G52" s="14"/>
      <c r="H52" s="14"/>
      <c r="I52" s="14"/>
      <c r="J52" s="14"/>
      <c r="K52" s="14"/>
    </row>
    <row r="53" spans="2:11" x14ac:dyDescent="0.45">
      <c r="B53" s="15" t="s">
        <v>164</v>
      </c>
      <c r="C53" s="15" t="s">
        <v>165</v>
      </c>
      <c r="D53" s="15" t="s">
        <v>166</v>
      </c>
      <c r="E53" s="15" t="s">
        <v>167</v>
      </c>
      <c r="F53" s="15" t="s">
        <v>168</v>
      </c>
      <c r="G53" s="15" t="s">
        <v>169</v>
      </c>
      <c r="H53" s="15" t="s">
        <v>170</v>
      </c>
      <c r="I53" s="15" t="s">
        <v>171</v>
      </c>
      <c r="J53" s="15" t="s">
        <v>70</v>
      </c>
    </row>
  </sheetData>
  <mergeCells count="5">
    <mergeCell ref="C2:K2"/>
    <mergeCell ref="C22:K22"/>
    <mergeCell ref="C33:K33"/>
    <mergeCell ref="C39:K39"/>
    <mergeCell ref="C52:K52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64"/>
  <sheetViews>
    <sheetView zoomScaleNormal="100" workbookViewId="0">
      <selection activeCell="R11" sqref="R11"/>
    </sheetView>
  </sheetViews>
  <sheetFormatPr defaultColWidth="8.86328125" defaultRowHeight="14.25" x14ac:dyDescent="0.45"/>
  <cols>
    <col min="1" max="1" width="8.86328125" style="15"/>
    <col min="2" max="2" width="14.53125" style="15" customWidth="1"/>
    <col min="3" max="3" width="17.6640625" style="15" customWidth="1"/>
    <col min="4" max="4" width="30.33203125" style="15" customWidth="1"/>
    <col min="5" max="5" width="25.1328125" style="15" customWidth="1"/>
    <col min="6" max="6" width="21.33203125" style="15" customWidth="1"/>
    <col min="7" max="7" width="24.1328125" style="15" customWidth="1"/>
    <col min="8" max="8" width="29.6640625" style="15" customWidth="1"/>
    <col min="9" max="9" width="18.6640625" style="15" customWidth="1"/>
    <col min="10" max="10" width="31.1328125" style="15" customWidth="1"/>
    <col min="11" max="11" width="15" style="15" customWidth="1"/>
    <col min="12" max="12" width="28.46484375" style="15" customWidth="1"/>
    <col min="13" max="13" width="14.6640625" style="15" customWidth="1"/>
    <col min="14" max="14" width="25.33203125" style="15" customWidth="1"/>
    <col min="15" max="15" width="21.6640625" style="15" customWidth="1"/>
    <col min="16" max="16" width="18.6640625" style="15" customWidth="1"/>
    <col min="17" max="17" width="23.86328125" style="15" customWidth="1"/>
    <col min="18" max="18" width="20.1328125" style="15" customWidth="1"/>
    <col min="19" max="19" width="21.6640625" style="15" customWidth="1"/>
    <col min="20" max="20" width="28.46484375" style="15" customWidth="1"/>
    <col min="21" max="21" width="20.1328125" style="15" customWidth="1"/>
    <col min="22" max="22" width="21.6640625" style="15" customWidth="1"/>
    <col min="23" max="23" width="28.46484375" style="15" customWidth="1"/>
    <col min="24" max="24" width="20.1328125" style="15" customWidth="1"/>
    <col min="25" max="25" width="21.6640625" style="15" customWidth="1"/>
    <col min="26" max="26" width="28.46484375" style="15" customWidth="1"/>
    <col min="27" max="27" width="20.1328125" style="15" customWidth="1"/>
    <col min="28" max="28" width="21.6640625" style="15" customWidth="1"/>
    <col min="29" max="29" width="28.46484375" style="15" customWidth="1"/>
    <col min="30" max="30" width="20.6640625" style="15" customWidth="1"/>
    <col min="31" max="1024" width="8.86328125" style="15"/>
  </cols>
  <sheetData>
    <row r="2" spans="2:30" x14ac:dyDescent="0.45">
      <c r="B2" s="15" t="s">
        <v>172</v>
      </c>
    </row>
    <row r="3" spans="2:30" x14ac:dyDescent="0.45">
      <c r="B3" s="37" t="s">
        <v>173</v>
      </c>
      <c r="C3" s="38" t="s">
        <v>174</v>
      </c>
      <c r="D3" s="38" t="s">
        <v>175</v>
      </c>
      <c r="E3" s="38" t="s">
        <v>176</v>
      </c>
      <c r="F3" s="38" t="s">
        <v>177</v>
      </c>
      <c r="G3" s="38" t="s">
        <v>178</v>
      </c>
      <c r="H3" s="38" t="s">
        <v>179</v>
      </c>
      <c r="I3" s="38" t="s">
        <v>180</v>
      </c>
      <c r="J3" s="38" t="s">
        <v>181</v>
      </c>
      <c r="K3" s="38" t="s">
        <v>182</v>
      </c>
      <c r="L3" s="38" t="s">
        <v>183</v>
      </c>
      <c r="M3" s="38" t="s">
        <v>184</v>
      </c>
      <c r="N3" s="38" t="s">
        <v>185</v>
      </c>
      <c r="O3" s="38" t="s">
        <v>186</v>
      </c>
      <c r="P3" s="38" t="s">
        <v>187</v>
      </c>
      <c r="Q3" s="38" t="s">
        <v>188</v>
      </c>
      <c r="R3" s="38" t="s">
        <v>189</v>
      </c>
      <c r="S3" s="38" t="s">
        <v>190</v>
      </c>
      <c r="T3" s="38" t="s">
        <v>191</v>
      </c>
      <c r="U3" s="38" t="s">
        <v>192</v>
      </c>
      <c r="V3" s="38" t="s">
        <v>193</v>
      </c>
      <c r="W3" s="38" t="s">
        <v>194</v>
      </c>
      <c r="X3" s="38" t="s">
        <v>195</v>
      </c>
      <c r="Y3" s="38" t="s">
        <v>196</v>
      </c>
      <c r="Z3" s="38" t="s">
        <v>197</v>
      </c>
      <c r="AA3" s="38" t="s">
        <v>198</v>
      </c>
      <c r="AB3" s="38" t="s">
        <v>199</v>
      </c>
      <c r="AC3" s="38" t="s">
        <v>200</v>
      </c>
      <c r="AD3" s="39" t="s">
        <v>201</v>
      </c>
    </row>
    <row r="4" spans="2:30" x14ac:dyDescent="0.45"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3"/>
    </row>
    <row r="6" spans="2:30" x14ac:dyDescent="0.45">
      <c r="B6" s="15" t="s">
        <v>202</v>
      </c>
    </row>
    <row r="7" spans="2:30" x14ac:dyDescent="0.45">
      <c r="B7" s="16" t="s">
        <v>203</v>
      </c>
      <c r="C7" s="17" t="s">
        <v>204</v>
      </c>
      <c r="D7" s="17" t="s">
        <v>205</v>
      </c>
      <c r="E7" s="17" t="s">
        <v>206</v>
      </c>
      <c r="F7" s="17" t="s">
        <v>207</v>
      </c>
      <c r="G7" s="17" t="s">
        <v>208</v>
      </c>
      <c r="H7" s="17" t="s">
        <v>209</v>
      </c>
      <c r="I7" s="17" t="s">
        <v>210</v>
      </c>
      <c r="J7" s="17" t="s">
        <v>211</v>
      </c>
      <c r="K7" s="17" t="s">
        <v>212</v>
      </c>
      <c r="L7" s="17" t="s">
        <v>213</v>
      </c>
      <c r="M7" s="17" t="s">
        <v>214</v>
      </c>
      <c r="N7" s="18" t="s">
        <v>215</v>
      </c>
    </row>
    <row r="8" spans="2:30" x14ac:dyDescent="0.45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3"/>
    </row>
    <row r="10" spans="2:30" x14ac:dyDescent="0.45">
      <c r="B10" s="15" t="s">
        <v>216</v>
      </c>
    </row>
    <row r="11" spans="2:30" x14ac:dyDescent="0.45">
      <c r="B11" s="16" t="s">
        <v>217</v>
      </c>
      <c r="C11" s="34" t="s">
        <v>173</v>
      </c>
      <c r="D11" s="17" t="s">
        <v>218</v>
      </c>
      <c r="E11" s="17" t="s">
        <v>219</v>
      </c>
      <c r="F11" s="17" t="s">
        <v>220</v>
      </c>
      <c r="G11" s="17" t="s">
        <v>221</v>
      </c>
      <c r="H11" s="17" t="s">
        <v>222</v>
      </c>
      <c r="I11" s="17" t="s">
        <v>223</v>
      </c>
      <c r="J11" s="17" t="s">
        <v>224</v>
      </c>
      <c r="K11" s="17" t="s">
        <v>225</v>
      </c>
      <c r="L11" s="18" t="s">
        <v>226</v>
      </c>
    </row>
    <row r="12" spans="2:30" x14ac:dyDescent="0.45">
      <c r="B12" s="19"/>
      <c r="C12" s="35"/>
      <c r="D12" s="20"/>
      <c r="E12" s="20"/>
      <c r="F12" s="20"/>
      <c r="G12" s="20"/>
      <c r="H12" s="20"/>
      <c r="I12" s="20"/>
      <c r="J12" s="20"/>
      <c r="K12" s="20"/>
      <c r="L12" s="23"/>
    </row>
    <row r="14" spans="2:30" x14ac:dyDescent="0.45">
      <c r="B14" s="15" t="s">
        <v>227</v>
      </c>
    </row>
    <row r="15" spans="2:30" x14ac:dyDescent="0.45">
      <c r="B15" s="37" t="s">
        <v>228</v>
      </c>
      <c r="C15" s="38" t="s">
        <v>173</v>
      </c>
      <c r="D15" s="38" t="s">
        <v>229</v>
      </c>
      <c r="E15" s="38" t="s">
        <v>230</v>
      </c>
      <c r="F15" s="38" t="s">
        <v>231</v>
      </c>
      <c r="G15" s="38" t="s">
        <v>232</v>
      </c>
      <c r="H15" s="38" t="s">
        <v>233</v>
      </c>
      <c r="I15" s="38" t="s">
        <v>234</v>
      </c>
      <c r="J15" s="38" t="s">
        <v>235</v>
      </c>
      <c r="K15" s="38" t="s">
        <v>236</v>
      </c>
      <c r="L15" s="38" t="s">
        <v>237</v>
      </c>
      <c r="M15" s="38" t="s">
        <v>238</v>
      </c>
      <c r="N15" s="38" t="s">
        <v>239</v>
      </c>
      <c r="O15" s="38" t="s">
        <v>142</v>
      </c>
      <c r="P15" s="39" t="s">
        <v>240</v>
      </c>
    </row>
    <row r="16" spans="2:30" x14ac:dyDescent="0.45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3"/>
    </row>
    <row r="18" spans="2:7" x14ac:dyDescent="0.45">
      <c r="B18" s="15" t="s">
        <v>241</v>
      </c>
    </row>
    <row r="19" spans="2:7" x14ac:dyDescent="0.45">
      <c r="B19" s="17" t="s">
        <v>242</v>
      </c>
      <c r="C19" s="28" t="s">
        <v>173</v>
      </c>
      <c r="D19" s="28" t="s">
        <v>205</v>
      </c>
      <c r="E19" s="28" t="s">
        <v>243</v>
      </c>
      <c r="F19" s="28" t="s">
        <v>244</v>
      </c>
      <c r="G19" s="20" t="s">
        <v>245</v>
      </c>
    </row>
    <row r="20" spans="2:7" x14ac:dyDescent="0.45">
      <c r="B20" s="19"/>
      <c r="C20" s="35"/>
      <c r="D20" s="20"/>
      <c r="E20" s="20"/>
      <c r="F20" s="20"/>
      <c r="G20" s="23"/>
    </row>
    <row r="38" spans="8:14" x14ac:dyDescent="0.45">
      <c r="I38" s="13" t="s">
        <v>246</v>
      </c>
      <c r="J38" s="13"/>
      <c r="K38" s="13"/>
      <c r="L38" s="13"/>
      <c r="M38" s="13"/>
      <c r="N38" s="13"/>
    </row>
    <row r="40" spans="8:14" x14ac:dyDescent="0.45">
      <c r="H40" s="15" t="s">
        <v>247</v>
      </c>
      <c r="I40" s="40" t="s">
        <v>248</v>
      </c>
      <c r="J40" s="29" t="s">
        <v>249</v>
      </c>
      <c r="K40" s="29"/>
      <c r="L40" s="29" t="s">
        <v>250</v>
      </c>
      <c r="M40" s="41"/>
      <c r="N40" s="30" t="s">
        <v>251</v>
      </c>
    </row>
    <row r="41" spans="8:14" x14ac:dyDescent="0.45">
      <c r="I41" s="42">
        <v>2700</v>
      </c>
      <c r="J41" s="43">
        <v>222</v>
      </c>
      <c r="K41" s="44">
        <f t="shared" ref="K41:K50" si="0">J41/I41</f>
        <v>8.2222222222222224E-2</v>
      </c>
      <c r="L41" s="43">
        <v>19.2</v>
      </c>
      <c r="M41" s="45"/>
      <c r="N41" s="46"/>
    </row>
    <row r="42" spans="8:14" x14ac:dyDescent="0.45">
      <c r="I42" s="42">
        <v>4025</v>
      </c>
      <c r="J42" s="43">
        <v>245</v>
      </c>
      <c r="K42" s="44">
        <f t="shared" si="0"/>
        <v>6.0869565217391307E-2</v>
      </c>
      <c r="L42" s="43">
        <v>19.2</v>
      </c>
      <c r="M42" s="45"/>
      <c r="N42" s="46"/>
    </row>
    <row r="43" spans="8:14" x14ac:dyDescent="0.45">
      <c r="I43" s="42">
        <v>2650</v>
      </c>
      <c r="J43" s="43">
        <v>222</v>
      </c>
      <c r="K43" s="44">
        <f t="shared" si="0"/>
        <v>8.3773584905660378E-2</v>
      </c>
      <c r="L43" s="43"/>
      <c r="M43" s="45"/>
      <c r="N43" s="46"/>
    </row>
    <row r="44" spans="8:14" x14ac:dyDescent="0.45">
      <c r="I44" s="42">
        <v>1475</v>
      </c>
      <c r="J44" s="43">
        <v>188</v>
      </c>
      <c r="K44" s="44">
        <f t="shared" si="0"/>
        <v>0.12745762711864406</v>
      </c>
      <c r="L44" s="43"/>
      <c r="M44" s="45"/>
      <c r="N44" s="46"/>
    </row>
    <row r="45" spans="8:14" x14ac:dyDescent="0.45">
      <c r="I45" s="42">
        <v>475</v>
      </c>
      <c r="J45" s="43">
        <v>138</v>
      </c>
      <c r="K45" s="44">
        <f t="shared" si="0"/>
        <v>0.29052631578947369</v>
      </c>
      <c r="L45" s="43"/>
      <c r="M45" s="45"/>
      <c r="N45" s="46"/>
    </row>
    <row r="46" spans="8:14" x14ac:dyDescent="0.45">
      <c r="I46" s="42">
        <v>925</v>
      </c>
      <c r="J46" s="43">
        <v>159</v>
      </c>
      <c r="K46" s="44">
        <f t="shared" si="0"/>
        <v>0.17189189189189188</v>
      </c>
      <c r="L46" s="43"/>
      <c r="M46" s="45"/>
      <c r="N46" s="46">
        <v>9</v>
      </c>
    </row>
    <row r="47" spans="8:14" x14ac:dyDescent="0.45">
      <c r="I47" s="42">
        <v>275</v>
      </c>
      <c r="J47" s="43">
        <v>109</v>
      </c>
      <c r="K47" s="44">
        <f t="shared" si="0"/>
        <v>0.39636363636363636</v>
      </c>
      <c r="L47" s="43"/>
      <c r="M47" s="45"/>
      <c r="N47" s="46">
        <v>9</v>
      </c>
    </row>
    <row r="48" spans="8:14" x14ac:dyDescent="0.45">
      <c r="I48" s="42">
        <v>1425</v>
      </c>
      <c r="J48" s="43">
        <v>188</v>
      </c>
      <c r="K48" s="44">
        <f t="shared" si="0"/>
        <v>0.13192982456140351</v>
      </c>
      <c r="L48" s="43"/>
      <c r="M48" s="45"/>
      <c r="N48" s="46"/>
    </row>
    <row r="49" spans="8:14" x14ac:dyDescent="0.45">
      <c r="I49" s="42">
        <v>2750</v>
      </c>
      <c r="J49" s="43">
        <v>224</v>
      </c>
      <c r="K49" s="44">
        <f t="shared" si="0"/>
        <v>8.145454545454546E-2</v>
      </c>
      <c r="L49" s="43"/>
      <c r="M49" s="45"/>
      <c r="N49" s="46">
        <v>9</v>
      </c>
    </row>
    <row r="50" spans="8:14" x14ac:dyDescent="0.45">
      <c r="I50" s="47">
        <v>1850</v>
      </c>
      <c r="J50" s="31">
        <v>187</v>
      </c>
      <c r="K50" s="44">
        <f t="shared" si="0"/>
        <v>0.10108108108108108</v>
      </c>
      <c r="L50" s="31">
        <v>19.2</v>
      </c>
      <c r="M50" s="48"/>
      <c r="N50" s="32"/>
    </row>
    <row r="51" spans="8:14" x14ac:dyDescent="0.45">
      <c r="I51" s="49"/>
      <c r="J51" s="50">
        <f>AVERAGE(J41:J50)</f>
        <v>188.2</v>
      </c>
      <c r="K51" s="51"/>
      <c r="L51" s="33"/>
      <c r="M51" s="33"/>
      <c r="N51" s="33"/>
    </row>
    <row r="53" spans="8:14" x14ac:dyDescent="0.45">
      <c r="H53" s="15" t="s">
        <v>252</v>
      </c>
      <c r="I53" s="40">
        <v>1350</v>
      </c>
      <c r="J53" s="29">
        <v>198</v>
      </c>
      <c r="K53" s="52">
        <f t="shared" ref="K53:K63" si="1">J53/I53</f>
        <v>0.14666666666666667</v>
      </c>
      <c r="L53" s="29"/>
      <c r="M53" s="17"/>
      <c r="N53" s="18"/>
    </row>
    <row r="54" spans="8:14" x14ac:dyDescent="0.45">
      <c r="I54" s="53">
        <v>1200</v>
      </c>
      <c r="J54" s="43">
        <v>180</v>
      </c>
      <c r="K54" s="44">
        <f t="shared" si="1"/>
        <v>0.15</v>
      </c>
      <c r="L54" s="43">
        <v>36</v>
      </c>
      <c r="M54" s="28"/>
      <c r="N54" s="54"/>
    </row>
    <row r="55" spans="8:14" x14ac:dyDescent="0.45">
      <c r="I55" s="53">
        <v>250</v>
      </c>
      <c r="J55" s="43">
        <v>114</v>
      </c>
      <c r="K55" s="44">
        <f t="shared" si="1"/>
        <v>0.45600000000000002</v>
      </c>
      <c r="L55" s="43"/>
      <c r="M55" s="28"/>
      <c r="N55" s="54"/>
    </row>
    <row r="56" spans="8:14" x14ac:dyDescent="0.45">
      <c r="I56" s="53">
        <v>1100</v>
      </c>
      <c r="J56" s="43">
        <v>180</v>
      </c>
      <c r="K56" s="44">
        <f t="shared" si="1"/>
        <v>0.16363636363636364</v>
      </c>
      <c r="L56" s="43">
        <v>36</v>
      </c>
      <c r="M56" s="28"/>
      <c r="N56" s="54"/>
    </row>
    <row r="57" spans="8:14" x14ac:dyDescent="0.45">
      <c r="I57" s="53">
        <v>1675</v>
      </c>
      <c r="J57" s="43">
        <v>207</v>
      </c>
      <c r="K57" s="44">
        <f t="shared" si="1"/>
        <v>0.1235820895522388</v>
      </c>
      <c r="L57" s="43">
        <v>36</v>
      </c>
      <c r="M57" s="28"/>
      <c r="N57" s="54"/>
    </row>
    <row r="58" spans="8:14" x14ac:dyDescent="0.45">
      <c r="I58" s="53">
        <v>700</v>
      </c>
      <c r="J58" s="43">
        <v>156</v>
      </c>
      <c r="K58" s="44">
        <f t="shared" si="1"/>
        <v>0.22285714285714286</v>
      </c>
      <c r="L58" s="43"/>
      <c r="M58" s="28"/>
      <c r="N58" s="54"/>
    </row>
    <row r="59" spans="8:14" x14ac:dyDescent="0.45">
      <c r="I59" s="53">
        <v>600</v>
      </c>
      <c r="J59" s="43">
        <v>156</v>
      </c>
      <c r="K59" s="44">
        <f t="shared" si="1"/>
        <v>0.26</v>
      </c>
      <c r="L59" s="43"/>
      <c r="M59" s="28"/>
      <c r="N59" s="54"/>
    </row>
    <row r="60" spans="8:14" x14ac:dyDescent="0.45">
      <c r="I60" s="53">
        <v>3100</v>
      </c>
      <c r="J60" s="43">
        <v>246</v>
      </c>
      <c r="K60" s="44">
        <f t="shared" si="1"/>
        <v>7.9354838709677425E-2</v>
      </c>
      <c r="L60" s="43">
        <v>36</v>
      </c>
      <c r="M60" s="28"/>
      <c r="N60" s="54"/>
    </row>
    <row r="61" spans="8:14" x14ac:dyDescent="0.45">
      <c r="I61" s="53">
        <v>1400</v>
      </c>
      <c r="J61" s="43">
        <v>198</v>
      </c>
      <c r="K61" s="44">
        <f t="shared" si="1"/>
        <v>0.14142857142857143</v>
      </c>
      <c r="L61" s="43"/>
      <c r="M61" s="28"/>
      <c r="N61" s="54"/>
    </row>
    <row r="62" spans="8:14" x14ac:dyDescent="0.45">
      <c r="I62" s="53">
        <v>750</v>
      </c>
      <c r="J62" s="43">
        <v>165</v>
      </c>
      <c r="K62" s="44">
        <f t="shared" si="1"/>
        <v>0.22</v>
      </c>
      <c r="L62" s="43"/>
      <c r="M62" s="28"/>
      <c r="N62" s="54"/>
    </row>
    <row r="63" spans="8:14" x14ac:dyDescent="0.45">
      <c r="I63" s="55">
        <v>1350</v>
      </c>
      <c r="J63" s="31">
        <v>198</v>
      </c>
      <c r="K63" s="56">
        <f t="shared" si="1"/>
        <v>0.14666666666666667</v>
      </c>
      <c r="L63" s="31"/>
      <c r="M63" s="20"/>
      <c r="N63" s="23"/>
    </row>
    <row r="64" spans="8:14" x14ac:dyDescent="0.45">
      <c r="J64" s="50">
        <f>AVERAGE(J53:J63)</f>
        <v>181.63636363636363</v>
      </c>
    </row>
  </sheetData>
  <mergeCells count="1">
    <mergeCell ref="I38:N38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8"/>
  <sheetViews>
    <sheetView showGridLines="0" topLeftCell="E1" zoomScaleNormal="100" workbookViewId="0">
      <selection activeCell="E3" sqref="E3"/>
    </sheetView>
  </sheetViews>
  <sheetFormatPr defaultColWidth="8.86328125" defaultRowHeight="14.25" x14ac:dyDescent="0.45"/>
  <cols>
    <col min="1" max="2" width="8.86328125" style="15"/>
    <col min="3" max="3" width="17.33203125" style="15" customWidth="1"/>
    <col min="4" max="4" width="17.6640625" style="15" customWidth="1"/>
    <col min="5" max="5" width="8.86328125" style="15"/>
    <col min="6" max="6" width="15.46484375" style="15" customWidth="1"/>
    <col min="7" max="10" width="28.6640625" style="15" customWidth="1"/>
    <col min="11" max="11" width="19.46484375" style="15" customWidth="1"/>
    <col min="12" max="14" width="18.33203125" style="15" customWidth="1"/>
    <col min="15" max="15" width="20.1328125" style="15" customWidth="1"/>
    <col min="16" max="16" width="19.86328125" style="15" customWidth="1"/>
    <col min="17" max="17" width="20.6640625" style="15" customWidth="1"/>
    <col min="18" max="18" width="19" style="15" customWidth="1"/>
    <col min="19" max="19" width="18.33203125" style="15" customWidth="1"/>
    <col min="20" max="20" width="22.46484375" style="15" customWidth="1"/>
    <col min="21" max="21" width="13.33203125" style="15" customWidth="1"/>
    <col min="22" max="22" width="18.33203125" style="15" customWidth="1"/>
    <col min="23" max="23" width="13.86328125" style="15" customWidth="1"/>
    <col min="24" max="24" width="10.33203125" style="15" customWidth="1"/>
    <col min="25" max="25" width="15" style="15" customWidth="1"/>
    <col min="26" max="26" width="18.33203125" style="15" customWidth="1"/>
    <col min="27" max="27" width="15.53125" style="15" customWidth="1"/>
    <col min="28" max="28" width="13.86328125" style="15" customWidth="1"/>
    <col min="29" max="29" width="7.46484375" style="15" customWidth="1"/>
    <col min="30" max="1024" width="8.86328125" style="15"/>
  </cols>
  <sheetData>
    <row r="2" spans="2:14" x14ac:dyDescent="0.45">
      <c r="B2" s="12" t="s">
        <v>253</v>
      </c>
      <c r="C2" s="12"/>
      <c r="D2" s="12"/>
    </row>
    <row r="3" spans="2:14" x14ac:dyDescent="0.45">
      <c r="B3" s="57" t="s">
        <v>254</v>
      </c>
      <c r="C3" s="58" t="s">
        <v>255</v>
      </c>
      <c r="D3" s="59" t="s">
        <v>256</v>
      </c>
      <c r="F3" s="15" t="s">
        <v>257</v>
      </c>
      <c r="G3" s="40" t="s">
        <v>258</v>
      </c>
      <c r="H3" s="60" t="s">
        <v>4</v>
      </c>
      <c r="I3" s="29" t="s">
        <v>173</v>
      </c>
      <c r="J3" s="29" t="s">
        <v>259</v>
      </c>
      <c r="K3" s="30" t="s">
        <v>85</v>
      </c>
    </row>
    <row r="4" spans="2:14" x14ac:dyDescent="0.45">
      <c r="B4" s="11" t="s">
        <v>257</v>
      </c>
      <c r="C4" s="61" t="s">
        <v>260</v>
      </c>
      <c r="D4" s="62"/>
      <c r="G4" s="55"/>
      <c r="H4" s="63"/>
      <c r="I4" s="31"/>
      <c r="J4" s="31"/>
      <c r="K4" s="32"/>
    </row>
    <row r="5" spans="2:14" x14ac:dyDescent="0.45">
      <c r="B5" s="11"/>
      <c r="C5" s="64" t="s">
        <v>261</v>
      </c>
      <c r="D5" s="54"/>
      <c r="G5" s="33"/>
      <c r="H5" s="33"/>
      <c r="I5" s="33"/>
      <c r="J5" s="33"/>
      <c r="K5" s="33"/>
      <c r="L5" s="33"/>
      <c r="M5" s="33"/>
    </row>
    <row r="6" spans="2:14" x14ac:dyDescent="0.45">
      <c r="B6" s="11"/>
      <c r="C6" s="64" t="s">
        <v>19</v>
      </c>
      <c r="D6" s="54"/>
      <c r="G6" s="33"/>
      <c r="H6" s="33"/>
      <c r="I6" s="33"/>
      <c r="J6" s="33"/>
      <c r="K6" s="33"/>
      <c r="L6" s="33"/>
      <c r="M6" s="33"/>
      <c r="N6" s="33"/>
    </row>
    <row r="7" spans="2:14" x14ac:dyDescent="0.45">
      <c r="B7" s="11"/>
      <c r="C7" s="64" t="s">
        <v>169</v>
      </c>
      <c r="D7" s="54"/>
      <c r="F7" s="15" t="s">
        <v>262</v>
      </c>
      <c r="G7" s="40" t="s">
        <v>263</v>
      </c>
      <c r="H7" s="29" t="s">
        <v>4</v>
      </c>
      <c r="I7" s="29" t="s">
        <v>173</v>
      </c>
      <c r="J7" s="29" t="s">
        <v>258</v>
      </c>
      <c r="K7" s="29" t="s">
        <v>264</v>
      </c>
      <c r="L7" s="30" t="s">
        <v>265</v>
      </c>
    </row>
    <row r="8" spans="2:14" x14ac:dyDescent="0.45">
      <c r="B8" s="11"/>
      <c r="C8" s="64" t="s">
        <v>266</v>
      </c>
      <c r="D8" s="54"/>
      <c r="G8" s="55"/>
      <c r="H8" s="31"/>
      <c r="I8" s="31"/>
      <c r="J8" s="31"/>
      <c r="K8" s="31"/>
      <c r="L8" s="32"/>
    </row>
    <row r="9" spans="2:14" x14ac:dyDescent="0.45">
      <c r="B9" s="11"/>
      <c r="C9" s="64" t="s">
        <v>85</v>
      </c>
      <c r="D9" s="54"/>
    </row>
    <row r="10" spans="2:14" x14ac:dyDescent="0.45">
      <c r="B10" s="11"/>
      <c r="C10" s="64" t="s">
        <v>245</v>
      </c>
      <c r="D10" s="54"/>
    </row>
    <row r="11" spans="2:14" x14ac:dyDescent="0.45">
      <c r="B11" s="11"/>
      <c r="C11" s="64" t="s">
        <v>267</v>
      </c>
      <c r="D11" s="54"/>
      <c r="F11" s="15" t="s">
        <v>268</v>
      </c>
      <c r="G11" s="16" t="s">
        <v>269</v>
      </c>
      <c r="H11" s="17" t="s">
        <v>258</v>
      </c>
      <c r="I11" s="17" t="s">
        <v>263</v>
      </c>
      <c r="J11" s="17" t="s">
        <v>270</v>
      </c>
      <c r="K11" s="17" t="s">
        <v>271</v>
      </c>
      <c r="L11" s="18" t="s">
        <v>272</v>
      </c>
    </row>
    <row r="12" spans="2:14" x14ac:dyDescent="0.45">
      <c r="B12" s="10" t="s">
        <v>262</v>
      </c>
      <c r="C12" s="64" t="s">
        <v>260</v>
      </c>
      <c r="D12" s="54"/>
      <c r="G12" s="19"/>
      <c r="H12" s="20"/>
      <c r="I12" s="20"/>
      <c r="J12" s="20"/>
      <c r="K12" s="20"/>
      <c r="L12" s="23"/>
    </row>
    <row r="13" spans="2:14" x14ac:dyDescent="0.45">
      <c r="B13" s="10"/>
      <c r="C13" s="64" t="s">
        <v>261</v>
      </c>
      <c r="D13" s="54"/>
    </row>
    <row r="14" spans="2:14" x14ac:dyDescent="0.45">
      <c r="B14" s="10"/>
      <c r="C14" s="64" t="s">
        <v>19</v>
      </c>
      <c r="D14" s="54"/>
    </row>
    <row r="15" spans="2:14" x14ac:dyDescent="0.45">
      <c r="B15" s="10"/>
      <c r="C15" s="64" t="s">
        <v>169</v>
      </c>
      <c r="D15" s="54"/>
      <c r="F15" s="15" t="s">
        <v>126</v>
      </c>
      <c r="G15" s="65" t="s">
        <v>273</v>
      </c>
      <c r="H15" s="66" t="s">
        <v>258</v>
      </c>
      <c r="I15" s="66" t="s">
        <v>263</v>
      </c>
      <c r="J15" s="66" t="s">
        <v>274</v>
      </c>
      <c r="K15" s="18" t="s">
        <v>275</v>
      </c>
    </row>
    <row r="16" spans="2:14" x14ac:dyDescent="0.45">
      <c r="B16" s="10"/>
      <c r="C16" s="64" t="s">
        <v>266</v>
      </c>
      <c r="D16" s="54"/>
      <c r="G16" s="67"/>
      <c r="H16" s="68"/>
      <c r="I16" s="68"/>
      <c r="J16" s="68"/>
      <c r="K16" s="23"/>
    </row>
    <row r="17" spans="2:28" x14ac:dyDescent="0.45">
      <c r="B17" s="10"/>
      <c r="C17" s="64"/>
      <c r="D17" s="54"/>
    </row>
    <row r="18" spans="2:28" x14ac:dyDescent="0.45">
      <c r="B18" s="10"/>
      <c r="C18" s="64" t="s">
        <v>85</v>
      </c>
      <c r="D18" s="54"/>
    </row>
    <row r="19" spans="2:28" x14ac:dyDescent="0.45">
      <c r="B19" s="10"/>
      <c r="C19" s="64" t="s">
        <v>245</v>
      </c>
      <c r="D19" s="54"/>
      <c r="F19" s="15" t="s">
        <v>276</v>
      </c>
      <c r="G19" s="65" t="s">
        <v>277</v>
      </c>
      <c r="H19" s="66" t="s">
        <v>258</v>
      </c>
      <c r="I19" s="66" t="s">
        <v>263</v>
      </c>
      <c r="J19" s="66" t="s">
        <v>269</v>
      </c>
      <c r="K19" s="66" t="s">
        <v>278</v>
      </c>
      <c r="L19" s="66" t="s">
        <v>279</v>
      </c>
      <c r="M19" s="66" t="s">
        <v>280</v>
      </c>
      <c r="N19" s="66" t="s">
        <v>281</v>
      </c>
      <c r="O19" s="66" t="s">
        <v>282</v>
      </c>
      <c r="P19" s="66" t="s">
        <v>283</v>
      </c>
      <c r="Q19" s="66" t="s">
        <v>284</v>
      </c>
      <c r="R19" s="30" t="s">
        <v>285</v>
      </c>
    </row>
    <row r="20" spans="2:28" x14ac:dyDescent="0.45">
      <c r="B20" s="10"/>
      <c r="C20" s="64" t="s">
        <v>267</v>
      </c>
      <c r="D20" s="54"/>
      <c r="G20" s="67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31"/>
    </row>
    <row r="21" spans="2:28" x14ac:dyDescent="0.45">
      <c r="B21" s="9" t="s">
        <v>286</v>
      </c>
      <c r="C21" s="8" t="s">
        <v>55</v>
      </c>
      <c r="D21" s="54" t="s">
        <v>287</v>
      </c>
    </row>
    <row r="22" spans="2:28" x14ac:dyDescent="0.45">
      <c r="B22" s="9"/>
      <c r="C22" s="8"/>
      <c r="D22" s="54" t="s">
        <v>288</v>
      </c>
    </row>
    <row r="23" spans="2:28" x14ac:dyDescent="0.45">
      <c r="B23" s="9"/>
      <c r="C23" s="8"/>
      <c r="D23" s="54" t="s">
        <v>289</v>
      </c>
      <c r="F23" s="15" t="s">
        <v>286</v>
      </c>
      <c r="G23" s="40" t="s">
        <v>290</v>
      </c>
      <c r="H23" s="60" t="s">
        <v>258</v>
      </c>
      <c r="I23" s="60" t="s">
        <v>263</v>
      </c>
      <c r="J23" s="60" t="s">
        <v>277</v>
      </c>
      <c r="K23" s="29" t="s">
        <v>291</v>
      </c>
      <c r="L23" s="29" t="s">
        <v>292</v>
      </c>
      <c r="M23" s="29" t="s">
        <v>293</v>
      </c>
      <c r="N23" s="29" t="s">
        <v>294</v>
      </c>
      <c r="O23" s="29" t="s">
        <v>81</v>
      </c>
      <c r="P23" s="29" t="s">
        <v>82</v>
      </c>
      <c r="Q23" s="29" t="s">
        <v>83</v>
      </c>
      <c r="R23" s="29" t="s">
        <v>84</v>
      </c>
      <c r="S23" s="30" t="s">
        <v>85</v>
      </c>
    </row>
    <row r="24" spans="2:28" x14ac:dyDescent="0.45">
      <c r="B24" s="9"/>
      <c r="C24" s="8"/>
      <c r="D24" s="54" t="s">
        <v>295</v>
      </c>
      <c r="G24" s="55"/>
      <c r="H24" s="63"/>
      <c r="I24" s="63"/>
      <c r="J24" s="63"/>
      <c r="K24" s="31"/>
      <c r="L24" s="31"/>
      <c r="M24" s="31"/>
      <c r="N24" s="31"/>
      <c r="O24" s="31"/>
      <c r="P24" s="31"/>
      <c r="Q24" s="31"/>
      <c r="R24" s="31"/>
      <c r="S24" s="31"/>
    </row>
    <row r="25" spans="2:28" x14ac:dyDescent="0.45">
      <c r="B25" s="9"/>
      <c r="C25" s="8"/>
      <c r="D25" s="54" t="s">
        <v>296</v>
      </c>
    </row>
    <row r="26" spans="2:28" x14ac:dyDescent="0.45">
      <c r="B26" s="9"/>
      <c r="C26" s="8"/>
      <c r="D26" s="54" t="s">
        <v>297</v>
      </c>
    </row>
    <row r="27" spans="2:28" x14ac:dyDescent="0.45">
      <c r="B27" s="9"/>
      <c r="C27" s="64" t="s">
        <v>291</v>
      </c>
      <c r="D27" s="54"/>
    </row>
    <row r="28" spans="2:28" x14ac:dyDescent="0.45">
      <c r="B28" s="9"/>
      <c r="C28" s="64" t="s">
        <v>293</v>
      </c>
      <c r="D28" s="54"/>
      <c r="F28" s="14" t="s">
        <v>298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2:28" x14ac:dyDescent="0.45">
      <c r="B29" s="9"/>
      <c r="C29" s="64" t="s">
        <v>294</v>
      </c>
      <c r="D29" s="54"/>
      <c r="F29" s="15" t="s">
        <v>299</v>
      </c>
    </row>
    <row r="30" spans="2:28" x14ac:dyDescent="0.45">
      <c r="B30" s="9"/>
      <c r="C30" s="64" t="s">
        <v>245</v>
      </c>
      <c r="D30" s="54"/>
      <c r="G30" s="16" t="s">
        <v>146</v>
      </c>
      <c r="H30" s="17" t="s">
        <v>173</v>
      </c>
      <c r="I30" s="17" t="s">
        <v>5</v>
      </c>
      <c r="J30" s="17" t="s">
        <v>6</v>
      </c>
      <c r="K30" s="17" t="s">
        <v>300</v>
      </c>
      <c r="L30" s="17" t="s">
        <v>301</v>
      </c>
      <c r="M30" s="17" t="s">
        <v>174</v>
      </c>
      <c r="N30" s="38" t="s">
        <v>179</v>
      </c>
      <c r="O30" s="38" t="s">
        <v>180</v>
      </c>
      <c r="P30" s="17" t="s">
        <v>177</v>
      </c>
      <c r="Q30" s="17" t="s">
        <v>302</v>
      </c>
      <c r="R30" s="17" t="s">
        <v>303</v>
      </c>
      <c r="S30" s="17" t="s">
        <v>244</v>
      </c>
      <c r="T30" s="17" t="s">
        <v>126</v>
      </c>
      <c r="U30" s="17" t="s">
        <v>67</v>
      </c>
      <c r="V30" s="17" t="s">
        <v>304</v>
      </c>
      <c r="W30" s="17" t="s">
        <v>305</v>
      </c>
      <c r="X30" s="17" t="s">
        <v>306</v>
      </c>
      <c r="Y30" s="17" t="s">
        <v>307</v>
      </c>
      <c r="Z30" s="69" t="s">
        <v>308</v>
      </c>
      <c r="AA30" s="69" t="s">
        <v>309</v>
      </c>
      <c r="AB30" s="18" t="s">
        <v>129</v>
      </c>
    </row>
    <row r="31" spans="2:28" x14ac:dyDescent="0.45">
      <c r="B31" s="9"/>
      <c r="C31" s="64" t="s">
        <v>310</v>
      </c>
      <c r="D31" s="54"/>
      <c r="G31" s="1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70"/>
      <c r="AA31" s="70"/>
      <c r="AB31" s="23"/>
    </row>
    <row r="32" spans="2:28" x14ac:dyDescent="0.45">
      <c r="B32" s="9"/>
      <c r="C32" s="64" t="s">
        <v>311</v>
      </c>
      <c r="D32" s="54"/>
    </row>
    <row r="33" spans="2:17" x14ac:dyDescent="0.45">
      <c r="B33" s="9"/>
      <c r="C33" s="64" t="s">
        <v>312</v>
      </c>
      <c r="D33" s="54"/>
      <c r="F33" s="71" t="s">
        <v>313</v>
      </c>
    </row>
    <row r="34" spans="2:17" x14ac:dyDescent="0.45">
      <c r="B34" s="9"/>
      <c r="C34" s="35" t="s">
        <v>85</v>
      </c>
      <c r="D34" s="23"/>
      <c r="G34" s="16" t="s">
        <v>139</v>
      </c>
      <c r="H34" s="17" t="s">
        <v>7</v>
      </c>
      <c r="I34" s="17" t="s">
        <v>314</v>
      </c>
      <c r="J34" s="17" t="s">
        <v>315</v>
      </c>
      <c r="K34" s="17" t="s">
        <v>316</v>
      </c>
      <c r="L34" s="17" t="s">
        <v>317</v>
      </c>
      <c r="M34" s="17" t="s">
        <v>318</v>
      </c>
      <c r="N34" s="17" t="s">
        <v>319</v>
      </c>
      <c r="O34" s="17" t="s">
        <v>320</v>
      </c>
      <c r="P34" s="17" t="s">
        <v>321</v>
      </c>
      <c r="Q34" s="18" t="s">
        <v>322</v>
      </c>
    </row>
    <row r="35" spans="2:17" x14ac:dyDescent="0.45">
      <c r="G35" s="19"/>
      <c r="H35" s="20"/>
      <c r="I35" s="20"/>
      <c r="J35" s="20"/>
      <c r="K35" s="20"/>
      <c r="L35" s="20"/>
      <c r="M35" s="20"/>
      <c r="N35" s="20"/>
      <c r="O35" s="20"/>
      <c r="P35" s="20"/>
      <c r="Q35" s="23"/>
    </row>
    <row r="37" spans="2:17" x14ac:dyDescent="0.45">
      <c r="G37" s="7" t="s">
        <v>323</v>
      </c>
      <c r="H37" s="7"/>
      <c r="I37" s="7"/>
    </row>
    <row r="38" spans="2:17" x14ac:dyDescent="0.45">
      <c r="G38" s="16" t="s">
        <v>324</v>
      </c>
      <c r="H38" s="17" t="s">
        <v>325</v>
      </c>
      <c r="I38" s="18" t="s">
        <v>326</v>
      </c>
    </row>
    <row r="39" spans="2:17" x14ac:dyDescent="0.45">
      <c r="G39" s="19">
        <v>0.27</v>
      </c>
      <c r="H39" s="20">
        <v>42.5</v>
      </c>
      <c r="I39" s="23">
        <v>50</v>
      </c>
    </row>
    <row r="41" spans="2:17" x14ac:dyDescent="0.45">
      <c r="G41" s="15" t="s">
        <v>327</v>
      </c>
    </row>
    <row r="42" spans="2:17" x14ac:dyDescent="0.45">
      <c r="F42" s="72"/>
      <c r="G42" s="15" t="s">
        <v>328</v>
      </c>
    </row>
    <row r="43" spans="2:17" x14ac:dyDescent="0.45">
      <c r="G43" s="15" t="s">
        <v>329</v>
      </c>
    </row>
    <row r="44" spans="2:17" x14ac:dyDescent="0.45">
      <c r="H44" s="15" t="s">
        <v>330</v>
      </c>
    </row>
    <row r="45" spans="2:17" x14ac:dyDescent="0.45">
      <c r="H45" s="15" t="s">
        <v>331</v>
      </c>
    </row>
    <row r="48" spans="2:17" x14ac:dyDescent="0.45">
      <c r="G48" s="15" t="s">
        <v>332</v>
      </c>
    </row>
  </sheetData>
  <mergeCells count="7">
    <mergeCell ref="F28:T28"/>
    <mergeCell ref="G37:I37"/>
    <mergeCell ref="B2:D2"/>
    <mergeCell ref="B4:B11"/>
    <mergeCell ref="B12:B20"/>
    <mergeCell ref="B21:B34"/>
    <mergeCell ref="C21:C26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MJ36"/>
  <sheetViews>
    <sheetView topLeftCell="A17" zoomScaleNormal="100" workbookViewId="0">
      <selection activeCell="H36" sqref="H36"/>
    </sheetView>
  </sheetViews>
  <sheetFormatPr defaultColWidth="8.86328125" defaultRowHeight="14.25" x14ac:dyDescent="0.45"/>
  <cols>
    <col min="1" max="1" width="8.86328125" style="15"/>
    <col min="2" max="2" width="14.1328125" style="15" customWidth="1"/>
    <col min="3" max="3" width="23.33203125" style="15" customWidth="1"/>
    <col min="4" max="4" width="10.46484375" style="15" customWidth="1"/>
    <col min="5" max="6" width="8.86328125" style="15"/>
    <col min="7" max="7" width="13.86328125" style="15" customWidth="1"/>
    <col min="8" max="8" width="11.33203125" style="15" customWidth="1"/>
    <col min="9" max="9" width="8.86328125" style="15"/>
    <col min="10" max="10" width="14.33203125" style="15" customWidth="1"/>
    <col min="11" max="14" width="8.86328125" style="15"/>
    <col min="15" max="15" width="14.33203125" style="15" customWidth="1"/>
    <col min="16" max="1024" width="8.86328125" style="15"/>
  </cols>
  <sheetData>
    <row r="3" spans="2:17" x14ac:dyDescent="0.45">
      <c r="E3" s="15" t="s">
        <v>333</v>
      </c>
    </row>
    <row r="4" spans="2:17" x14ac:dyDescent="0.45">
      <c r="B4" s="73" t="s">
        <v>334</v>
      </c>
      <c r="C4" s="74" t="s">
        <v>335</v>
      </c>
      <c r="D4" s="74" t="s">
        <v>66</v>
      </c>
      <c r="J4" s="6" t="s">
        <v>336</v>
      </c>
      <c r="K4" s="6"/>
      <c r="L4" s="6"/>
      <c r="O4" s="6" t="s">
        <v>337</v>
      </c>
      <c r="P4" s="6"/>
      <c r="Q4" s="6"/>
    </row>
    <row r="5" spans="2:17" x14ac:dyDescent="0.45">
      <c r="B5" s="5" t="s">
        <v>338</v>
      </c>
      <c r="C5" s="64" t="s">
        <v>1</v>
      </c>
      <c r="D5" s="28"/>
      <c r="E5" s="75"/>
      <c r="I5" s="76">
        <v>1</v>
      </c>
      <c r="J5" s="77" t="s">
        <v>172</v>
      </c>
      <c r="N5" s="76">
        <v>11</v>
      </c>
      <c r="O5" s="77" t="s">
        <v>202</v>
      </c>
    </row>
    <row r="6" spans="2:17" x14ac:dyDescent="0.45">
      <c r="B6" s="5"/>
      <c r="C6" s="64" t="s">
        <v>29</v>
      </c>
      <c r="D6" s="28"/>
      <c r="E6" s="78"/>
      <c r="I6" s="76">
        <v>2</v>
      </c>
      <c r="J6" s="77" t="s">
        <v>29</v>
      </c>
      <c r="N6" s="76">
        <v>12</v>
      </c>
      <c r="O6" s="77" t="s">
        <v>216</v>
      </c>
    </row>
    <row r="7" spans="2:17" x14ac:dyDescent="0.45">
      <c r="B7" s="5"/>
      <c r="C7" s="64" t="s">
        <v>32</v>
      </c>
      <c r="D7" s="28"/>
      <c r="E7" s="78"/>
      <c r="I7" s="76">
        <v>3</v>
      </c>
      <c r="J7" s="77" t="s">
        <v>32</v>
      </c>
      <c r="N7" s="76">
        <v>13</v>
      </c>
      <c r="O7" s="77" t="s">
        <v>227</v>
      </c>
    </row>
    <row r="8" spans="2:17" x14ac:dyDescent="0.45">
      <c r="B8" s="5"/>
      <c r="C8" s="64" t="s">
        <v>33</v>
      </c>
      <c r="D8" s="28"/>
      <c r="I8" s="76">
        <v>4</v>
      </c>
      <c r="J8" s="77" t="s">
        <v>35</v>
      </c>
      <c r="N8" s="76">
        <v>14</v>
      </c>
      <c r="O8" s="77" t="s">
        <v>241</v>
      </c>
    </row>
    <row r="9" spans="2:17" x14ac:dyDescent="0.45">
      <c r="B9" s="5"/>
      <c r="C9" s="64" t="s">
        <v>35</v>
      </c>
      <c r="D9" s="28"/>
      <c r="I9" s="76">
        <v>5</v>
      </c>
      <c r="J9" s="77" t="s">
        <v>41</v>
      </c>
    </row>
    <row r="10" spans="2:17" x14ac:dyDescent="0.45">
      <c r="B10" s="5"/>
      <c r="C10" s="64" t="s">
        <v>41</v>
      </c>
      <c r="D10" s="28"/>
      <c r="I10" s="76">
        <v>6</v>
      </c>
      <c r="J10" s="77" t="s">
        <v>43</v>
      </c>
    </row>
    <row r="11" spans="2:17" x14ac:dyDescent="0.45">
      <c r="B11" s="5"/>
      <c r="C11" s="64" t="s">
        <v>43</v>
      </c>
      <c r="D11" s="28"/>
      <c r="I11" s="76">
        <v>7</v>
      </c>
      <c r="J11" s="77" t="s">
        <v>46</v>
      </c>
    </row>
    <row r="12" spans="2:17" x14ac:dyDescent="0.45">
      <c r="B12" s="5"/>
      <c r="C12" s="64" t="s">
        <v>46</v>
      </c>
      <c r="D12" s="28"/>
      <c r="I12" s="76">
        <v>8</v>
      </c>
      <c r="J12" s="77" t="s">
        <v>339</v>
      </c>
    </row>
    <row r="13" spans="2:17" x14ac:dyDescent="0.45">
      <c r="B13" s="5"/>
      <c r="C13" s="64" t="s">
        <v>20</v>
      </c>
      <c r="D13" s="28"/>
      <c r="E13" s="75"/>
      <c r="I13" s="76">
        <v>9</v>
      </c>
      <c r="J13" s="77" t="s">
        <v>33</v>
      </c>
    </row>
    <row r="14" spans="2:17" x14ac:dyDescent="0.45">
      <c r="B14" s="5"/>
      <c r="C14" s="79" t="s">
        <v>38</v>
      </c>
      <c r="D14" s="28"/>
      <c r="I14" s="76">
        <v>10</v>
      </c>
      <c r="J14" s="77" t="s">
        <v>38</v>
      </c>
    </row>
    <row r="15" spans="2:17" x14ac:dyDescent="0.45">
      <c r="B15" s="5"/>
      <c r="C15" s="64" t="s">
        <v>49</v>
      </c>
      <c r="D15" s="28"/>
      <c r="O15" s="6" t="s">
        <v>340</v>
      </c>
      <c r="P15" s="6"/>
      <c r="Q15" s="6"/>
    </row>
    <row r="16" spans="2:17" x14ac:dyDescent="0.45">
      <c r="B16" s="4" t="s">
        <v>341</v>
      </c>
      <c r="C16" s="28" t="s">
        <v>172</v>
      </c>
      <c r="D16" s="28"/>
      <c r="E16" s="78"/>
      <c r="J16" s="6" t="s">
        <v>342</v>
      </c>
      <c r="K16" s="6"/>
      <c r="L16" s="6"/>
      <c r="N16" s="76">
        <v>18</v>
      </c>
      <c r="O16" s="77" t="s">
        <v>299</v>
      </c>
    </row>
    <row r="17" spans="2:15" x14ac:dyDescent="0.45">
      <c r="B17" s="4"/>
      <c r="C17" s="28" t="s">
        <v>202</v>
      </c>
      <c r="D17" s="28"/>
      <c r="E17" s="78"/>
      <c r="I17" s="76">
        <v>15</v>
      </c>
      <c r="J17" s="77" t="s">
        <v>1</v>
      </c>
      <c r="N17" s="76">
        <v>19</v>
      </c>
      <c r="O17" s="77" t="s">
        <v>257</v>
      </c>
    </row>
    <row r="18" spans="2:15" x14ac:dyDescent="0.45">
      <c r="B18" s="4"/>
      <c r="C18" s="28" t="s">
        <v>216</v>
      </c>
      <c r="D18" s="28"/>
      <c r="E18" s="78"/>
      <c r="I18" s="76">
        <v>16</v>
      </c>
      <c r="J18" s="77" t="s">
        <v>20</v>
      </c>
      <c r="N18" s="76">
        <v>20</v>
      </c>
      <c r="O18" s="77" t="s">
        <v>262</v>
      </c>
    </row>
    <row r="19" spans="2:15" x14ac:dyDescent="0.45">
      <c r="B19" s="4"/>
      <c r="C19" s="28" t="s">
        <v>227</v>
      </c>
      <c r="D19" s="28"/>
      <c r="E19" s="78"/>
      <c r="I19" s="76">
        <v>17</v>
      </c>
      <c r="J19" s="77" t="s">
        <v>94</v>
      </c>
      <c r="N19" s="76">
        <v>21</v>
      </c>
      <c r="O19" s="15" t="s">
        <v>313</v>
      </c>
    </row>
    <row r="20" spans="2:15" x14ac:dyDescent="0.45">
      <c r="B20" s="4"/>
      <c r="C20" s="28" t="s">
        <v>241</v>
      </c>
      <c r="D20" s="28"/>
      <c r="E20" s="78"/>
      <c r="N20" s="76">
        <v>22</v>
      </c>
      <c r="O20" s="77" t="s">
        <v>268</v>
      </c>
    </row>
    <row r="21" spans="2:15" x14ac:dyDescent="0.45">
      <c r="B21" s="3" t="s">
        <v>343</v>
      </c>
      <c r="C21" s="28" t="s">
        <v>299</v>
      </c>
      <c r="D21" s="28"/>
      <c r="N21" s="76">
        <v>23</v>
      </c>
      <c r="O21" s="15" t="s">
        <v>286</v>
      </c>
    </row>
    <row r="22" spans="2:15" x14ac:dyDescent="0.45">
      <c r="B22" s="3"/>
      <c r="C22" s="28" t="s">
        <v>257</v>
      </c>
      <c r="D22" s="28"/>
      <c r="E22" s="75"/>
    </row>
    <row r="23" spans="2:15" x14ac:dyDescent="0.45">
      <c r="B23" s="3"/>
      <c r="C23" s="28" t="s">
        <v>262</v>
      </c>
      <c r="D23" s="28"/>
      <c r="E23" s="75"/>
    </row>
    <row r="24" spans="2:15" x14ac:dyDescent="0.45">
      <c r="B24" s="3"/>
      <c r="C24" s="80" t="s">
        <v>313</v>
      </c>
      <c r="D24" s="28"/>
    </row>
    <row r="25" spans="2:15" x14ac:dyDescent="0.45">
      <c r="B25" s="3"/>
      <c r="C25" s="28" t="s">
        <v>268</v>
      </c>
      <c r="D25" s="28"/>
    </row>
    <row r="26" spans="2:15" x14ac:dyDescent="0.45">
      <c r="B26" s="3"/>
      <c r="C26" s="28" t="s">
        <v>276</v>
      </c>
      <c r="D26" s="28"/>
      <c r="G26" s="15" t="s">
        <v>32</v>
      </c>
      <c r="H26" s="15" t="s">
        <v>4</v>
      </c>
    </row>
    <row r="27" spans="2:15" x14ac:dyDescent="0.45">
      <c r="B27" s="3"/>
      <c r="C27" s="28" t="s">
        <v>126</v>
      </c>
      <c r="D27" s="28"/>
      <c r="G27" s="15" t="s">
        <v>1</v>
      </c>
    </row>
    <row r="28" spans="2:15" x14ac:dyDescent="0.45">
      <c r="B28" s="3"/>
      <c r="C28" s="28" t="s">
        <v>286</v>
      </c>
      <c r="D28" s="28"/>
      <c r="G28" s="15" t="s">
        <v>20</v>
      </c>
    </row>
    <row r="29" spans="2:15" x14ac:dyDescent="0.45">
      <c r="B29" s="3" t="s">
        <v>344</v>
      </c>
      <c r="C29" s="28" t="s">
        <v>59</v>
      </c>
      <c r="D29" s="28"/>
      <c r="G29" s="15" t="s">
        <v>31</v>
      </c>
    </row>
    <row r="30" spans="2:15" x14ac:dyDescent="0.45">
      <c r="B30" s="3"/>
      <c r="C30" s="15" t="s">
        <v>78</v>
      </c>
      <c r="D30" s="28"/>
      <c r="G30" s="15" t="s">
        <v>257</v>
      </c>
    </row>
    <row r="31" spans="2:15" x14ac:dyDescent="0.45">
      <c r="B31" s="3"/>
      <c r="C31" s="28" t="s">
        <v>345</v>
      </c>
      <c r="D31" s="28"/>
      <c r="G31" s="15" t="s">
        <v>262</v>
      </c>
    </row>
    <row r="32" spans="2:15" x14ac:dyDescent="0.45">
      <c r="B32" s="3"/>
      <c r="C32" s="28" t="s">
        <v>142</v>
      </c>
      <c r="D32" s="28"/>
    </row>
    <row r="33" spans="2:4" x14ac:dyDescent="0.45">
      <c r="B33" s="3"/>
      <c r="D33" s="28"/>
    </row>
    <row r="34" spans="2:4" x14ac:dyDescent="0.45">
      <c r="B34" s="2" t="s">
        <v>346</v>
      </c>
      <c r="C34" s="80" t="s">
        <v>347</v>
      </c>
      <c r="D34" s="28"/>
    </row>
    <row r="35" spans="2:4" x14ac:dyDescent="0.45">
      <c r="B35" s="2"/>
      <c r="C35" s="28"/>
      <c r="D35" s="28"/>
    </row>
    <row r="36" spans="2:4" x14ac:dyDescent="0.45">
      <c r="B36" s="2"/>
      <c r="C36" s="20"/>
      <c r="D36" s="20"/>
    </row>
  </sheetData>
  <mergeCells count="9">
    <mergeCell ref="B21:B28"/>
    <mergeCell ref="B29:B33"/>
    <mergeCell ref="B34:B36"/>
    <mergeCell ref="J4:L4"/>
    <mergeCell ref="O4:Q4"/>
    <mergeCell ref="B5:B15"/>
    <mergeCell ref="O15:Q15"/>
    <mergeCell ref="B16:B20"/>
    <mergeCell ref="J16:L16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J527"/>
  <sheetViews>
    <sheetView topLeftCell="B1" zoomScaleNormal="100" workbookViewId="0">
      <selection activeCell="D136" sqref="D136"/>
    </sheetView>
  </sheetViews>
  <sheetFormatPr defaultColWidth="8.86328125" defaultRowHeight="14.25" x14ac:dyDescent="0.45"/>
  <cols>
    <col min="1" max="1" width="13.1328125" style="15" customWidth="1"/>
    <col min="2" max="2" width="73.1328125" style="15" customWidth="1"/>
    <col min="3" max="3" width="15.33203125" style="15" customWidth="1"/>
    <col min="4" max="4" width="42.33203125" style="15" customWidth="1"/>
    <col min="5" max="5" width="106.46484375" style="15" customWidth="1"/>
    <col min="6" max="1024" width="8.86328125" style="15"/>
  </cols>
  <sheetData>
    <row r="2" spans="2:5" x14ac:dyDescent="0.45">
      <c r="B2" s="1" t="s">
        <v>410</v>
      </c>
      <c r="C2" s="1"/>
      <c r="D2" s="1"/>
      <c r="E2" s="1"/>
    </row>
    <row r="3" spans="2:5" x14ac:dyDescent="0.45">
      <c r="B3" s="82" t="s">
        <v>172</v>
      </c>
      <c r="C3" s="82"/>
      <c r="D3" s="82"/>
      <c r="E3" s="82"/>
    </row>
    <row r="4" spans="2:5" x14ac:dyDescent="0.45">
      <c r="E4" s="15" t="s">
        <v>411</v>
      </c>
    </row>
    <row r="5" spans="2:5" x14ac:dyDescent="0.45">
      <c r="E5" s="15" t="s">
        <v>412</v>
      </c>
    </row>
    <row r="6" spans="2:5" x14ac:dyDescent="0.45">
      <c r="B6" s="15" t="s">
        <v>173</v>
      </c>
      <c r="C6" s="15" t="s">
        <v>348</v>
      </c>
      <c r="D6" s="15" t="s">
        <v>413</v>
      </c>
      <c r="E6" s="15" t="str">
        <f t="shared" ref="E6:E34" si="0">B6&amp;" "&amp;C6&amp;" "&amp;D6&amp;","</f>
        <v>V5C_id BIGINT  Unique not null auto_increment Primary key,</v>
      </c>
    </row>
    <row r="7" spans="2:5" x14ac:dyDescent="0.45">
      <c r="B7" s="15" t="s">
        <v>174</v>
      </c>
      <c r="C7" s="15" t="s">
        <v>356</v>
      </c>
      <c r="D7" s="15" t="s">
        <v>414</v>
      </c>
      <c r="E7" s="15" t="str">
        <f t="shared" si="0"/>
        <v>Reg_numb Varchar(30)  Unique Not null,</v>
      </c>
    </row>
    <row r="8" spans="2:5" x14ac:dyDescent="0.45">
      <c r="B8" s="15" t="s">
        <v>378</v>
      </c>
      <c r="C8" s="15" t="s">
        <v>356</v>
      </c>
      <c r="E8" s="15" t="str">
        <f t="shared" si="0"/>
        <v>Prev_reg_num Varchar(30) ,</v>
      </c>
    </row>
    <row r="9" spans="2:5" x14ac:dyDescent="0.45">
      <c r="B9" s="15" t="s">
        <v>176</v>
      </c>
      <c r="C9" s="15" t="s">
        <v>348</v>
      </c>
      <c r="D9" s="15" t="s">
        <v>414</v>
      </c>
      <c r="E9" s="15" t="str">
        <f t="shared" si="0"/>
        <v>Doc_ref_Numb BIGINT  Unique Not null,</v>
      </c>
    </row>
    <row r="10" spans="2:5" x14ac:dyDescent="0.45">
      <c r="B10" s="15" t="s">
        <v>177</v>
      </c>
      <c r="C10" s="15" t="s">
        <v>245</v>
      </c>
      <c r="D10" s="15" t="s">
        <v>415</v>
      </c>
      <c r="E10" s="15" t="str">
        <f t="shared" si="0"/>
        <v>Date_first_Reg Date  Not null,</v>
      </c>
    </row>
    <row r="11" spans="2:5" x14ac:dyDescent="0.45">
      <c r="B11" s="15" t="s">
        <v>178</v>
      </c>
      <c r="C11" s="15" t="s">
        <v>245</v>
      </c>
      <c r="E11" s="15" t="str">
        <f t="shared" si="0"/>
        <v>Date_first_Reg_UK Date ,</v>
      </c>
    </row>
    <row r="12" spans="2:5" x14ac:dyDescent="0.45">
      <c r="B12" s="15" t="s">
        <v>179</v>
      </c>
      <c r="C12" s="15" t="s">
        <v>356</v>
      </c>
      <c r="D12" s="15" t="s">
        <v>415</v>
      </c>
      <c r="E12" s="15" t="str">
        <f t="shared" si="0"/>
        <v>Make Varchar(30)  Not null,</v>
      </c>
    </row>
    <row r="13" spans="2:5" x14ac:dyDescent="0.45">
      <c r="B13" s="15" t="s">
        <v>180</v>
      </c>
      <c r="C13" s="15" t="s">
        <v>356</v>
      </c>
      <c r="D13" s="15" t="s">
        <v>416</v>
      </c>
      <c r="E13" s="15" t="str">
        <f t="shared" si="0"/>
        <v>Model Varchar(30)  not null,</v>
      </c>
    </row>
    <row r="14" spans="2:5" x14ac:dyDescent="0.45">
      <c r="B14" s="15" t="s">
        <v>181</v>
      </c>
      <c r="C14" s="15" t="s">
        <v>380</v>
      </c>
      <c r="D14" s="15" t="s">
        <v>415</v>
      </c>
      <c r="E14" s="15" t="str">
        <f t="shared" si="0"/>
        <v>Body_Type varchar(30)  Not null,</v>
      </c>
    </row>
    <row r="15" spans="2:5" x14ac:dyDescent="0.45">
      <c r="B15" s="15" t="s">
        <v>182</v>
      </c>
      <c r="C15" s="15" t="s">
        <v>356</v>
      </c>
      <c r="D15" s="15" t="s">
        <v>415</v>
      </c>
      <c r="E15" s="15" t="str">
        <f t="shared" si="0"/>
        <v>Tax_Class Varchar(30)  Not null,</v>
      </c>
    </row>
    <row r="16" spans="2:5" x14ac:dyDescent="0.45">
      <c r="B16" s="15" t="s">
        <v>183</v>
      </c>
      <c r="C16" s="15" t="s">
        <v>381</v>
      </c>
      <c r="D16" s="15" t="s">
        <v>415</v>
      </c>
      <c r="E16" s="15" t="str">
        <f t="shared" si="0"/>
        <v>Type_Fuel Varchar(15)  Not null,</v>
      </c>
    </row>
    <row r="17" spans="2:5" x14ac:dyDescent="0.45">
      <c r="B17" s="15" t="s">
        <v>184</v>
      </c>
      <c r="C17" s="15" t="s">
        <v>382</v>
      </c>
      <c r="D17" s="15" t="s">
        <v>415</v>
      </c>
      <c r="E17" s="15" t="str">
        <f t="shared" si="0"/>
        <v>Nbr_seats smallint  Not null,</v>
      </c>
    </row>
    <row r="18" spans="2:5" x14ac:dyDescent="0.45">
      <c r="B18" s="15" t="s">
        <v>185</v>
      </c>
      <c r="C18" s="15" t="s">
        <v>356</v>
      </c>
      <c r="D18" s="15" t="s">
        <v>415</v>
      </c>
      <c r="E18" s="15" t="str">
        <f t="shared" si="0"/>
        <v>Vehicle_Cat Varchar(30)  Not null,</v>
      </c>
    </row>
    <row r="19" spans="2:5" x14ac:dyDescent="0.45">
      <c r="B19" s="15" t="s">
        <v>186</v>
      </c>
      <c r="C19" s="15" t="s">
        <v>383</v>
      </c>
      <c r="D19" s="15" t="s">
        <v>415</v>
      </c>
      <c r="E19" s="15" t="str">
        <f t="shared" si="0"/>
        <v>Colour varchar(15)  Not null,</v>
      </c>
    </row>
    <row r="20" spans="2:5" x14ac:dyDescent="0.45">
      <c r="B20" s="15" t="s">
        <v>187</v>
      </c>
      <c r="C20" s="15" t="s">
        <v>245</v>
      </c>
      <c r="D20" s="15" t="s">
        <v>415</v>
      </c>
      <c r="E20" s="15" t="str">
        <f t="shared" si="0"/>
        <v>V5C_Lgbk_issue_date Date  Not null,</v>
      </c>
    </row>
    <row r="21" spans="2:5" x14ac:dyDescent="0.45">
      <c r="B21" s="15" t="s">
        <v>188</v>
      </c>
      <c r="C21" s="15" t="s">
        <v>381</v>
      </c>
      <c r="D21" s="15" t="s">
        <v>415</v>
      </c>
      <c r="E21" s="15" t="str">
        <f t="shared" si="0"/>
        <v>Cylinder_capty Varchar(15)  Not null,</v>
      </c>
    </row>
    <row r="22" spans="2:5" x14ac:dyDescent="0.45">
      <c r="B22" s="15" t="s">
        <v>189</v>
      </c>
      <c r="C22" s="15" t="s">
        <v>382</v>
      </c>
      <c r="E22" s="15" t="str">
        <f t="shared" si="0"/>
        <v>Nbr_prev_owners smallint ,</v>
      </c>
    </row>
    <row r="23" spans="2:5" x14ac:dyDescent="0.45">
      <c r="B23" s="15" t="s">
        <v>190</v>
      </c>
      <c r="C23" s="15" t="s">
        <v>353</v>
      </c>
      <c r="E23" s="15" t="str">
        <f t="shared" si="0"/>
        <v>Prev_owner1_Name Varchar(100) ,</v>
      </c>
    </row>
    <row r="24" spans="2:5" x14ac:dyDescent="0.45">
      <c r="B24" s="15" t="s">
        <v>191</v>
      </c>
      <c r="C24" s="15" t="s">
        <v>384</v>
      </c>
      <c r="E24" s="15" t="str">
        <f t="shared" si="0"/>
        <v>Prev_owner1_Addr Varchar(150) ,</v>
      </c>
    </row>
    <row r="25" spans="2:5" x14ac:dyDescent="0.45">
      <c r="B25" s="15" t="s">
        <v>192</v>
      </c>
      <c r="C25" s="15" t="s">
        <v>245</v>
      </c>
      <c r="E25" s="15" t="str">
        <f t="shared" si="0"/>
        <v>Prev_owner1_Acq_date Date ,</v>
      </c>
    </row>
    <row r="26" spans="2:5" x14ac:dyDescent="0.45">
      <c r="B26" s="15" t="s">
        <v>193</v>
      </c>
      <c r="C26" s="15" t="s">
        <v>353</v>
      </c>
      <c r="E26" s="15" t="str">
        <f t="shared" si="0"/>
        <v>Prev_owner2_Name Varchar(100) ,</v>
      </c>
    </row>
    <row r="27" spans="2:5" x14ac:dyDescent="0.45">
      <c r="B27" s="15" t="s">
        <v>194</v>
      </c>
      <c r="C27" s="15" t="s">
        <v>384</v>
      </c>
      <c r="E27" s="15" t="str">
        <f t="shared" si="0"/>
        <v>Prev_owner2_Addr Varchar(150) ,</v>
      </c>
    </row>
    <row r="28" spans="2:5" x14ac:dyDescent="0.45">
      <c r="B28" s="15" t="s">
        <v>195</v>
      </c>
      <c r="C28" s="15" t="s">
        <v>245</v>
      </c>
      <c r="E28" s="15" t="str">
        <f t="shared" si="0"/>
        <v>Prev_owner2_Acq_date Date ,</v>
      </c>
    </row>
    <row r="29" spans="2:5" x14ac:dyDescent="0.45">
      <c r="B29" s="15" t="s">
        <v>196</v>
      </c>
      <c r="C29" s="15" t="s">
        <v>353</v>
      </c>
      <c r="E29" s="15" t="str">
        <f t="shared" si="0"/>
        <v>Prev_owner3_Name Varchar(100) ,</v>
      </c>
    </row>
    <row r="30" spans="2:5" x14ac:dyDescent="0.45">
      <c r="B30" s="15" t="s">
        <v>197</v>
      </c>
      <c r="C30" s="15" t="s">
        <v>384</v>
      </c>
      <c r="E30" s="15" t="str">
        <f t="shared" si="0"/>
        <v>Prev_owner3_Addr Varchar(150) ,</v>
      </c>
    </row>
    <row r="31" spans="2:5" x14ac:dyDescent="0.45">
      <c r="B31" s="15" t="s">
        <v>198</v>
      </c>
      <c r="C31" s="15" t="s">
        <v>245</v>
      </c>
      <c r="E31" s="15" t="str">
        <f t="shared" si="0"/>
        <v>Prev_owner3_Acq_date Date ,</v>
      </c>
    </row>
    <row r="32" spans="2:5" x14ac:dyDescent="0.45">
      <c r="B32" s="15" t="s">
        <v>199</v>
      </c>
      <c r="C32" s="15" t="s">
        <v>353</v>
      </c>
      <c r="E32" s="15" t="str">
        <f t="shared" si="0"/>
        <v>Prev_owner4_Name Varchar(100) ,</v>
      </c>
    </row>
    <row r="33" spans="2:5" x14ac:dyDescent="0.45">
      <c r="B33" s="15" t="s">
        <v>200</v>
      </c>
      <c r="C33" s="15" t="s">
        <v>384</v>
      </c>
      <c r="E33" s="15" t="str">
        <f t="shared" si="0"/>
        <v>Prev_owner4_Addr Varchar(150) ,</v>
      </c>
    </row>
    <row r="34" spans="2:5" x14ac:dyDescent="0.45">
      <c r="B34" s="15" t="s">
        <v>201</v>
      </c>
      <c r="C34" s="15" t="s">
        <v>245</v>
      </c>
      <c r="E34" s="15" t="str">
        <f t="shared" si="0"/>
        <v>Prev_owner4_Acq_date Date ,</v>
      </c>
    </row>
    <row r="35" spans="2:5" x14ac:dyDescent="0.45">
      <c r="B35" s="15" t="s">
        <v>70</v>
      </c>
      <c r="C35" s="15" t="s">
        <v>354</v>
      </c>
      <c r="D35" s="15" t="s">
        <v>417</v>
      </c>
      <c r="E35" s="15" t="str">
        <f>B35&amp;" "&amp;C35&amp;" "&amp;D35</f>
        <v>Date_added Timestamp  Not null default current_timestamp</v>
      </c>
    </row>
    <row r="36" spans="2:5" x14ac:dyDescent="0.45">
      <c r="E36" s="15" t="s">
        <v>418</v>
      </c>
    </row>
    <row r="37" spans="2:5" x14ac:dyDescent="0.45">
      <c r="B37" s="82" t="s">
        <v>29</v>
      </c>
      <c r="C37" s="82"/>
      <c r="D37" s="82"/>
      <c r="E37" s="82"/>
    </row>
    <row r="38" spans="2:5" x14ac:dyDescent="0.45">
      <c r="E38" s="15" t="s">
        <v>411</v>
      </c>
    </row>
    <row r="39" spans="2:5" x14ac:dyDescent="0.45">
      <c r="E39" s="15" t="s">
        <v>419</v>
      </c>
    </row>
    <row r="40" spans="2:5" x14ac:dyDescent="0.45">
      <c r="B40" s="15" t="s">
        <v>3</v>
      </c>
      <c r="C40" s="15" t="s">
        <v>349</v>
      </c>
      <c r="D40" s="15" t="s">
        <v>420</v>
      </c>
      <c r="E40" s="15" t="str">
        <f>B40&amp;" "&amp;C40&amp;" "&amp;D40&amp;","</f>
        <v>Staff_id INT Unique  not null  auto_increment primary key,</v>
      </c>
    </row>
    <row r="41" spans="2:5" x14ac:dyDescent="0.45">
      <c r="B41" s="15" t="s">
        <v>70</v>
      </c>
      <c r="C41" s="15" t="s">
        <v>354</v>
      </c>
      <c r="D41" s="15" t="s">
        <v>351</v>
      </c>
      <c r="E41" s="15" t="str">
        <f>B41&amp;" "&amp;C41&amp;" "&amp;D41</f>
        <v>Date_added Timestamp Not null</v>
      </c>
    </row>
    <row r="42" spans="2:5" x14ac:dyDescent="0.45">
      <c r="E42" s="15" t="s">
        <v>418</v>
      </c>
    </row>
    <row r="43" spans="2:5" x14ac:dyDescent="0.45">
      <c r="B43" s="82" t="s">
        <v>32</v>
      </c>
      <c r="C43" s="82"/>
      <c r="D43" s="82"/>
      <c r="E43" s="82"/>
    </row>
    <row r="45" spans="2:5" x14ac:dyDescent="0.45">
      <c r="E45" s="15" t="s">
        <v>411</v>
      </c>
    </row>
    <row r="46" spans="2:5" x14ac:dyDescent="0.45">
      <c r="E46" s="15" t="s">
        <v>421</v>
      </c>
    </row>
    <row r="47" spans="2:5" x14ac:dyDescent="0.45">
      <c r="B47" s="15" t="s">
        <v>4</v>
      </c>
      <c r="C47" s="15" t="s">
        <v>348</v>
      </c>
      <c r="D47" s="15" t="s">
        <v>422</v>
      </c>
      <c r="E47" s="15" t="str">
        <f>B47&amp;" "&amp;C47&amp;" "&amp;D47&amp;","</f>
        <v>Customer_id BIGINT Unique not null auto_increment primary key,</v>
      </c>
    </row>
    <row r="48" spans="2:5" x14ac:dyDescent="0.45">
      <c r="B48" s="15" t="s">
        <v>358</v>
      </c>
      <c r="C48" s="15" t="s">
        <v>354</v>
      </c>
      <c r="D48" s="15" t="s">
        <v>357</v>
      </c>
      <c r="E48" s="15" t="str">
        <f>B48&amp;" "&amp;C48&amp;" "&amp;D48</f>
        <v>Date_Added Timestamp Not null default current_timestamp</v>
      </c>
    </row>
    <row r="49" spans="2:5" x14ac:dyDescent="0.45">
      <c r="E49" s="15" t="s">
        <v>418</v>
      </c>
    </row>
    <row r="50" spans="2:5" x14ac:dyDescent="0.45">
      <c r="B50" s="82" t="s">
        <v>31</v>
      </c>
      <c r="C50" s="82"/>
      <c r="D50" s="82"/>
      <c r="E50" s="82"/>
    </row>
    <row r="52" spans="2:5" x14ac:dyDescent="0.45">
      <c r="E52" s="15" t="s">
        <v>423</v>
      </c>
    </row>
    <row r="53" spans="2:5" x14ac:dyDescent="0.45">
      <c r="B53" s="15" t="s">
        <v>51</v>
      </c>
      <c r="C53" s="15" t="s">
        <v>348</v>
      </c>
      <c r="D53" s="15" t="s">
        <v>422</v>
      </c>
      <c r="E53" s="15" t="str">
        <f t="shared" ref="E53:E58" si="1">B53&amp;" "&amp;C53&amp;" "&amp;D53&amp;","</f>
        <v>DOB_id BIGINT Unique not null auto_increment primary key,</v>
      </c>
    </row>
    <row r="54" spans="2:5" x14ac:dyDescent="0.45">
      <c r="B54" s="15" t="s">
        <v>3</v>
      </c>
      <c r="C54" s="15" t="s">
        <v>349</v>
      </c>
      <c r="E54" s="15" t="str">
        <f t="shared" si="1"/>
        <v>Staff_id INT ,</v>
      </c>
    </row>
    <row r="55" spans="2:5" x14ac:dyDescent="0.45">
      <c r="B55" s="15" t="s">
        <v>4</v>
      </c>
      <c r="C55" s="15" t="s">
        <v>348</v>
      </c>
      <c r="E55" s="15" t="str">
        <f t="shared" si="1"/>
        <v>Customer_id BIGINT ,</v>
      </c>
    </row>
    <row r="56" spans="2:5" x14ac:dyDescent="0.45">
      <c r="B56" s="15" t="s">
        <v>31</v>
      </c>
      <c r="C56" s="15" t="s">
        <v>245</v>
      </c>
      <c r="D56" s="15" t="s">
        <v>424</v>
      </c>
      <c r="E56" s="15" t="str">
        <f t="shared" si="1"/>
        <v>DOB Date Not null default "1930/12/31",</v>
      </c>
    </row>
    <row r="57" spans="2:5" x14ac:dyDescent="0.45">
      <c r="B57" s="15" t="s">
        <v>70</v>
      </c>
      <c r="C57" s="15" t="s">
        <v>354</v>
      </c>
      <c r="D57" s="15" t="s">
        <v>357</v>
      </c>
      <c r="E57" s="15" t="str">
        <f t="shared" si="1"/>
        <v>Date_added Timestamp Not null default current_timestamp,</v>
      </c>
    </row>
    <row r="58" spans="2:5" x14ac:dyDescent="0.45">
      <c r="B58" s="15" t="s">
        <v>425</v>
      </c>
      <c r="E58" s="15" t="str">
        <f t="shared" si="1"/>
        <v>Foreign key(Staff_id) references icp.Staff(Staff_id) on delete cascade  ,</v>
      </c>
    </row>
    <row r="59" spans="2:5" x14ac:dyDescent="0.45">
      <c r="B59" s="15" t="s">
        <v>426</v>
      </c>
      <c r="E59" s="15" t="str">
        <f>B59</f>
        <v>Foreign key(Customer_id) references icp.Customer(Customer_id) on delete cascade</v>
      </c>
    </row>
    <row r="60" spans="2:5" x14ac:dyDescent="0.45">
      <c r="E60" s="15" t="s">
        <v>418</v>
      </c>
    </row>
    <row r="61" spans="2:5" x14ac:dyDescent="0.45">
      <c r="B61" s="82" t="s">
        <v>359</v>
      </c>
      <c r="C61" s="82"/>
      <c r="D61" s="82"/>
      <c r="E61" s="82"/>
    </row>
    <row r="62" spans="2:5" x14ac:dyDescent="0.45">
      <c r="E62" s="15" t="s">
        <v>427</v>
      </c>
    </row>
    <row r="63" spans="2:5" x14ac:dyDescent="0.45">
      <c r="B63" s="15" t="s">
        <v>360</v>
      </c>
      <c r="C63" s="15" t="s">
        <v>348</v>
      </c>
      <c r="D63" s="15" t="s">
        <v>361</v>
      </c>
      <c r="E63" s="15" t="str">
        <f t="shared" ref="E63:E80" si="2">B63&amp;" "&amp;C63&amp;" "&amp;D63&amp;","</f>
        <v>Hold_id BIGINT Unique not null Auto_increment primary key,</v>
      </c>
    </row>
    <row r="64" spans="2:5" x14ac:dyDescent="0.45">
      <c r="B64" s="15" t="s">
        <v>23</v>
      </c>
      <c r="C64" s="15" t="s">
        <v>356</v>
      </c>
      <c r="D64" s="15" t="s">
        <v>351</v>
      </c>
      <c r="E64" s="15" t="str">
        <f t="shared" si="2"/>
        <v>Fname Varchar(30) Not null,</v>
      </c>
    </row>
    <row r="65" spans="2:5" x14ac:dyDescent="0.45">
      <c r="B65" s="15" t="s">
        <v>24</v>
      </c>
      <c r="C65" s="15" t="s">
        <v>356</v>
      </c>
      <c r="E65" s="15" t="str">
        <f t="shared" si="2"/>
        <v>Mname Varchar(30) ,</v>
      </c>
    </row>
    <row r="66" spans="2:5" x14ac:dyDescent="0.45">
      <c r="B66" s="15" t="s">
        <v>25</v>
      </c>
      <c r="C66" s="15" t="s">
        <v>350</v>
      </c>
      <c r="D66" s="15" t="s">
        <v>351</v>
      </c>
      <c r="E66" s="15" t="str">
        <f t="shared" si="2"/>
        <v>Lname Varchar(50) Not null,</v>
      </c>
    </row>
    <row r="67" spans="2:5" x14ac:dyDescent="0.45">
      <c r="B67" s="15" t="s">
        <v>31</v>
      </c>
      <c r="C67" s="15" t="s">
        <v>245</v>
      </c>
      <c r="E67" s="15" t="str">
        <f t="shared" si="2"/>
        <v>DOB Date ,</v>
      </c>
    </row>
    <row r="68" spans="2:5" x14ac:dyDescent="0.45">
      <c r="B68" s="15" t="s">
        <v>362</v>
      </c>
      <c r="C68" s="15" t="s">
        <v>350</v>
      </c>
      <c r="D68" s="15" t="s">
        <v>351</v>
      </c>
      <c r="E68" s="15" t="str">
        <f t="shared" si="2"/>
        <v>Addr1 Varchar(50) Not null,</v>
      </c>
    </row>
    <row r="69" spans="2:5" x14ac:dyDescent="0.45">
      <c r="B69" s="15" t="s">
        <v>363</v>
      </c>
      <c r="C69" s="15" t="s">
        <v>350</v>
      </c>
      <c r="E69" s="15" t="str">
        <f t="shared" si="2"/>
        <v>Addr2 Varchar(50) ,</v>
      </c>
    </row>
    <row r="70" spans="2:5" x14ac:dyDescent="0.45">
      <c r="B70" s="15" t="s">
        <v>364</v>
      </c>
      <c r="C70" s="15" t="s">
        <v>350</v>
      </c>
      <c r="E70" s="15" t="str">
        <f t="shared" si="2"/>
        <v>Addr3 Varchar(50) ,</v>
      </c>
    </row>
    <row r="71" spans="2:5" x14ac:dyDescent="0.45">
      <c r="B71" s="15" t="s">
        <v>365</v>
      </c>
      <c r="C71" s="15" t="s">
        <v>350</v>
      </c>
      <c r="E71" s="15" t="str">
        <f t="shared" si="2"/>
        <v>Addr4 Varchar(50) ,</v>
      </c>
    </row>
    <row r="72" spans="2:5" x14ac:dyDescent="0.45">
      <c r="B72" s="15" t="s">
        <v>366</v>
      </c>
      <c r="C72" s="15" t="s">
        <v>350</v>
      </c>
      <c r="E72" s="15" t="str">
        <f t="shared" si="2"/>
        <v>Addr5 Varchar(50) ,</v>
      </c>
    </row>
    <row r="73" spans="2:5" x14ac:dyDescent="0.45">
      <c r="B73" s="15" t="s">
        <v>367</v>
      </c>
      <c r="C73" s="15" t="s">
        <v>350</v>
      </c>
      <c r="D73" s="15" t="s">
        <v>351</v>
      </c>
      <c r="E73" s="15" t="str">
        <f t="shared" si="2"/>
        <v>Addr6 Varchar(50) Not null,</v>
      </c>
    </row>
    <row r="74" spans="2:5" x14ac:dyDescent="0.45">
      <c r="B74" s="15" t="s">
        <v>18</v>
      </c>
      <c r="C74" s="15" t="s">
        <v>353</v>
      </c>
      <c r="E74" s="15" t="str">
        <f t="shared" si="2"/>
        <v>Email Varchar(100) ,</v>
      </c>
    </row>
    <row r="75" spans="2:5" x14ac:dyDescent="0.45">
      <c r="B75" s="15" t="s">
        <v>167</v>
      </c>
      <c r="C75" s="15" t="s">
        <v>348</v>
      </c>
      <c r="D75" s="15" t="s">
        <v>351</v>
      </c>
      <c r="E75" s="15" t="str">
        <f t="shared" si="2"/>
        <v>Tel BIGINT Not null,</v>
      </c>
    </row>
    <row r="76" spans="2:5" x14ac:dyDescent="0.45">
      <c r="B76" s="15" t="s">
        <v>174</v>
      </c>
      <c r="C76" s="15" t="s">
        <v>356</v>
      </c>
      <c r="D76" s="15" t="s">
        <v>351</v>
      </c>
      <c r="E76" s="15" t="str">
        <f t="shared" si="2"/>
        <v>Reg_numb Varchar(30) Not null,</v>
      </c>
    </row>
    <row r="77" spans="2:5" x14ac:dyDescent="0.45">
      <c r="B77" s="15" t="s">
        <v>265</v>
      </c>
      <c r="C77" s="15" t="s">
        <v>368</v>
      </c>
      <c r="E77" s="15" t="str">
        <f t="shared" si="2"/>
        <v>Deposit_Amount Decimal(7,2) ,</v>
      </c>
    </row>
    <row r="78" spans="2:5" x14ac:dyDescent="0.45">
      <c r="B78" s="15" t="s">
        <v>264</v>
      </c>
      <c r="C78" s="15" t="s">
        <v>245</v>
      </c>
      <c r="E78" s="15" t="str">
        <f t="shared" si="2"/>
        <v>Deposit_Date Date ,</v>
      </c>
    </row>
    <row r="79" spans="2:5" x14ac:dyDescent="0.45">
      <c r="B79" s="15" t="s">
        <v>369</v>
      </c>
      <c r="C79" s="15" t="s">
        <v>368</v>
      </c>
      <c r="E79" s="15" t="str">
        <f t="shared" si="2"/>
        <v>Sale_Amount Decimal(7,2) ,</v>
      </c>
    </row>
    <row r="80" spans="2:5" x14ac:dyDescent="0.45">
      <c r="B80" s="15" t="s">
        <v>259</v>
      </c>
      <c r="C80" s="15" t="s">
        <v>245</v>
      </c>
      <c r="E80" s="15" t="str">
        <f t="shared" si="2"/>
        <v>Sale_Date Date ,</v>
      </c>
    </row>
    <row r="81" spans="2:5" x14ac:dyDescent="0.45">
      <c r="B81" s="15" t="s">
        <v>358</v>
      </c>
      <c r="C81" s="15" t="s">
        <v>354</v>
      </c>
      <c r="D81" s="15" t="s">
        <v>357</v>
      </c>
      <c r="E81" s="15" t="str">
        <f>B81&amp;" "&amp;C81&amp;" "&amp;D81</f>
        <v>Date_Added Timestamp Not null default current_timestamp</v>
      </c>
    </row>
    <row r="82" spans="2:5" x14ac:dyDescent="0.45">
      <c r="E82" s="15" t="s">
        <v>418</v>
      </c>
    </row>
    <row r="83" spans="2:5" x14ac:dyDescent="0.45">
      <c r="B83" s="82" t="s">
        <v>35</v>
      </c>
      <c r="C83" s="82"/>
      <c r="D83" s="82"/>
      <c r="E83" s="82"/>
    </row>
    <row r="84" spans="2:5" x14ac:dyDescent="0.45">
      <c r="E84" s="15" t="s">
        <v>411</v>
      </c>
    </row>
    <row r="85" spans="2:5" x14ac:dyDescent="0.45">
      <c r="E85" s="15" t="s">
        <v>428</v>
      </c>
    </row>
    <row r="86" spans="2:5" x14ac:dyDescent="0.45">
      <c r="B86" s="15" t="s">
        <v>6</v>
      </c>
      <c r="C86" s="15" t="s">
        <v>349</v>
      </c>
      <c r="D86" s="15" t="s">
        <v>422</v>
      </c>
      <c r="E86" s="15" t="str">
        <f>B86&amp;" "&amp;C86&amp;" "&amp;D86&amp;","</f>
        <v>Vendor_id INT Unique not null auto_increment primary key,</v>
      </c>
    </row>
    <row r="87" spans="2:5" x14ac:dyDescent="0.45">
      <c r="B87" s="15" t="s">
        <v>37</v>
      </c>
      <c r="C87" s="15" t="s">
        <v>356</v>
      </c>
      <c r="D87" s="15" t="s">
        <v>403</v>
      </c>
      <c r="E87" s="15" t="str">
        <f>B87&amp;" "&amp;C87&amp;" "&amp;D87&amp;","</f>
        <v>Vendor_reference Varchar(30) Unique not null,</v>
      </c>
    </row>
    <row r="88" spans="2:5" x14ac:dyDescent="0.45">
      <c r="B88" s="15" t="s">
        <v>70</v>
      </c>
      <c r="C88" s="15" t="s">
        <v>354</v>
      </c>
      <c r="D88" s="15" t="s">
        <v>357</v>
      </c>
      <c r="E88" s="15" t="str">
        <f>B88&amp;" "&amp;C88&amp;" "&amp;D88</f>
        <v>Date_added Timestamp Not null default current_timestamp</v>
      </c>
    </row>
    <row r="89" spans="2:5" x14ac:dyDescent="0.45">
      <c r="E89" s="15" t="s">
        <v>418</v>
      </c>
    </row>
    <row r="90" spans="2:5" x14ac:dyDescent="0.45">
      <c r="B90" s="82" t="s">
        <v>41</v>
      </c>
      <c r="C90" s="82"/>
      <c r="D90" s="82"/>
      <c r="E90" s="82"/>
    </row>
    <row r="91" spans="2:5" x14ac:dyDescent="0.45">
      <c r="E91" s="15" t="s">
        <v>411</v>
      </c>
    </row>
    <row r="92" spans="2:5" x14ac:dyDescent="0.45">
      <c r="E92" s="15" t="s">
        <v>429</v>
      </c>
    </row>
    <row r="93" spans="2:5" x14ac:dyDescent="0.45">
      <c r="B93" s="15" t="s">
        <v>8</v>
      </c>
      <c r="C93" s="15" t="s">
        <v>349</v>
      </c>
      <c r="D93" s="15" t="s">
        <v>422</v>
      </c>
      <c r="E93" s="15" t="str">
        <f>B93&amp;" "&amp;C93&amp;" "&amp;D93&amp;","</f>
        <v>Mech_Grg_id INT Unique not null auto_increment primary key,</v>
      </c>
    </row>
    <row r="94" spans="2:5" x14ac:dyDescent="0.45">
      <c r="B94" s="15" t="s">
        <v>358</v>
      </c>
      <c r="C94" s="15" t="s">
        <v>354</v>
      </c>
      <c r="D94" s="15" t="s">
        <v>357</v>
      </c>
      <c r="E94" s="15" t="str">
        <f>B94&amp;" "&amp;C94&amp;" "&amp;D94</f>
        <v>Date_Added Timestamp Not null default current_timestamp</v>
      </c>
    </row>
    <row r="95" spans="2:5" x14ac:dyDescent="0.45">
      <c r="E95" s="15" t="s">
        <v>418</v>
      </c>
    </row>
    <row r="96" spans="2:5" x14ac:dyDescent="0.45">
      <c r="B96" s="82" t="s">
        <v>43</v>
      </c>
      <c r="C96" s="82"/>
      <c r="D96" s="82"/>
      <c r="E96" s="82"/>
    </row>
    <row r="97" spans="2:5" x14ac:dyDescent="0.45">
      <c r="E97" s="15" t="s">
        <v>411</v>
      </c>
    </row>
    <row r="98" spans="2:5" x14ac:dyDescent="0.45">
      <c r="E98" s="15" t="s">
        <v>430</v>
      </c>
    </row>
    <row r="99" spans="2:5" x14ac:dyDescent="0.45">
      <c r="B99" s="15" t="s">
        <v>44</v>
      </c>
      <c r="C99" s="15" t="s">
        <v>349</v>
      </c>
      <c r="D99" s="15" t="s">
        <v>422</v>
      </c>
      <c r="E99" s="15" t="str">
        <f>B99&amp;" "&amp;C99&amp;" "&amp;D99&amp;","</f>
        <v>Elect_mech_id INT Unique not null auto_increment primary key,</v>
      </c>
    </row>
    <row r="100" spans="2:5" x14ac:dyDescent="0.45">
      <c r="B100" s="15" t="s">
        <v>70</v>
      </c>
      <c r="C100" s="15" t="s">
        <v>354</v>
      </c>
      <c r="D100" s="15" t="s">
        <v>357</v>
      </c>
      <c r="E100" s="15" t="str">
        <f>B100&amp;" "&amp;C100&amp;" "&amp;D100</f>
        <v>Date_added Timestamp Not null default current_timestamp</v>
      </c>
    </row>
    <row r="101" spans="2:5" x14ac:dyDescent="0.45">
      <c r="E101" s="15" t="s">
        <v>418</v>
      </c>
    </row>
    <row r="102" spans="2:5" x14ac:dyDescent="0.45">
      <c r="B102" s="82" t="s">
        <v>431</v>
      </c>
      <c r="C102" s="82"/>
      <c r="D102" s="82"/>
      <c r="E102" s="82"/>
    </row>
    <row r="103" spans="2:5" x14ac:dyDescent="0.45">
      <c r="E103" s="15" t="s">
        <v>411</v>
      </c>
    </row>
    <row r="104" spans="2:5" x14ac:dyDescent="0.45">
      <c r="E104" s="15" t="s">
        <v>432</v>
      </c>
    </row>
    <row r="105" spans="2:5" x14ac:dyDescent="0.45">
      <c r="B105" s="15" t="s">
        <v>10</v>
      </c>
      <c r="C105" s="15" t="s">
        <v>349</v>
      </c>
      <c r="D105" s="15" t="s">
        <v>422</v>
      </c>
      <c r="E105" s="15" t="str">
        <f>B105&amp;" "&amp;C105&amp;" "&amp;D105&amp;","</f>
        <v>MOT_Grg_id INT Unique not null auto_increment primary key,</v>
      </c>
    </row>
    <row r="106" spans="2:5" x14ac:dyDescent="0.45">
      <c r="B106" s="15" t="s">
        <v>70</v>
      </c>
      <c r="C106" s="15" t="s">
        <v>354</v>
      </c>
      <c r="D106" s="15" t="s">
        <v>357</v>
      </c>
      <c r="E106" s="15" t="str">
        <f>B106&amp;" "&amp;C106&amp;" "&amp;D106</f>
        <v>Date_added Timestamp Not null default current_timestamp</v>
      </c>
    </row>
    <row r="107" spans="2:5" x14ac:dyDescent="0.45">
      <c r="E107" s="15" t="s">
        <v>418</v>
      </c>
    </row>
    <row r="108" spans="2:5" x14ac:dyDescent="0.45">
      <c r="B108" s="82" t="s">
        <v>339</v>
      </c>
      <c r="C108" s="82"/>
      <c r="D108" s="82"/>
      <c r="E108" s="82"/>
    </row>
    <row r="109" spans="2:5" x14ac:dyDescent="0.45">
      <c r="E109" s="15" t="s">
        <v>411</v>
      </c>
    </row>
    <row r="110" spans="2:5" x14ac:dyDescent="0.45">
      <c r="E110" s="15" t="s">
        <v>433</v>
      </c>
    </row>
    <row r="111" spans="2:5" x14ac:dyDescent="0.45">
      <c r="B111" s="15" t="s">
        <v>11</v>
      </c>
      <c r="C111" s="15" t="s">
        <v>349</v>
      </c>
      <c r="D111" s="15" t="s">
        <v>422</v>
      </c>
      <c r="E111" s="15" t="str">
        <f>B111&amp;" " &amp;C111&amp;" "&amp;D111&amp;","</f>
        <v>Car_Wash_id INT Unique not null auto_increment primary key,</v>
      </c>
    </row>
    <row r="112" spans="2:5" x14ac:dyDescent="0.45">
      <c r="B112" s="15" t="s">
        <v>70</v>
      </c>
      <c r="C112" s="15" t="s">
        <v>354</v>
      </c>
      <c r="D112" s="15" t="s">
        <v>357</v>
      </c>
      <c r="E112" s="15" t="str">
        <f>B112&amp;" " &amp;C112&amp;" "&amp;D112</f>
        <v>Date_added Timestamp Not null default current_timestamp</v>
      </c>
    </row>
    <row r="113" spans="2:5" x14ac:dyDescent="0.45">
      <c r="E113" s="15" t="s">
        <v>418</v>
      </c>
    </row>
    <row r="114" spans="2:5" x14ac:dyDescent="0.45">
      <c r="B114" s="82" t="s">
        <v>33</v>
      </c>
      <c r="C114" s="82"/>
      <c r="D114" s="82"/>
      <c r="E114" s="82"/>
    </row>
    <row r="115" spans="2:5" x14ac:dyDescent="0.45">
      <c r="E115" s="15" t="s">
        <v>411</v>
      </c>
    </row>
    <row r="116" spans="2:5" x14ac:dyDescent="0.45">
      <c r="E116" s="15" t="s">
        <v>434</v>
      </c>
    </row>
    <row r="117" spans="2:5" x14ac:dyDescent="0.45">
      <c r="B117" s="15" t="s">
        <v>5</v>
      </c>
      <c r="C117" s="15" t="s">
        <v>349</v>
      </c>
      <c r="D117" s="15" t="s">
        <v>435</v>
      </c>
      <c r="E117" s="15" t="str">
        <f>B117&amp;" "&amp;C117&amp;" "&amp;D117&amp;","</f>
        <v>Auction_id INT Unique not null  auto_increment primary key,</v>
      </c>
    </row>
    <row r="118" spans="2:5" x14ac:dyDescent="0.45">
      <c r="B118" s="15" t="s">
        <v>70</v>
      </c>
      <c r="C118" s="15" t="s">
        <v>354</v>
      </c>
      <c r="D118" s="15" t="s">
        <v>357</v>
      </c>
      <c r="E118" s="15" t="str">
        <f>B118&amp;" "&amp;C118&amp;" "&amp;D118</f>
        <v>Date_added Timestamp Not null default current_timestamp</v>
      </c>
    </row>
    <row r="119" spans="2:5" x14ac:dyDescent="0.45">
      <c r="E119" s="15" t="s">
        <v>418</v>
      </c>
    </row>
    <row r="120" spans="2:5" x14ac:dyDescent="0.45">
      <c r="B120" s="82" t="s">
        <v>38</v>
      </c>
      <c r="C120" s="82"/>
      <c r="D120" s="82"/>
      <c r="E120" s="82"/>
    </row>
    <row r="121" spans="2:5" x14ac:dyDescent="0.45">
      <c r="E121" s="15" t="s">
        <v>411</v>
      </c>
    </row>
    <row r="122" spans="2:5" x14ac:dyDescent="0.45">
      <c r="E122" s="15" t="s">
        <v>436</v>
      </c>
    </row>
    <row r="123" spans="2:5" x14ac:dyDescent="0.45">
      <c r="B123" s="15" t="s">
        <v>7</v>
      </c>
      <c r="C123" s="15" t="s">
        <v>348</v>
      </c>
      <c r="D123" s="15" t="s">
        <v>435</v>
      </c>
      <c r="E123" s="15" t="str">
        <f>B123&amp;" "&amp;C123&amp;" "&amp;D123&amp;","</f>
        <v>Fund_id BIGINT Unique not null  auto_increment primary key,</v>
      </c>
    </row>
    <row r="124" spans="2:5" x14ac:dyDescent="0.45">
      <c r="B124" s="15" t="s">
        <v>370</v>
      </c>
      <c r="C124" s="15" t="s">
        <v>371</v>
      </c>
      <c r="D124" s="15" t="s">
        <v>437</v>
      </c>
      <c r="E124" s="15" t="str">
        <f>B124&amp;" "&amp;C124&amp;" "&amp;D124&amp;","</f>
        <v>Daily_Chrg Decimal(3,2) not null default 0.27,</v>
      </c>
    </row>
    <row r="125" spans="2:5" x14ac:dyDescent="0.45">
      <c r="B125" s="15" t="s">
        <v>372</v>
      </c>
      <c r="C125" s="15" t="s">
        <v>373</v>
      </c>
      <c r="D125" s="15" t="s">
        <v>438</v>
      </c>
      <c r="E125" s="15" t="str">
        <f>B125&amp;" "&amp;C125&amp;" "&amp;D125&amp;","</f>
        <v>Loading_fee Decimal(5,2) not null default 42.50,</v>
      </c>
    </row>
    <row r="126" spans="2:5" x14ac:dyDescent="0.45">
      <c r="B126" s="15" t="s">
        <v>374</v>
      </c>
      <c r="C126" s="15" t="s">
        <v>373</v>
      </c>
      <c r="D126" s="15" t="s">
        <v>439</v>
      </c>
      <c r="E126" s="15" t="str">
        <f>B126&amp;" "&amp;C126&amp;" "&amp;D126&amp;","</f>
        <v>Facility_fee Decimal(5,2) not null default 50.00,</v>
      </c>
    </row>
    <row r="127" spans="2:5" x14ac:dyDescent="0.45">
      <c r="B127" s="15" t="s">
        <v>70</v>
      </c>
      <c r="C127" s="15" t="s">
        <v>354</v>
      </c>
      <c r="D127" s="15" t="s">
        <v>357</v>
      </c>
      <c r="E127" s="15" t="str">
        <f>B127&amp;" "&amp;C127&amp;" "&amp;D127</f>
        <v>Date_added Timestamp Not null default current_timestamp</v>
      </c>
    </row>
    <row r="128" spans="2:5" x14ac:dyDescent="0.45">
      <c r="E128" s="15" t="s">
        <v>418</v>
      </c>
    </row>
    <row r="129" spans="2:5" x14ac:dyDescent="0.45">
      <c r="B129" s="82" t="s">
        <v>52</v>
      </c>
      <c r="C129" s="82"/>
      <c r="D129" s="82"/>
      <c r="E129" s="82"/>
    </row>
    <row r="130" spans="2:5" x14ac:dyDescent="0.45">
      <c r="E130" s="15" t="s">
        <v>440</v>
      </c>
    </row>
    <row r="131" spans="2:5" x14ac:dyDescent="0.45">
      <c r="B131" s="15" t="s">
        <v>375</v>
      </c>
      <c r="C131" s="15" t="s">
        <v>349</v>
      </c>
      <c r="D131" s="15" t="s">
        <v>361</v>
      </c>
      <c r="E131" s="15" t="str">
        <f t="shared" ref="E131:E147" si="3">B131&amp;" "&amp;C131&amp;" "&amp;D131&amp;","</f>
        <v>Entity_id INT Unique not null Auto_increment primary key,</v>
      </c>
    </row>
    <row r="132" spans="2:5" x14ac:dyDescent="0.45">
      <c r="B132" s="15" t="s">
        <v>5</v>
      </c>
      <c r="C132" s="15" t="s">
        <v>349</v>
      </c>
      <c r="E132" s="15" t="str">
        <f t="shared" si="3"/>
        <v>Auction_id INT ,</v>
      </c>
    </row>
    <row r="133" spans="2:5" x14ac:dyDescent="0.45">
      <c r="B133" s="15" t="s">
        <v>11</v>
      </c>
      <c r="C133" s="15" t="s">
        <v>349</v>
      </c>
      <c r="E133" s="15" t="str">
        <f t="shared" si="3"/>
        <v>Car_Wash_id INT ,</v>
      </c>
    </row>
    <row r="134" spans="2:5" x14ac:dyDescent="0.45">
      <c r="B134" s="15" t="s">
        <v>7</v>
      </c>
      <c r="C134" s="15" t="s">
        <v>349</v>
      </c>
      <c r="E134" s="15" t="str">
        <f t="shared" si="3"/>
        <v>Fund_id INT ,</v>
      </c>
    </row>
    <row r="135" spans="2:5" x14ac:dyDescent="0.45">
      <c r="B135" s="15" t="s">
        <v>8</v>
      </c>
      <c r="C135" s="15" t="s">
        <v>349</v>
      </c>
      <c r="E135" s="15" t="str">
        <f t="shared" si="3"/>
        <v>Mech_Grg_id INT ,</v>
      </c>
    </row>
    <row r="136" spans="2:5" x14ac:dyDescent="0.45">
      <c r="B136" s="15" t="s">
        <v>47</v>
      </c>
      <c r="C136" s="15" t="s">
        <v>349</v>
      </c>
      <c r="E136" s="15" t="str">
        <f t="shared" si="3"/>
        <v>MOT_Garage_id INT ,</v>
      </c>
    </row>
    <row r="137" spans="2:5" x14ac:dyDescent="0.45">
      <c r="B137" s="15" t="s">
        <v>44</v>
      </c>
      <c r="C137" s="15" t="s">
        <v>349</v>
      </c>
      <c r="E137" s="15" t="str">
        <f t="shared" si="3"/>
        <v>Elect_mech_id INT ,</v>
      </c>
    </row>
    <row r="138" spans="2:5" x14ac:dyDescent="0.45">
      <c r="B138" s="15" t="s">
        <v>6</v>
      </c>
      <c r="C138" s="15" t="s">
        <v>349</v>
      </c>
      <c r="E138" s="15" t="str">
        <f t="shared" si="3"/>
        <v>Vendor_id INT ,</v>
      </c>
    </row>
    <row r="139" spans="2:5" x14ac:dyDescent="0.45">
      <c r="B139" s="15" t="s">
        <v>376</v>
      </c>
      <c r="C139" s="15" t="s">
        <v>350</v>
      </c>
      <c r="D139" s="15" t="s">
        <v>377</v>
      </c>
      <c r="E139" s="15" t="str">
        <f t="shared" si="3"/>
        <v>Entity_Name Varchar(50) Unique Not null,</v>
      </c>
    </row>
    <row r="140" spans="2:5" x14ac:dyDescent="0.45">
      <c r="B140" s="15" t="s">
        <v>28</v>
      </c>
      <c r="C140" s="15" t="s">
        <v>348</v>
      </c>
      <c r="E140" s="15" t="str">
        <f t="shared" si="3"/>
        <v>VAT_Registration_Number BIGINT ,</v>
      </c>
    </row>
    <row r="141" spans="2:5" x14ac:dyDescent="0.45">
      <c r="B141" s="15" t="s">
        <v>70</v>
      </c>
      <c r="C141" s="15" t="s">
        <v>354</v>
      </c>
      <c r="D141" s="15" t="s">
        <v>357</v>
      </c>
      <c r="E141" s="15" t="str">
        <f t="shared" si="3"/>
        <v>Date_added Timestamp Not null default current_timestamp,</v>
      </c>
    </row>
    <row r="142" spans="2:5" x14ac:dyDescent="0.45">
      <c r="B142" s="15" t="s">
        <v>441</v>
      </c>
      <c r="E142" s="15" t="str">
        <f t="shared" si="3"/>
        <v>Foreign key(Auction_id) references icp.Auction(Auction_id) on delete cascade  ,</v>
      </c>
    </row>
    <row r="143" spans="2:5" x14ac:dyDescent="0.45">
      <c r="B143" s="15" t="s">
        <v>442</v>
      </c>
      <c r="E143" s="15" t="str">
        <f t="shared" si="3"/>
        <v>Foreign key(Car_Wash_id) references icp.Car_Wash(Car_Wash_id) on delete cascade  ,</v>
      </c>
    </row>
    <row r="144" spans="2:5" x14ac:dyDescent="0.45">
      <c r="B144" s="15" t="s">
        <v>443</v>
      </c>
      <c r="E144" s="15" t="str">
        <f t="shared" si="3"/>
        <v>Foreign key(Fund_id) references icp.Fund(Fund_id) on delete cascade  ,</v>
      </c>
    </row>
    <row r="145" spans="2:5" x14ac:dyDescent="0.45">
      <c r="B145" s="15" t="s">
        <v>444</v>
      </c>
      <c r="E145" s="15" t="str">
        <f t="shared" si="3"/>
        <v>Foreign key(Mech_Grg_id) references icp.Mechanic(Mech_Grg_id) on delete cascade  ,</v>
      </c>
    </row>
    <row r="146" spans="2:5" x14ac:dyDescent="0.45">
      <c r="B146" s="15" t="s">
        <v>445</v>
      </c>
      <c r="E146" s="15" t="str">
        <f t="shared" si="3"/>
        <v>Foreign key(MOT_Garage_id) references icp.MOT_Garage(MOT_Garage_id) on delete cascade  ,</v>
      </c>
    </row>
    <row r="147" spans="2:5" x14ac:dyDescent="0.45">
      <c r="B147" s="15" t="s">
        <v>446</v>
      </c>
      <c r="E147" s="15" t="str">
        <f t="shared" si="3"/>
        <v>Foreign key(Elect_mech_id) references icp.Electrical(Elect_mech_id) on delete cascade  ,</v>
      </c>
    </row>
    <row r="148" spans="2:5" x14ac:dyDescent="0.45">
      <c r="B148" s="15" t="s">
        <v>447</v>
      </c>
      <c r="E148" s="15" t="str">
        <f>B148</f>
        <v>Foreign key(Vendor_id) references icp.Vendor(Vendor_id) on delete cascade</v>
      </c>
    </row>
    <row r="149" spans="2:5" x14ac:dyDescent="0.45">
      <c r="E149" s="15" t="s">
        <v>418</v>
      </c>
    </row>
    <row r="150" spans="2:5" x14ac:dyDescent="0.45">
      <c r="B150" s="82" t="s">
        <v>448</v>
      </c>
      <c r="C150" s="82"/>
      <c r="D150" s="82"/>
      <c r="E150" s="82"/>
    </row>
    <row r="151" spans="2:5" x14ac:dyDescent="0.45">
      <c r="E151" s="15" t="s">
        <v>411</v>
      </c>
    </row>
    <row r="152" spans="2:5" x14ac:dyDescent="0.45">
      <c r="E152" s="15" t="s">
        <v>449</v>
      </c>
    </row>
    <row r="153" spans="2:5" x14ac:dyDescent="0.45">
      <c r="B153" s="15" t="s">
        <v>203</v>
      </c>
      <c r="C153" s="15" t="s">
        <v>348</v>
      </c>
      <c r="D153" s="15" t="s">
        <v>422</v>
      </c>
      <c r="E153" s="15" t="str">
        <f t="shared" ref="E153:E168" si="4">B153&amp;" "&amp;C153&amp;" "&amp;D153&amp;","</f>
        <v>MOT_Hist_id BIGINT Unique not null auto_increment primary key,</v>
      </c>
    </row>
    <row r="154" spans="2:5" x14ac:dyDescent="0.45">
      <c r="B154" s="15" t="s">
        <v>204</v>
      </c>
      <c r="C154" s="15" t="s">
        <v>348</v>
      </c>
      <c r="D154" s="15" t="s">
        <v>351</v>
      </c>
      <c r="E154" s="15" t="str">
        <f t="shared" si="4"/>
        <v>V5C_ID BIGINT Not null,</v>
      </c>
    </row>
    <row r="155" spans="2:5" x14ac:dyDescent="0.45">
      <c r="B155" s="15" t="s">
        <v>205</v>
      </c>
      <c r="C155" s="15" t="s">
        <v>356</v>
      </c>
      <c r="D155" s="15" t="s">
        <v>351</v>
      </c>
      <c r="E155" s="15" t="str">
        <f t="shared" si="4"/>
        <v>Vehicle_Reg_MOT_Date Varchar(30) Not null,</v>
      </c>
    </row>
    <row r="156" spans="2:5" x14ac:dyDescent="0.45">
      <c r="B156" s="15" t="s">
        <v>206</v>
      </c>
      <c r="C156" s="15" t="s">
        <v>350</v>
      </c>
      <c r="D156" s="15" t="s">
        <v>351</v>
      </c>
      <c r="E156" s="15" t="str">
        <f t="shared" si="4"/>
        <v>Test_Org Varchar(50) Not null,</v>
      </c>
    </row>
    <row r="157" spans="2:5" x14ac:dyDescent="0.45">
      <c r="B157" s="15" t="s">
        <v>207</v>
      </c>
      <c r="C157" s="15" t="s">
        <v>384</v>
      </c>
      <c r="D157" s="15" t="s">
        <v>351</v>
      </c>
      <c r="E157" s="15" t="str">
        <f t="shared" si="4"/>
        <v>Test_Addr Varchar(150) Not null,</v>
      </c>
    </row>
    <row r="158" spans="2:5" x14ac:dyDescent="0.45">
      <c r="B158" s="15" t="s">
        <v>208</v>
      </c>
      <c r="C158" s="15" t="s">
        <v>245</v>
      </c>
      <c r="D158" s="15" t="s">
        <v>351</v>
      </c>
      <c r="E158" s="15" t="str">
        <f t="shared" si="4"/>
        <v>Test_Date Date Not null,</v>
      </c>
    </row>
    <row r="159" spans="2:5" x14ac:dyDescent="0.45">
      <c r="B159" s="15" t="s">
        <v>209</v>
      </c>
      <c r="C159" s="15" t="s">
        <v>245</v>
      </c>
      <c r="D159" s="15" t="s">
        <v>351</v>
      </c>
      <c r="E159" s="15" t="str">
        <f t="shared" si="4"/>
        <v>Expiry_date Date Not null,</v>
      </c>
    </row>
    <row r="160" spans="2:5" x14ac:dyDescent="0.45">
      <c r="B160" s="15" t="s">
        <v>210</v>
      </c>
      <c r="C160" s="15" t="s">
        <v>353</v>
      </c>
      <c r="E160" s="15" t="str">
        <f t="shared" si="4"/>
        <v>Advisory1 Varchar(100) ,</v>
      </c>
    </row>
    <row r="161" spans="2:5" x14ac:dyDescent="0.45">
      <c r="B161" s="15" t="s">
        <v>211</v>
      </c>
      <c r="C161" s="15" t="s">
        <v>353</v>
      </c>
      <c r="E161" s="15" t="str">
        <f t="shared" si="4"/>
        <v>Advisory2 Varchar(100) ,</v>
      </c>
    </row>
    <row r="162" spans="2:5" x14ac:dyDescent="0.45">
      <c r="B162" s="15" t="s">
        <v>212</v>
      </c>
      <c r="C162" s="15" t="s">
        <v>353</v>
      </c>
      <c r="E162" s="15" t="str">
        <f t="shared" si="4"/>
        <v>Advisory3 Varchar(100) ,</v>
      </c>
    </row>
    <row r="163" spans="2:5" x14ac:dyDescent="0.45">
      <c r="B163" s="15" t="s">
        <v>213</v>
      </c>
      <c r="C163" s="15" t="s">
        <v>353</v>
      </c>
      <c r="E163" s="15" t="str">
        <f t="shared" si="4"/>
        <v>Advisory4 Varchar(100) ,</v>
      </c>
    </row>
    <row r="164" spans="2:5" x14ac:dyDescent="0.45">
      <c r="B164" s="15" t="s">
        <v>214</v>
      </c>
      <c r="C164" s="15" t="s">
        <v>353</v>
      </c>
      <c r="E164" s="15" t="str">
        <f t="shared" si="4"/>
        <v>Advisory5 Varchar(100) ,</v>
      </c>
    </row>
    <row r="165" spans="2:5" x14ac:dyDescent="0.45">
      <c r="B165" s="15" t="s">
        <v>215</v>
      </c>
      <c r="C165" s="15" t="s">
        <v>348</v>
      </c>
      <c r="E165" s="15" t="str">
        <f t="shared" si="4"/>
        <v>MOT_tst_Cert_Nbr BIGINT ,</v>
      </c>
    </row>
    <row r="166" spans="2:5" x14ac:dyDescent="0.45">
      <c r="B166" s="15" t="s">
        <v>67</v>
      </c>
      <c r="C166" s="15" t="s">
        <v>368</v>
      </c>
      <c r="E166" s="15" t="str">
        <f t="shared" si="4"/>
        <v>Price Decimal(7,2) ,</v>
      </c>
    </row>
    <row r="167" spans="2:5" x14ac:dyDescent="0.45">
      <c r="B167" s="15" t="s">
        <v>70</v>
      </c>
      <c r="C167" s="15" t="s">
        <v>354</v>
      </c>
      <c r="D167" s="15" t="s">
        <v>357</v>
      </c>
      <c r="E167" s="15" t="str">
        <f t="shared" si="4"/>
        <v>Date_added Timestamp Not null default current_timestamp,</v>
      </c>
    </row>
    <row r="168" spans="2:5" x14ac:dyDescent="0.45">
      <c r="B168" s="15" t="s">
        <v>450</v>
      </c>
      <c r="E168" s="15" t="str">
        <f t="shared" si="4"/>
        <v>fulltext(Vehicle_Reg_MOT_Date,Test_Org)  ,</v>
      </c>
    </row>
    <row r="169" spans="2:5" x14ac:dyDescent="0.45">
      <c r="B169" s="15" t="s">
        <v>451</v>
      </c>
      <c r="E169" s="15" t="str">
        <f>B169&amp;" "&amp;C169</f>
        <v xml:space="preserve">foreign key(V5C_ID) references icp.V5C(V5C_ID) on delete cascade </v>
      </c>
    </row>
    <row r="170" spans="2:5" x14ac:dyDescent="0.45">
      <c r="E170" s="15" t="s">
        <v>418</v>
      </c>
    </row>
    <row r="171" spans="2:5" x14ac:dyDescent="0.45">
      <c r="B171" s="82" t="s">
        <v>452</v>
      </c>
      <c r="C171" s="82"/>
      <c r="D171" s="82"/>
      <c r="E171" s="82"/>
    </row>
    <row r="172" spans="2:5" x14ac:dyDescent="0.45">
      <c r="E172" s="15" t="s">
        <v>411</v>
      </c>
    </row>
    <row r="173" spans="2:5" x14ac:dyDescent="0.45">
      <c r="E173" s="15" t="s">
        <v>453</v>
      </c>
    </row>
    <row r="174" spans="2:5" x14ac:dyDescent="0.45">
      <c r="B174" s="15" t="s">
        <v>217</v>
      </c>
      <c r="C174" s="15" t="s">
        <v>348</v>
      </c>
      <c r="D174" s="15" t="s">
        <v>422</v>
      </c>
      <c r="E174" s="15" t="str">
        <f t="shared" ref="E174:E186" si="5">B174&amp;" "&amp;C174&amp;" "&amp;D174&amp;","</f>
        <v>MOT_Refusal_id BIGINT Unique not null auto_increment primary key,</v>
      </c>
    </row>
    <row r="175" spans="2:5" x14ac:dyDescent="0.45">
      <c r="B175" s="15" t="s">
        <v>173</v>
      </c>
      <c r="C175" s="15" t="s">
        <v>348</v>
      </c>
      <c r="D175" s="15" t="s">
        <v>351</v>
      </c>
      <c r="E175" s="15" t="str">
        <f t="shared" si="5"/>
        <v>V5C_id BIGINT Not null,</v>
      </c>
    </row>
    <row r="176" spans="2:5" x14ac:dyDescent="0.45">
      <c r="B176" s="15" t="s">
        <v>205</v>
      </c>
      <c r="C176" s="15" t="s">
        <v>356</v>
      </c>
      <c r="D176" s="15" t="s">
        <v>351</v>
      </c>
      <c r="E176" s="15" t="str">
        <f t="shared" si="5"/>
        <v>Vehicle_Reg_MOT_Date Varchar(30) Not null,</v>
      </c>
    </row>
    <row r="177" spans="2:5" x14ac:dyDescent="0.45">
      <c r="B177" s="15" t="s">
        <v>385</v>
      </c>
      <c r="C177" s="15" t="s">
        <v>350</v>
      </c>
      <c r="D177" s="15" t="s">
        <v>351</v>
      </c>
      <c r="E177" s="15" t="str">
        <f t="shared" si="5"/>
        <v>Test_comp Varchar(50) Not null,</v>
      </c>
    </row>
    <row r="178" spans="2:5" x14ac:dyDescent="0.45">
      <c r="B178" s="15" t="s">
        <v>207</v>
      </c>
      <c r="C178" s="15" t="s">
        <v>384</v>
      </c>
      <c r="D178" s="15" t="s">
        <v>351</v>
      </c>
      <c r="E178" s="15" t="str">
        <f t="shared" si="5"/>
        <v>Test_Addr Varchar(150) Not null,</v>
      </c>
    </row>
    <row r="179" spans="2:5" x14ac:dyDescent="0.45">
      <c r="B179" s="15" t="s">
        <v>208</v>
      </c>
      <c r="C179" s="15" t="s">
        <v>245</v>
      </c>
      <c r="D179" s="15" t="s">
        <v>351</v>
      </c>
      <c r="E179" s="15" t="str">
        <f t="shared" si="5"/>
        <v>Test_Date Date Not null,</v>
      </c>
    </row>
    <row r="180" spans="2:5" x14ac:dyDescent="0.45">
      <c r="B180" s="15" t="s">
        <v>454</v>
      </c>
      <c r="C180" s="15" t="s">
        <v>353</v>
      </c>
      <c r="D180" s="15" t="s">
        <v>351</v>
      </c>
      <c r="E180" s="15" t="str">
        <f t="shared" si="5"/>
        <v>Ref_Reason1 Varchar(100) Not null,</v>
      </c>
    </row>
    <row r="181" spans="2:5" x14ac:dyDescent="0.45">
      <c r="B181" s="15" t="s">
        <v>455</v>
      </c>
      <c r="C181" s="15" t="s">
        <v>353</v>
      </c>
      <c r="E181" s="15" t="str">
        <f t="shared" si="5"/>
        <v>Ref_Reason2 Varchar(100) ,</v>
      </c>
    </row>
    <row r="182" spans="2:5" x14ac:dyDescent="0.45">
      <c r="B182" s="15" t="s">
        <v>456</v>
      </c>
      <c r="C182" s="15" t="s">
        <v>353</v>
      </c>
      <c r="E182" s="15" t="str">
        <f t="shared" si="5"/>
        <v>Ref_Reason3 Varchar(100) ,</v>
      </c>
    </row>
    <row r="183" spans="2:5" x14ac:dyDescent="0.45">
      <c r="B183" s="15" t="s">
        <v>457</v>
      </c>
      <c r="C183" s="15" t="s">
        <v>353</v>
      </c>
      <c r="E183" s="15" t="str">
        <f t="shared" si="5"/>
        <v>Ref_Reason4 Varchar(100) ,</v>
      </c>
    </row>
    <row r="184" spans="2:5" x14ac:dyDescent="0.45">
      <c r="B184" s="15" t="s">
        <v>458</v>
      </c>
      <c r="C184" s="15" t="s">
        <v>353</v>
      </c>
      <c r="E184" s="15" t="str">
        <f t="shared" si="5"/>
        <v>Ref_Reason5 Varchar(100) ,</v>
      </c>
    </row>
    <row r="185" spans="2:5" x14ac:dyDescent="0.45">
      <c r="B185" s="15" t="s">
        <v>70</v>
      </c>
      <c r="C185" s="15" t="s">
        <v>354</v>
      </c>
      <c r="D185" s="15" t="s">
        <v>357</v>
      </c>
      <c r="E185" s="15" t="str">
        <f t="shared" si="5"/>
        <v>Date_added Timestamp Not null default current_timestamp,</v>
      </c>
    </row>
    <row r="186" spans="2:5" x14ac:dyDescent="0.45">
      <c r="B186" s="15" t="s">
        <v>459</v>
      </c>
      <c r="E186" s="15" t="str">
        <f t="shared" si="5"/>
        <v>fulltext(Vehicle_Reg_MOT_Date,Test_comp)  ,</v>
      </c>
    </row>
    <row r="187" spans="2:5" x14ac:dyDescent="0.45">
      <c r="B187" s="15" t="s">
        <v>451</v>
      </c>
      <c r="E187" s="15" t="str">
        <f>B187</f>
        <v>foreign key(V5C_ID) references icp.V5C(V5C_ID) on delete cascade</v>
      </c>
    </row>
    <row r="188" spans="2:5" x14ac:dyDescent="0.45">
      <c r="E188" s="15" t="s">
        <v>418</v>
      </c>
    </row>
    <row r="189" spans="2:5" x14ac:dyDescent="0.45">
      <c r="B189" s="82" t="s">
        <v>460</v>
      </c>
      <c r="C189" s="82"/>
      <c r="D189" s="82"/>
      <c r="E189" s="82"/>
    </row>
    <row r="190" spans="2:5" x14ac:dyDescent="0.45">
      <c r="E190" s="15" t="s">
        <v>411</v>
      </c>
    </row>
    <row r="191" spans="2:5" x14ac:dyDescent="0.45">
      <c r="E191" s="15" t="s">
        <v>461</v>
      </c>
    </row>
    <row r="192" spans="2:5" x14ac:dyDescent="0.45">
      <c r="B192" s="15" t="s">
        <v>228</v>
      </c>
      <c r="C192" s="15" t="s">
        <v>348</v>
      </c>
      <c r="D192" s="15" t="s">
        <v>422</v>
      </c>
      <c r="E192" s="15" t="str">
        <f t="shared" ref="E192:E208" si="6">B192&amp;" "&amp;C192&amp;" "&amp;D192&amp;","</f>
        <v>Serv_Hist_id BIGINT Unique not null auto_increment primary key,</v>
      </c>
    </row>
    <row r="193" spans="2:5" x14ac:dyDescent="0.45">
      <c r="B193" s="15" t="s">
        <v>173</v>
      </c>
      <c r="C193" s="15" t="s">
        <v>348</v>
      </c>
      <c r="D193" s="15" t="s">
        <v>351</v>
      </c>
      <c r="E193" s="15" t="str">
        <f t="shared" si="6"/>
        <v>V5C_id BIGINT Not null,</v>
      </c>
    </row>
    <row r="194" spans="2:5" x14ac:dyDescent="0.45">
      <c r="B194" s="15" t="s">
        <v>229</v>
      </c>
      <c r="C194" s="15" t="s">
        <v>356</v>
      </c>
      <c r="D194" s="15" t="s">
        <v>351</v>
      </c>
      <c r="E194" s="15" t="str">
        <f t="shared" si="6"/>
        <v>Vehicle_Reg_serv_Date Varchar(30) Not null,</v>
      </c>
    </row>
    <row r="195" spans="2:5" x14ac:dyDescent="0.45">
      <c r="B195" s="15" t="s">
        <v>230</v>
      </c>
      <c r="C195" s="15" t="s">
        <v>350</v>
      </c>
      <c r="D195" s="15" t="s">
        <v>351</v>
      </c>
      <c r="E195" s="15" t="str">
        <f t="shared" si="6"/>
        <v>Serv_comp Varchar(50) Not null,</v>
      </c>
    </row>
    <row r="196" spans="2:5" x14ac:dyDescent="0.45">
      <c r="B196" s="15" t="s">
        <v>231</v>
      </c>
      <c r="C196" s="15" t="s">
        <v>384</v>
      </c>
      <c r="D196" s="15" t="s">
        <v>351</v>
      </c>
      <c r="E196" s="15" t="str">
        <f t="shared" si="6"/>
        <v>Serv_Addr Varchar(150) Not null,</v>
      </c>
    </row>
    <row r="197" spans="2:5" x14ac:dyDescent="0.45">
      <c r="B197" s="15" t="s">
        <v>232</v>
      </c>
      <c r="C197" s="15" t="s">
        <v>245</v>
      </c>
      <c r="D197" s="15" t="s">
        <v>351</v>
      </c>
      <c r="E197" s="15" t="str">
        <f t="shared" si="6"/>
        <v>Serv_Date Date Not null,</v>
      </c>
    </row>
    <row r="198" spans="2:5" x14ac:dyDescent="0.45">
      <c r="B198" s="15" t="s">
        <v>233</v>
      </c>
      <c r="C198" s="15" t="s">
        <v>353</v>
      </c>
      <c r="D198" s="15" t="s">
        <v>351</v>
      </c>
      <c r="E198" s="15" t="str">
        <f t="shared" si="6"/>
        <v>Serv_Parts_desc Varchar(100) Not null,</v>
      </c>
    </row>
    <row r="199" spans="2:5" x14ac:dyDescent="0.45">
      <c r="B199" s="15" t="s">
        <v>234</v>
      </c>
      <c r="C199" s="15" t="s">
        <v>382</v>
      </c>
      <c r="D199" s="15" t="s">
        <v>351</v>
      </c>
      <c r="E199" s="15" t="str">
        <f t="shared" si="6"/>
        <v>Quantity smallint Not null,</v>
      </c>
    </row>
    <row r="200" spans="2:5" x14ac:dyDescent="0.45">
      <c r="B200" s="15" t="s">
        <v>235</v>
      </c>
      <c r="C200" s="15" t="s">
        <v>368</v>
      </c>
      <c r="D200" s="15" t="s">
        <v>351</v>
      </c>
      <c r="E200" s="15" t="str">
        <f t="shared" si="6"/>
        <v>Unit_price Decimal(7,2) Not null,</v>
      </c>
    </row>
    <row r="201" spans="2:5" x14ac:dyDescent="0.45">
      <c r="B201" s="15" t="s">
        <v>236</v>
      </c>
      <c r="C201" s="15" t="s">
        <v>368</v>
      </c>
      <c r="E201" s="15" t="str">
        <f t="shared" si="6"/>
        <v>Sum_per_Parts Decimal(7,2) ,</v>
      </c>
    </row>
    <row r="202" spans="2:5" x14ac:dyDescent="0.45">
      <c r="B202" s="15" t="s">
        <v>237</v>
      </c>
      <c r="C202" s="15" t="s">
        <v>368</v>
      </c>
      <c r="E202" s="15" t="str">
        <f t="shared" si="6"/>
        <v>Total_Labour Decimal(7,2) ,</v>
      </c>
    </row>
    <row r="203" spans="2:5" x14ac:dyDescent="0.45">
      <c r="B203" s="15" t="s">
        <v>238</v>
      </c>
      <c r="C203" s="15" t="s">
        <v>368</v>
      </c>
      <c r="E203" s="15" t="str">
        <f t="shared" si="6"/>
        <v>Total_Parts Decimal(7,2) ,</v>
      </c>
    </row>
    <row r="204" spans="2:5" x14ac:dyDescent="0.45">
      <c r="B204" s="15" t="s">
        <v>239</v>
      </c>
      <c r="C204" s="15" t="s">
        <v>368</v>
      </c>
      <c r="E204" s="15" t="str">
        <f t="shared" si="6"/>
        <v>MOT_Fee Decimal(7,2) ,</v>
      </c>
    </row>
    <row r="205" spans="2:5" x14ac:dyDescent="0.45">
      <c r="B205" s="15" t="s">
        <v>142</v>
      </c>
      <c r="C205" s="15" t="s">
        <v>368</v>
      </c>
      <c r="E205" s="15" t="str">
        <f t="shared" si="6"/>
        <v>VAT Decimal(7,2) ,</v>
      </c>
    </row>
    <row r="206" spans="2:5" x14ac:dyDescent="0.45">
      <c r="B206" s="15" t="s">
        <v>240</v>
      </c>
      <c r="C206" s="15" t="s">
        <v>368</v>
      </c>
      <c r="D206" s="15" t="s">
        <v>351</v>
      </c>
      <c r="E206" s="15" t="str">
        <f t="shared" si="6"/>
        <v>Grand_Total Decimal(7,2) Not null,</v>
      </c>
    </row>
    <row r="207" spans="2:5" x14ac:dyDescent="0.45">
      <c r="B207" s="15" t="s">
        <v>70</v>
      </c>
      <c r="C207" s="15" t="s">
        <v>354</v>
      </c>
      <c r="D207" s="15" t="s">
        <v>357</v>
      </c>
      <c r="E207" s="15" t="str">
        <f t="shared" si="6"/>
        <v>Date_added Timestamp Not null default current_timestamp,</v>
      </c>
    </row>
    <row r="208" spans="2:5" x14ac:dyDescent="0.45">
      <c r="B208" s="15" t="s">
        <v>462</v>
      </c>
      <c r="E208" s="15" t="str">
        <f t="shared" si="6"/>
        <v>fulltext(Vehicle_Reg_serv_Date,Serv_comp)  ,</v>
      </c>
    </row>
    <row r="209" spans="2:5" x14ac:dyDescent="0.45">
      <c r="B209" s="15" t="s">
        <v>451</v>
      </c>
      <c r="E209" s="15" t="str">
        <f>B209</f>
        <v>foreign key(V5C_ID) references icp.V5C(V5C_ID) on delete cascade</v>
      </c>
    </row>
    <row r="210" spans="2:5" x14ac:dyDescent="0.45">
      <c r="E210" s="15" t="s">
        <v>418</v>
      </c>
    </row>
    <row r="211" spans="2:5" x14ac:dyDescent="0.45">
      <c r="B211" s="82" t="s">
        <v>463</v>
      </c>
      <c r="C211" s="82"/>
      <c r="D211" s="82"/>
      <c r="E211" s="82"/>
    </row>
    <row r="212" spans="2:5" x14ac:dyDescent="0.45">
      <c r="E212" s="15" t="s">
        <v>411</v>
      </c>
    </row>
    <row r="213" spans="2:5" x14ac:dyDescent="0.45">
      <c r="E213" s="15" t="s">
        <v>464</v>
      </c>
    </row>
    <row r="214" spans="2:5" x14ac:dyDescent="0.45">
      <c r="B214" s="15" t="s">
        <v>242</v>
      </c>
      <c r="C214" s="15" t="s">
        <v>348</v>
      </c>
      <c r="D214" s="15" t="s">
        <v>422</v>
      </c>
      <c r="E214" s="15" t="str">
        <f t="shared" ref="E214:E221" si="7">B214&amp;" "&amp;C214&amp;" "&amp;D214&amp;","</f>
        <v>Mileage_Hist_id BIGINT Unique not null auto_increment primary key,</v>
      </c>
    </row>
    <row r="215" spans="2:5" x14ac:dyDescent="0.45">
      <c r="B215" s="15" t="s">
        <v>173</v>
      </c>
      <c r="C215" s="15" t="s">
        <v>348</v>
      </c>
      <c r="D215" s="15" t="s">
        <v>351</v>
      </c>
      <c r="E215" s="15" t="str">
        <f t="shared" si="7"/>
        <v>V5C_id BIGINT Not null,</v>
      </c>
    </row>
    <row r="216" spans="2:5" x14ac:dyDescent="0.45">
      <c r="B216" s="15" t="s">
        <v>205</v>
      </c>
      <c r="C216" s="15" t="s">
        <v>356</v>
      </c>
      <c r="D216" s="15" t="s">
        <v>351</v>
      </c>
      <c r="E216" s="15" t="str">
        <f t="shared" si="7"/>
        <v>Vehicle_Reg_MOT_Date Varchar(30) Not null,</v>
      </c>
    </row>
    <row r="217" spans="2:5" x14ac:dyDescent="0.45">
      <c r="B217" s="15" t="s">
        <v>243</v>
      </c>
      <c r="C217" s="15" t="s">
        <v>386</v>
      </c>
      <c r="D217" s="15" t="s">
        <v>351</v>
      </c>
      <c r="E217" s="15" t="str">
        <f t="shared" si="7"/>
        <v>Source Varchar(8) Not null,</v>
      </c>
    </row>
    <row r="218" spans="2:5" x14ac:dyDescent="0.45">
      <c r="B218" s="15" t="s">
        <v>244</v>
      </c>
      <c r="C218" s="15" t="s">
        <v>348</v>
      </c>
      <c r="D218" s="15" t="s">
        <v>351</v>
      </c>
      <c r="E218" s="15" t="str">
        <f t="shared" si="7"/>
        <v>Mileage BIGINT Not null,</v>
      </c>
    </row>
    <row r="219" spans="2:5" x14ac:dyDescent="0.45">
      <c r="B219" s="15" t="s">
        <v>245</v>
      </c>
      <c r="C219" s="15" t="s">
        <v>245</v>
      </c>
      <c r="D219" s="15" t="s">
        <v>351</v>
      </c>
      <c r="E219" s="15" t="str">
        <f t="shared" si="7"/>
        <v>Date Date Not null,</v>
      </c>
    </row>
    <row r="220" spans="2:5" x14ac:dyDescent="0.45">
      <c r="B220" s="15" t="s">
        <v>70</v>
      </c>
      <c r="C220" s="15" t="s">
        <v>354</v>
      </c>
      <c r="D220" s="15" t="s">
        <v>357</v>
      </c>
      <c r="E220" s="15" t="str">
        <f t="shared" si="7"/>
        <v>Date_added Timestamp Not null default current_timestamp,</v>
      </c>
    </row>
    <row r="221" spans="2:5" x14ac:dyDescent="0.45">
      <c r="B221" s="15" t="s">
        <v>465</v>
      </c>
      <c r="E221" s="15" t="str">
        <f t="shared" si="7"/>
        <v>Fulltext(Vehicle_Reg_MOT_Date)  ,</v>
      </c>
    </row>
    <row r="222" spans="2:5" x14ac:dyDescent="0.45">
      <c r="B222" s="15" t="s">
        <v>451</v>
      </c>
      <c r="E222" s="15" t="str">
        <f>B222</f>
        <v>foreign key(V5C_ID) references icp.V5C(V5C_ID) on delete cascade</v>
      </c>
    </row>
    <row r="223" spans="2:5" x14ac:dyDescent="0.45">
      <c r="E223" s="15" t="s">
        <v>418</v>
      </c>
    </row>
    <row r="224" spans="2:5" x14ac:dyDescent="0.45">
      <c r="B224" s="82" t="s">
        <v>466</v>
      </c>
      <c r="C224" s="82"/>
      <c r="D224" s="82"/>
      <c r="E224" s="82"/>
    </row>
    <row r="225" spans="2:5" x14ac:dyDescent="0.45">
      <c r="E225" s="15" t="s">
        <v>411</v>
      </c>
    </row>
    <row r="226" spans="2:5" x14ac:dyDescent="0.45">
      <c r="E226" s="15" t="s">
        <v>467</v>
      </c>
    </row>
    <row r="227" spans="2:5" x14ac:dyDescent="0.45">
      <c r="B227" s="15" t="s">
        <v>2</v>
      </c>
      <c r="C227" s="15" t="s">
        <v>348</v>
      </c>
      <c r="D227" s="15" t="s">
        <v>435</v>
      </c>
      <c r="E227" s="15" t="str">
        <f t="shared" ref="E227:E245" si="8">B227&amp;" "&amp;C227&amp;" "&amp;D227&amp;","</f>
        <v>Contact_id BIGINT Unique not null  auto_increment primary key,</v>
      </c>
    </row>
    <row r="228" spans="2:5" x14ac:dyDescent="0.45">
      <c r="B228" s="15" t="s">
        <v>3</v>
      </c>
      <c r="C228" s="15" t="s">
        <v>349</v>
      </c>
      <c r="D228" s="15" t="s">
        <v>468</v>
      </c>
      <c r="E228" s="15" t="str">
        <f t="shared" si="8"/>
        <v>Staff_id INT Unique not Null,</v>
      </c>
    </row>
    <row r="229" spans="2:5" x14ac:dyDescent="0.45">
      <c r="B229" s="15" t="s">
        <v>4</v>
      </c>
      <c r="C229" s="15" t="s">
        <v>348</v>
      </c>
      <c r="D229" s="15" t="s">
        <v>468</v>
      </c>
      <c r="E229" s="15" t="str">
        <f t="shared" si="8"/>
        <v>Customer_id BIGINT Unique not Null,</v>
      </c>
    </row>
    <row r="230" spans="2:5" x14ac:dyDescent="0.45">
      <c r="B230" s="15" t="s">
        <v>5</v>
      </c>
      <c r="C230" s="15" t="s">
        <v>349</v>
      </c>
      <c r="D230" s="15" t="s">
        <v>468</v>
      </c>
      <c r="E230" s="15" t="str">
        <f t="shared" si="8"/>
        <v>Auction_id INT Unique not Null,</v>
      </c>
    </row>
    <row r="231" spans="2:5" x14ac:dyDescent="0.45">
      <c r="B231" s="15" t="s">
        <v>6</v>
      </c>
      <c r="C231" s="15" t="s">
        <v>349</v>
      </c>
      <c r="D231" s="15" t="s">
        <v>468</v>
      </c>
      <c r="E231" s="15" t="str">
        <f t="shared" si="8"/>
        <v>Vendor_id INT Unique not Null,</v>
      </c>
    </row>
    <row r="232" spans="2:5" x14ac:dyDescent="0.45">
      <c r="B232" s="15" t="s">
        <v>7</v>
      </c>
      <c r="C232" s="15" t="s">
        <v>349</v>
      </c>
      <c r="D232" s="15" t="s">
        <v>468</v>
      </c>
      <c r="E232" s="15" t="str">
        <f t="shared" si="8"/>
        <v>Fund_id INT Unique not Null,</v>
      </c>
    </row>
    <row r="233" spans="2:5" x14ac:dyDescent="0.45">
      <c r="B233" s="15" t="s">
        <v>8</v>
      </c>
      <c r="C233" s="15" t="s">
        <v>349</v>
      </c>
      <c r="D233" s="15" t="s">
        <v>468</v>
      </c>
      <c r="E233" s="15" t="str">
        <f t="shared" si="8"/>
        <v>Mech_Grg_id INT Unique not Null,</v>
      </c>
    </row>
    <row r="234" spans="2:5" x14ac:dyDescent="0.45">
      <c r="B234" s="15" t="s">
        <v>9</v>
      </c>
      <c r="C234" s="15" t="s">
        <v>349</v>
      </c>
      <c r="D234" s="15" t="s">
        <v>468</v>
      </c>
      <c r="E234" s="15" t="str">
        <f t="shared" si="8"/>
        <v>Elect_Mech_id INT Unique not Null,</v>
      </c>
    </row>
    <row r="235" spans="2:5" x14ac:dyDescent="0.45">
      <c r="B235" s="15" t="s">
        <v>10</v>
      </c>
      <c r="C235" s="15" t="s">
        <v>349</v>
      </c>
      <c r="D235" s="15" t="s">
        <v>468</v>
      </c>
      <c r="E235" s="15" t="str">
        <f t="shared" si="8"/>
        <v>MOT_Grg_id INT Unique not Null,</v>
      </c>
    </row>
    <row r="236" spans="2:5" x14ac:dyDescent="0.45">
      <c r="B236" s="15" t="s">
        <v>11</v>
      </c>
      <c r="C236" s="15" t="s">
        <v>349</v>
      </c>
      <c r="D236" s="15" t="s">
        <v>468</v>
      </c>
      <c r="E236" s="15" t="str">
        <f t="shared" si="8"/>
        <v>Car_Wash_id INT Unique not Null,</v>
      </c>
    </row>
    <row r="237" spans="2:5" x14ac:dyDescent="0.45">
      <c r="B237" s="15" t="s">
        <v>12</v>
      </c>
      <c r="C237" s="15" t="s">
        <v>350</v>
      </c>
      <c r="D237" s="15" t="s">
        <v>351</v>
      </c>
      <c r="E237" s="15" t="str">
        <f t="shared" si="8"/>
        <v>Address1 Varchar(50) Not null,</v>
      </c>
    </row>
    <row r="238" spans="2:5" x14ac:dyDescent="0.45">
      <c r="B238" s="15" t="s">
        <v>13</v>
      </c>
      <c r="C238" s="15" t="s">
        <v>350</v>
      </c>
      <c r="D238" s="15" t="s">
        <v>351</v>
      </c>
      <c r="E238" s="15" t="str">
        <f t="shared" si="8"/>
        <v>Address2 Varchar(50) Not null,</v>
      </c>
    </row>
    <row r="239" spans="2:5" x14ac:dyDescent="0.45">
      <c r="B239" s="15" t="s">
        <v>14</v>
      </c>
      <c r="C239" s="15" t="s">
        <v>350</v>
      </c>
      <c r="D239" s="15" t="s">
        <v>351</v>
      </c>
      <c r="E239" s="15" t="str">
        <f t="shared" si="8"/>
        <v>Address3 Varchar(50) Not null,</v>
      </c>
    </row>
    <row r="240" spans="2:5" x14ac:dyDescent="0.45">
      <c r="B240" s="15" t="s">
        <v>15</v>
      </c>
      <c r="C240" s="15" t="s">
        <v>350</v>
      </c>
      <c r="D240" s="15" t="s">
        <v>351</v>
      </c>
      <c r="E240" s="15" t="str">
        <f t="shared" si="8"/>
        <v>Address4 Varchar(50) Not null,</v>
      </c>
    </row>
    <row r="241" spans="2:5" x14ac:dyDescent="0.45">
      <c r="B241" s="15" t="s">
        <v>16</v>
      </c>
      <c r="C241" s="15" t="s">
        <v>350</v>
      </c>
      <c r="D241" s="15" t="s">
        <v>351</v>
      </c>
      <c r="E241" s="15" t="str">
        <f t="shared" si="8"/>
        <v>Address5 Varchar(50) Not null,</v>
      </c>
    </row>
    <row r="242" spans="2:5" x14ac:dyDescent="0.45">
      <c r="B242" s="15" t="s">
        <v>17</v>
      </c>
      <c r="C242" s="15" t="s">
        <v>350</v>
      </c>
      <c r="D242" s="15" t="s">
        <v>351</v>
      </c>
      <c r="E242" s="15" t="str">
        <f t="shared" si="8"/>
        <v>Address6 Varchar(50) Not null,</v>
      </c>
    </row>
    <row r="243" spans="2:5" x14ac:dyDescent="0.45">
      <c r="B243" s="15" t="s">
        <v>352</v>
      </c>
      <c r="C243" s="15" t="s">
        <v>353</v>
      </c>
      <c r="D243" s="15" t="s">
        <v>351</v>
      </c>
      <c r="E243" s="15" t="str">
        <f t="shared" si="8"/>
        <v>email Varchar(100) Not null,</v>
      </c>
    </row>
    <row r="244" spans="2:5" x14ac:dyDescent="0.45">
      <c r="B244" s="15" t="s">
        <v>167</v>
      </c>
      <c r="C244" s="15" t="s">
        <v>348</v>
      </c>
      <c r="D244" s="15" t="s">
        <v>351</v>
      </c>
      <c r="E244" s="15" t="str">
        <f t="shared" si="8"/>
        <v>Tel BIGINT Not null,</v>
      </c>
    </row>
    <row r="245" spans="2:5" x14ac:dyDescent="0.45">
      <c r="B245" s="15" t="s">
        <v>70</v>
      </c>
      <c r="C245" s="15" t="s">
        <v>354</v>
      </c>
      <c r="D245" s="15" t="s">
        <v>355</v>
      </c>
      <c r="E245" s="15" t="str">
        <f t="shared" si="8"/>
        <v>Date_added Timestamp Not null default Current_timestamp,</v>
      </c>
    </row>
    <row r="246" spans="2:5" x14ac:dyDescent="0.45">
      <c r="B246" s="15" t="s">
        <v>469</v>
      </c>
      <c r="E246" s="15" t="str">
        <f t="shared" ref="E246:E253" si="9">B246&amp;","</f>
        <v>foreign key(Staff_id) references icp.Staff(Staff_id) on delete cascade,</v>
      </c>
    </row>
    <row r="247" spans="2:5" x14ac:dyDescent="0.45">
      <c r="B247" s="15" t="s">
        <v>470</v>
      </c>
      <c r="E247" s="15" t="str">
        <f t="shared" si="9"/>
        <v>foreign key(Customer_id) references icp.Customer(Customer_id) on delete cascade,</v>
      </c>
    </row>
    <row r="248" spans="2:5" x14ac:dyDescent="0.45">
      <c r="B248" s="15" t="s">
        <v>471</v>
      </c>
      <c r="E248" s="15" t="str">
        <f t="shared" si="9"/>
        <v>foreign key(Auction_id) references icp.Auction(Auction_id) on delete cascade,</v>
      </c>
    </row>
    <row r="249" spans="2:5" x14ac:dyDescent="0.45">
      <c r="B249" s="15" t="s">
        <v>472</v>
      </c>
      <c r="E249" s="15" t="str">
        <f t="shared" si="9"/>
        <v>foreign key(Vendor_id) references icp.Vendor(Vendor_id) on delete cascade,</v>
      </c>
    </row>
    <row r="250" spans="2:5" x14ac:dyDescent="0.45">
      <c r="B250" s="15" t="s">
        <v>473</v>
      </c>
      <c r="E250" s="15" t="str">
        <f t="shared" si="9"/>
        <v>foreign key(Fund_id) references icp.Fund(Fund_id) on delete cascade,</v>
      </c>
    </row>
    <row r="251" spans="2:5" x14ac:dyDescent="0.45">
      <c r="B251" s="15" t="s">
        <v>474</v>
      </c>
      <c r="E251" s="15" t="str">
        <f t="shared" si="9"/>
        <v>foreign key(Mech_Grg_id) references icp.Mechanic(Mech_Grg_id) on delete cascade,</v>
      </c>
    </row>
    <row r="252" spans="2:5" x14ac:dyDescent="0.45">
      <c r="B252" s="15" t="s">
        <v>475</v>
      </c>
      <c r="E252" s="15" t="str">
        <f t="shared" si="9"/>
        <v>foreign key(Elect_Mech_id) references icp.Electrical(Elect_Mech_id) on delete cascade,</v>
      </c>
    </row>
    <row r="253" spans="2:5" x14ac:dyDescent="0.45">
      <c r="B253" s="15" t="s">
        <v>476</v>
      </c>
      <c r="E253" s="15" t="str">
        <f t="shared" si="9"/>
        <v>foreign key(MOT_Grg_id) references icp.MOT_Garage(MOT_Grg_id) on delete cascade,</v>
      </c>
    </row>
    <row r="254" spans="2:5" x14ac:dyDescent="0.45">
      <c r="B254" s="15" t="s">
        <v>477</v>
      </c>
      <c r="E254" s="15" t="str">
        <f>B254</f>
        <v>foreign key(Car_Wash_id) references icp.Carwash(Car_Wash_id) on delete cascade</v>
      </c>
    </row>
    <row r="255" spans="2:5" x14ac:dyDescent="0.45">
      <c r="E255" s="15" t="s">
        <v>418</v>
      </c>
    </row>
    <row r="256" spans="2:5" x14ac:dyDescent="0.45">
      <c r="B256" s="82" t="s">
        <v>20</v>
      </c>
      <c r="C256" s="82"/>
      <c r="D256" s="82"/>
      <c r="E256" s="82"/>
    </row>
    <row r="257" spans="2:5" x14ac:dyDescent="0.45">
      <c r="E257" s="15" t="s">
        <v>411</v>
      </c>
    </row>
    <row r="258" spans="2:5" x14ac:dyDescent="0.45">
      <c r="E258" s="15" t="s">
        <v>478</v>
      </c>
    </row>
    <row r="259" spans="2:5" x14ac:dyDescent="0.45">
      <c r="B259" s="15" t="s">
        <v>21</v>
      </c>
      <c r="C259" s="15" t="s">
        <v>348</v>
      </c>
      <c r="D259" s="15" t="s">
        <v>422</v>
      </c>
      <c r="E259" s="15" t="str">
        <f t="shared" ref="E259:E269" si="10">B259&amp;" "&amp;C259&amp;" "&amp;D259&amp;","</f>
        <v>Name_id BIGINT Unique not null auto_increment primary key,</v>
      </c>
    </row>
    <row r="260" spans="2:5" x14ac:dyDescent="0.45">
      <c r="B260" s="15" t="s">
        <v>3</v>
      </c>
      <c r="C260" s="15" t="s">
        <v>349</v>
      </c>
      <c r="D260" s="15" t="s">
        <v>377</v>
      </c>
      <c r="E260" s="15" t="str">
        <f t="shared" si="10"/>
        <v>Staff_id INT Unique Not null,</v>
      </c>
    </row>
    <row r="261" spans="2:5" x14ac:dyDescent="0.45">
      <c r="B261" s="15" t="s">
        <v>4</v>
      </c>
      <c r="C261" s="15" t="s">
        <v>348</v>
      </c>
      <c r="D261" s="15" t="s">
        <v>377</v>
      </c>
      <c r="E261" s="15" t="str">
        <f t="shared" si="10"/>
        <v>Customer_id BIGINT Unique Not null,</v>
      </c>
    </row>
    <row r="262" spans="2:5" x14ac:dyDescent="0.45">
      <c r="B262" s="15" t="s">
        <v>8</v>
      </c>
      <c r="C262" s="15" t="s">
        <v>349</v>
      </c>
      <c r="D262" s="15" t="s">
        <v>377</v>
      </c>
      <c r="E262" s="15" t="str">
        <f t="shared" si="10"/>
        <v>Mech_Grg_id INT Unique Not null,</v>
      </c>
    </row>
    <row r="263" spans="2:5" x14ac:dyDescent="0.45">
      <c r="B263" s="15" t="s">
        <v>44</v>
      </c>
      <c r="C263" s="15" t="s">
        <v>349</v>
      </c>
      <c r="D263" s="15" t="s">
        <v>377</v>
      </c>
      <c r="E263" s="15" t="str">
        <f t="shared" si="10"/>
        <v>Elect_mech_id INT Unique Not null,</v>
      </c>
    </row>
    <row r="264" spans="2:5" x14ac:dyDescent="0.45">
      <c r="B264" s="15" t="s">
        <v>10</v>
      </c>
      <c r="C264" s="15" t="s">
        <v>349</v>
      </c>
      <c r="D264" s="15" t="s">
        <v>377</v>
      </c>
      <c r="E264" s="15" t="str">
        <f t="shared" si="10"/>
        <v>MOT_Grg_id INT Unique Not null,</v>
      </c>
    </row>
    <row r="265" spans="2:5" x14ac:dyDescent="0.45">
      <c r="B265" s="15" t="s">
        <v>11</v>
      </c>
      <c r="C265" s="15" t="s">
        <v>349</v>
      </c>
      <c r="D265" s="15" t="s">
        <v>377</v>
      </c>
      <c r="E265" s="15" t="str">
        <f t="shared" si="10"/>
        <v>Car_Wash_id INT Unique Not null,</v>
      </c>
    </row>
    <row r="266" spans="2:5" x14ac:dyDescent="0.45">
      <c r="B266" s="15" t="s">
        <v>23</v>
      </c>
      <c r="C266" s="15" t="s">
        <v>356</v>
      </c>
      <c r="D266" s="15" t="s">
        <v>351</v>
      </c>
      <c r="E266" s="15" t="str">
        <f t="shared" si="10"/>
        <v>Fname Varchar(30) Not null,</v>
      </c>
    </row>
    <row r="267" spans="2:5" x14ac:dyDescent="0.45">
      <c r="B267" s="15" t="s">
        <v>24</v>
      </c>
      <c r="C267" s="15" t="s">
        <v>356</v>
      </c>
      <c r="D267" s="15" t="s">
        <v>351</v>
      </c>
      <c r="E267" s="15" t="str">
        <f t="shared" si="10"/>
        <v>Mname Varchar(30) Not null,</v>
      </c>
    </row>
    <row r="268" spans="2:5" x14ac:dyDescent="0.45">
      <c r="B268" s="15" t="s">
        <v>25</v>
      </c>
      <c r="C268" s="15" t="s">
        <v>350</v>
      </c>
      <c r="D268" s="15" t="s">
        <v>351</v>
      </c>
      <c r="E268" s="15" t="str">
        <f t="shared" si="10"/>
        <v>Lname Varchar(50) Not null,</v>
      </c>
    </row>
    <row r="269" spans="2:5" x14ac:dyDescent="0.45">
      <c r="B269" s="15" t="s">
        <v>70</v>
      </c>
      <c r="C269" s="15" t="s">
        <v>354</v>
      </c>
      <c r="D269" s="15" t="s">
        <v>357</v>
      </c>
      <c r="E269" s="15" t="str">
        <f t="shared" si="10"/>
        <v>Date_added Timestamp Not null default current_timestamp,</v>
      </c>
    </row>
    <row r="270" spans="2:5" x14ac:dyDescent="0.45">
      <c r="B270" s="15" t="s">
        <v>479</v>
      </c>
      <c r="E270" s="15" t="str">
        <f t="shared" ref="E270:E275" si="11">B270</f>
        <v>foreign key(Staff_id) references icp.Staff(Staff_id) on delete cascade,</v>
      </c>
    </row>
    <row r="271" spans="2:5" x14ac:dyDescent="0.45">
      <c r="B271" s="15" t="s">
        <v>480</v>
      </c>
      <c r="E271" s="15" t="str">
        <f t="shared" si="11"/>
        <v>foreign key(Customer_id) references icp.Customer(Customer_id) on delete cascade,</v>
      </c>
    </row>
    <row r="272" spans="2:5" x14ac:dyDescent="0.45">
      <c r="B272" s="15" t="s">
        <v>481</v>
      </c>
      <c r="E272" s="15" t="str">
        <f t="shared" si="11"/>
        <v>foreign key(Mech_Grg_id) references icp.Mechanic(Mech_Grg_id) on delete cascade,</v>
      </c>
    </row>
    <row r="273" spans="2:5" x14ac:dyDescent="0.45">
      <c r="B273" s="15" t="s">
        <v>482</v>
      </c>
      <c r="E273" s="15" t="str">
        <f t="shared" si="11"/>
        <v>foreign key(Elect_Mech_id) references icp.Electrical(Elect_Mech_id) on delete cascade,</v>
      </c>
    </row>
    <row r="274" spans="2:5" x14ac:dyDescent="0.45">
      <c r="B274" s="15" t="s">
        <v>483</v>
      </c>
      <c r="E274" s="15" t="str">
        <f t="shared" si="11"/>
        <v>foreign key(MOT_Grg_id) references icp.MOT_Garage(MOT_Grg_id) on delete cascade,</v>
      </c>
    </row>
    <row r="275" spans="2:5" x14ac:dyDescent="0.45">
      <c r="B275" s="15" t="s">
        <v>477</v>
      </c>
      <c r="E275" s="15" t="str">
        <f t="shared" si="11"/>
        <v>foreign key(Car_Wash_id) references icp.Carwash(Car_Wash_id) on delete cascade</v>
      </c>
    </row>
    <row r="276" spans="2:5" x14ac:dyDescent="0.45">
      <c r="E276" s="15" t="s">
        <v>418</v>
      </c>
    </row>
    <row r="277" spans="2:5" x14ac:dyDescent="0.45">
      <c r="B277" s="82" t="s">
        <v>484</v>
      </c>
      <c r="C277" s="82"/>
      <c r="D277" s="82"/>
      <c r="E277" s="82"/>
    </row>
    <row r="278" spans="2:5" x14ac:dyDescent="0.45">
      <c r="E278" s="15" t="s">
        <v>411</v>
      </c>
    </row>
    <row r="279" spans="2:5" x14ac:dyDescent="0.45">
      <c r="E279" s="15" t="s">
        <v>485</v>
      </c>
    </row>
    <row r="280" spans="2:5" x14ac:dyDescent="0.45">
      <c r="B280" s="15" t="s">
        <v>146</v>
      </c>
      <c r="C280" s="15" t="s">
        <v>348</v>
      </c>
      <c r="D280" s="15" t="s">
        <v>486</v>
      </c>
      <c r="E280" s="15" t="str">
        <f t="shared" ref="E280:E302" si="12">B280&amp;" "&amp;C280&amp;" "&amp;D280&amp;","</f>
        <v>Auct_Invoice_id BIGINT Unique not null auto_increment,</v>
      </c>
    </row>
    <row r="281" spans="2:5" x14ac:dyDescent="0.45">
      <c r="B281" s="15" t="s">
        <v>173</v>
      </c>
      <c r="C281" s="15" t="s">
        <v>348</v>
      </c>
      <c r="D281" s="15" t="s">
        <v>377</v>
      </c>
      <c r="E281" s="15" t="str">
        <f t="shared" si="12"/>
        <v>V5C_id BIGINT Unique Not null,</v>
      </c>
    </row>
    <row r="282" spans="2:5" x14ac:dyDescent="0.45">
      <c r="B282" s="15" t="s">
        <v>5</v>
      </c>
      <c r="C282" s="15" t="s">
        <v>349</v>
      </c>
      <c r="D282" s="15" t="s">
        <v>351</v>
      </c>
      <c r="E282" s="15" t="str">
        <f t="shared" si="12"/>
        <v>Auction_id INT Not null,</v>
      </c>
    </row>
    <row r="283" spans="2:5" x14ac:dyDescent="0.45">
      <c r="B283" s="15" t="s">
        <v>6</v>
      </c>
      <c r="C283" s="15" t="s">
        <v>349</v>
      </c>
      <c r="D283" s="15" t="s">
        <v>351</v>
      </c>
      <c r="E283" s="15" t="str">
        <f t="shared" si="12"/>
        <v>Vendor_id INT Not null,</v>
      </c>
    </row>
    <row r="284" spans="2:5" x14ac:dyDescent="0.45">
      <c r="B284" s="15" t="s">
        <v>300</v>
      </c>
      <c r="C284" s="15" t="s">
        <v>356</v>
      </c>
      <c r="D284" s="15" t="s">
        <v>377</v>
      </c>
      <c r="E284" s="15" t="str">
        <f t="shared" si="12"/>
        <v>Invoice_nbr Varchar(30) Unique Not null,</v>
      </c>
    </row>
    <row r="285" spans="2:5" x14ac:dyDescent="0.45">
      <c r="B285" s="15" t="s">
        <v>301</v>
      </c>
      <c r="C285" s="15" t="s">
        <v>245</v>
      </c>
      <c r="D285" s="15" t="s">
        <v>351</v>
      </c>
      <c r="E285" s="15" t="str">
        <f t="shared" si="12"/>
        <v>Invoice_Date Date Not null,</v>
      </c>
    </row>
    <row r="286" spans="2:5" x14ac:dyDescent="0.45">
      <c r="B286" s="15" t="s">
        <v>387</v>
      </c>
      <c r="C286" s="15" t="s">
        <v>356</v>
      </c>
      <c r="D286" s="15" t="s">
        <v>377</v>
      </c>
      <c r="E286" s="15" t="str">
        <f t="shared" si="12"/>
        <v>Reg_nbr Varchar(30) Unique Not null,</v>
      </c>
    </row>
    <row r="287" spans="2:5" x14ac:dyDescent="0.45">
      <c r="B287" s="15" t="s">
        <v>179</v>
      </c>
      <c r="C287" s="15" t="s">
        <v>356</v>
      </c>
      <c r="D287" s="15" t="s">
        <v>351</v>
      </c>
      <c r="E287" s="15" t="str">
        <f t="shared" si="12"/>
        <v>Make Varchar(30) Not null,</v>
      </c>
    </row>
    <row r="288" spans="2:5" x14ac:dyDescent="0.45">
      <c r="B288" s="15" t="s">
        <v>180</v>
      </c>
      <c r="C288" s="15" t="s">
        <v>356</v>
      </c>
      <c r="D288" s="15" t="s">
        <v>351</v>
      </c>
      <c r="E288" s="15" t="str">
        <f t="shared" si="12"/>
        <v>Model Varchar(30) Not null,</v>
      </c>
    </row>
    <row r="289" spans="2:5" x14ac:dyDescent="0.45">
      <c r="B289" s="15" t="s">
        <v>177</v>
      </c>
      <c r="C289" s="15" t="s">
        <v>245</v>
      </c>
      <c r="D289" s="15" t="s">
        <v>351</v>
      </c>
      <c r="E289" s="15" t="str">
        <f t="shared" si="12"/>
        <v>Date_first_Reg Date Not null,</v>
      </c>
    </row>
    <row r="290" spans="2:5" x14ac:dyDescent="0.45">
      <c r="B290" s="15" t="s">
        <v>302</v>
      </c>
      <c r="C290" s="15" t="s">
        <v>388</v>
      </c>
      <c r="E290" s="15" t="str">
        <f t="shared" si="12"/>
        <v>MOT Boolean ,</v>
      </c>
    </row>
    <row r="291" spans="2:5" x14ac:dyDescent="0.45">
      <c r="B291" s="15" t="s">
        <v>303</v>
      </c>
      <c r="C291" s="15" t="s">
        <v>245</v>
      </c>
      <c r="E291" s="15" t="str">
        <f t="shared" si="12"/>
        <v>MOT_Expiry_date Date ,</v>
      </c>
    </row>
    <row r="292" spans="2:5" x14ac:dyDescent="0.45">
      <c r="B292" s="15" t="s">
        <v>244</v>
      </c>
      <c r="C292" s="15" t="s">
        <v>348</v>
      </c>
      <c r="D292" s="15" t="s">
        <v>351</v>
      </c>
      <c r="E292" s="15" t="str">
        <f t="shared" si="12"/>
        <v>Mileage BIGINT Not null,</v>
      </c>
    </row>
    <row r="293" spans="2:5" x14ac:dyDescent="0.45">
      <c r="B293" s="15" t="s">
        <v>126</v>
      </c>
      <c r="C293" s="15" t="s">
        <v>388</v>
      </c>
      <c r="D293" s="15" t="s">
        <v>351</v>
      </c>
      <c r="E293" s="15" t="str">
        <f t="shared" si="12"/>
        <v>Cash_Payment Boolean Not null,</v>
      </c>
    </row>
    <row r="294" spans="2:5" x14ac:dyDescent="0.45">
      <c r="B294" s="15" t="s">
        <v>67</v>
      </c>
      <c r="C294" s="15" t="s">
        <v>368</v>
      </c>
      <c r="D294" s="15" t="s">
        <v>351</v>
      </c>
      <c r="E294" s="15" t="str">
        <f t="shared" si="12"/>
        <v>Price Decimal(7,2) Not null,</v>
      </c>
    </row>
    <row r="295" spans="2:5" x14ac:dyDescent="0.45">
      <c r="B295" s="15" t="s">
        <v>389</v>
      </c>
      <c r="C295" s="15" t="s">
        <v>368</v>
      </c>
      <c r="D295" s="15" t="s">
        <v>351</v>
      </c>
      <c r="E295" s="15" t="str">
        <f t="shared" si="12"/>
        <v>Buyers_Fee Decimal(7,2) Not null,</v>
      </c>
    </row>
    <row r="296" spans="2:5" x14ac:dyDescent="0.45">
      <c r="B296" s="15" t="s">
        <v>390</v>
      </c>
      <c r="C296" s="15" t="s">
        <v>368</v>
      </c>
      <c r="E296" s="15" t="str">
        <f t="shared" si="12"/>
        <v>Assurance_Fee Decimal(7,2) ,</v>
      </c>
    </row>
    <row r="297" spans="2:5" x14ac:dyDescent="0.45">
      <c r="B297" s="15" t="s">
        <v>391</v>
      </c>
      <c r="C297" s="15" t="s">
        <v>368</v>
      </c>
      <c r="E297" s="15" t="str">
        <f t="shared" si="12"/>
        <v>Other_Fee Decimal(7,2) ,</v>
      </c>
    </row>
    <row r="298" spans="2:5" x14ac:dyDescent="0.45">
      <c r="B298" s="15" t="s">
        <v>392</v>
      </c>
      <c r="C298" s="15" t="s">
        <v>368</v>
      </c>
      <c r="E298" s="15" t="str">
        <f t="shared" si="12"/>
        <v>Storage_Fee Decimal(7,2) ,</v>
      </c>
    </row>
    <row r="299" spans="2:5" x14ac:dyDescent="0.45">
      <c r="B299" s="15" t="s">
        <v>308</v>
      </c>
      <c r="C299" s="15" t="s">
        <v>368</v>
      </c>
      <c r="E299" s="15" t="str">
        <f t="shared" si="12"/>
        <v>Cash_Handling_fee Decimal(7,2) ,</v>
      </c>
    </row>
    <row r="300" spans="2:5" x14ac:dyDescent="0.45">
      <c r="B300" s="15" t="s">
        <v>309</v>
      </c>
      <c r="C300" s="15" t="s">
        <v>368</v>
      </c>
      <c r="D300" s="15" t="s">
        <v>351</v>
      </c>
      <c r="E300" s="15" t="str">
        <f t="shared" si="12"/>
        <v>Auction_VAT Decimal(7,2) Not null,</v>
      </c>
    </row>
    <row r="301" spans="2:5" x14ac:dyDescent="0.45">
      <c r="B301" s="15" t="s">
        <v>129</v>
      </c>
      <c r="C301" s="15" t="s">
        <v>368</v>
      </c>
      <c r="D301" s="15" t="s">
        <v>351</v>
      </c>
      <c r="E301" s="15" t="str">
        <f t="shared" si="12"/>
        <v>Total Decimal(7,2) Not null,</v>
      </c>
    </row>
    <row r="302" spans="2:5" x14ac:dyDescent="0.45">
      <c r="B302" s="15" t="s">
        <v>70</v>
      </c>
      <c r="C302" s="15" t="s">
        <v>354</v>
      </c>
      <c r="D302" s="15" t="s">
        <v>357</v>
      </c>
      <c r="E302" s="15" t="str">
        <f t="shared" si="12"/>
        <v>Date_added Timestamp Not null default current_timestamp,</v>
      </c>
    </row>
    <row r="303" spans="2:5" x14ac:dyDescent="0.45">
      <c r="B303" s="15" t="s">
        <v>487</v>
      </c>
      <c r="E303" s="15" t="str">
        <f>B303</f>
        <v>foreign key(V5C_ID) references icp.V5C(V5C_ID) on delete cascade,</v>
      </c>
    </row>
    <row r="304" spans="2:5" x14ac:dyDescent="0.45">
      <c r="B304" s="15" t="s">
        <v>488</v>
      </c>
      <c r="E304" s="15" t="str">
        <f>B304</f>
        <v>foreign key(Auction_id) references icp.Auction(Auction_id) on delete cascade,</v>
      </c>
    </row>
    <row r="305" spans="2:5" x14ac:dyDescent="0.45">
      <c r="B305" s="15" t="s">
        <v>472</v>
      </c>
      <c r="E305" s="15" t="str">
        <f>B305</f>
        <v>foreign key(Vendor_id) references icp.Vendor(Vendor_id) on delete cascade</v>
      </c>
    </row>
    <row r="306" spans="2:5" x14ac:dyDescent="0.45">
      <c r="E306" s="15" t="s">
        <v>418</v>
      </c>
    </row>
    <row r="307" spans="2:5" x14ac:dyDescent="0.45">
      <c r="B307" s="82" t="s">
        <v>489</v>
      </c>
      <c r="C307" s="82"/>
      <c r="D307" s="82"/>
      <c r="E307" s="82"/>
    </row>
    <row r="308" spans="2:5" x14ac:dyDescent="0.45">
      <c r="E308" s="15" t="s">
        <v>411</v>
      </c>
    </row>
    <row r="309" spans="2:5" x14ac:dyDescent="0.45">
      <c r="E309" s="15" t="s">
        <v>490</v>
      </c>
    </row>
    <row r="310" spans="2:5" x14ac:dyDescent="0.45">
      <c r="B310" s="15" t="s">
        <v>258</v>
      </c>
      <c r="C310" s="15" t="s">
        <v>348</v>
      </c>
      <c r="D310" s="15" t="s">
        <v>422</v>
      </c>
      <c r="E310" s="15" t="str">
        <f t="shared" ref="E310:E315" si="13">B310&amp;" "&amp;C310&amp;" "&amp;D310&amp;","</f>
        <v>Sale_id BIGINT Unique not null auto_increment primary key,</v>
      </c>
    </row>
    <row r="311" spans="2:5" x14ac:dyDescent="0.45">
      <c r="B311" s="15" t="s">
        <v>4</v>
      </c>
      <c r="C311" s="15" t="s">
        <v>348</v>
      </c>
      <c r="D311" s="15" t="s">
        <v>377</v>
      </c>
      <c r="E311" s="15" t="str">
        <f t="shared" si="13"/>
        <v>Customer_id BIGINT Unique Not null,</v>
      </c>
    </row>
    <row r="312" spans="2:5" x14ac:dyDescent="0.45">
      <c r="B312" s="15" t="s">
        <v>173</v>
      </c>
      <c r="C312" s="15" t="s">
        <v>348</v>
      </c>
      <c r="D312" s="15" t="s">
        <v>377</v>
      </c>
      <c r="E312" s="15" t="str">
        <f t="shared" si="13"/>
        <v>V5C_id BIGINT Unique Not null,</v>
      </c>
    </row>
    <row r="313" spans="2:5" x14ac:dyDescent="0.45">
      <c r="B313" s="15" t="s">
        <v>259</v>
      </c>
      <c r="C313" s="15" t="s">
        <v>245</v>
      </c>
      <c r="D313" s="15" t="s">
        <v>351</v>
      </c>
      <c r="E313" s="15" t="str">
        <f t="shared" si="13"/>
        <v>Sale_Date Date Not null,</v>
      </c>
    </row>
    <row r="314" spans="2:5" x14ac:dyDescent="0.45">
      <c r="B314" s="15" t="s">
        <v>369</v>
      </c>
      <c r="C314" s="15" t="s">
        <v>368</v>
      </c>
      <c r="D314" s="15" t="s">
        <v>351</v>
      </c>
      <c r="E314" s="15" t="str">
        <f t="shared" si="13"/>
        <v>Sale_Amount Decimal(7,2) Not null,</v>
      </c>
    </row>
    <row r="315" spans="2:5" x14ac:dyDescent="0.45">
      <c r="B315" s="15" t="s">
        <v>70</v>
      </c>
      <c r="C315" s="15" t="s">
        <v>354</v>
      </c>
      <c r="D315" s="15" t="s">
        <v>357</v>
      </c>
      <c r="E315" s="15" t="str">
        <f t="shared" si="13"/>
        <v>Date_added Timestamp Not null default current_timestamp,</v>
      </c>
    </row>
    <row r="316" spans="2:5" x14ac:dyDescent="0.45">
      <c r="B316" s="15" t="s">
        <v>480</v>
      </c>
      <c r="E316" s="15" t="str">
        <f>B316</f>
        <v>foreign key(Customer_id) references icp.Customer(Customer_id) on delete cascade,</v>
      </c>
    </row>
    <row r="317" spans="2:5" x14ac:dyDescent="0.45">
      <c r="B317" s="15" t="s">
        <v>451</v>
      </c>
      <c r="E317" s="15" t="str">
        <f>B317</f>
        <v>foreign key(V5C_ID) references icp.V5C(V5C_ID) on delete cascade</v>
      </c>
    </row>
    <row r="318" spans="2:5" x14ac:dyDescent="0.45">
      <c r="E318" s="15" t="s">
        <v>418</v>
      </c>
    </row>
    <row r="319" spans="2:5" x14ac:dyDescent="0.45">
      <c r="B319" s="82" t="s">
        <v>491</v>
      </c>
      <c r="C319" s="82"/>
      <c r="D319" s="82"/>
      <c r="E319" s="82"/>
    </row>
    <row r="320" spans="2:5" x14ac:dyDescent="0.45">
      <c r="E320" s="15" t="s">
        <v>411</v>
      </c>
    </row>
    <row r="321" spans="2:5" x14ac:dyDescent="0.45">
      <c r="E321" s="15" t="s">
        <v>492</v>
      </c>
    </row>
    <row r="322" spans="2:5" x14ac:dyDescent="0.45">
      <c r="B322" s="15" t="s">
        <v>263</v>
      </c>
      <c r="C322" s="15" t="s">
        <v>348</v>
      </c>
      <c r="D322" s="15" t="s">
        <v>422</v>
      </c>
      <c r="E322" s="15" t="str">
        <f t="shared" ref="E322:E328" si="14">B322&amp;" "&amp;C322&amp;" "&amp;D322&amp;","</f>
        <v>Deposit_id BIGINT Unique not null auto_increment primary key,</v>
      </c>
    </row>
    <row r="323" spans="2:5" x14ac:dyDescent="0.45">
      <c r="B323" s="15" t="s">
        <v>4</v>
      </c>
      <c r="C323" s="15" t="s">
        <v>348</v>
      </c>
      <c r="D323" s="15" t="s">
        <v>377</v>
      </c>
      <c r="E323" s="15" t="str">
        <f t="shared" si="14"/>
        <v>Customer_id BIGINT Unique Not null,</v>
      </c>
    </row>
    <row r="324" spans="2:5" x14ac:dyDescent="0.45">
      <c r="B324" s="15" t="s">
        <v>173</v>
      </c>
      <c r="C324" s="15" t="s">
        <v>348</v>
      </c>
      <c r="D324" s="15" t="s">
        <v>351</v>
      </c>
      <c r="E324" s="15" t="str">
        <f t="shared" si="14"/>
        <v>V5C_id BIGINT Not null,</v>
      </c>
    </row>
    <row r="325" spans="2:5" x14ac:dyDescent="0.45">
      <c r="B325" s="15" t="s">
        <v>258</v>
      </c>
      <c r="C325" s="15" t="s">
        <v>348</v>
      </c>
      <c r="E325" s="15" t="str">
        <f t="shared" si="14"/>
        <v>Sale_id BIGINT ,</v>
      </c>
    </row>
    <row r="326" spans="2:5" x14ac:dyDescent="0.45">
      <c r="B326" s="15" t="s">
        <v>264</v>
      </c>
      <c r="C326" s="15" t="s">
        <v>245</v>
      </c>
      <c r="D326" s="15" t="s">
        <v>351</v>
      </c>
      <c r="E326" s="15" t="str">
        <f t="shared" si="14"/>
        <v>Deposit_Date Date Not null,</v>
      </c>
    </row>
    <row r="327" spans="2:5" x14ac:dyDescent="0.45">
      <c r="B327" s="15" t="s">
        <v>265</v>
      </c>
      <c r="C327" s="15" t="s">
        <v>368</v>
      </c>
      <c r="D327" s="15" t="s">
        <v>351</v>
      </c>
      <c r="E327" s="15" t="str">
        <f t="shared" si="14"/>
        <v>Deposit_Amount Decimal(7,2) Not null,</v>
      </c>
    </row>
    <row r="328" spans="2:5" x14ac:dyDescent="0.45">
      <c r="B328" s="15" t="s">
        <v>70</v>
      </c>
      <c r="C328" s="15" t="s">
        <v>354</v>
      </c>
      <c r="D328" s="15" t="s">
        <v>357</v>
      </c>
      <c r="E328" s="15" t="str">
        <f t="shared" si="14"/>
        <v>Date_added Timestamp Not null default current_timestamp,</v>
      </c>
    </row>
    <row r="329" spans="2:5" x14ac:dyDescent="0.45">
      <c r="B329" s="15" t="s">
        <v>480</v>
      </c>
      <c r="E329" s="15" t="str">
        <f>B329</f>
        <v>foreign key(Customer_id) references icp.Customer(Customer_id) on delete cascade,</v>
      </c>
    </row>
    <row r="330" spans="2:5" x14ac:dyDescent="0.45">
      <c r="B330" s="15" t="s">
        <v>487</v>
      </c>
      <c r="E330" s="15" t="str">
        <f>B330</f>
        <v>foreign key(V5C_ID) references icp.V5C(V5C_ID) on delete cascade,</v>
      </c>
    </row>
    <row r="331" spans="2:5" x14ac:dyDescent="0.45">
      <c r="B331" s="15" t="s">
        <v>493</v>
      </c>
      <c r="E331" s="15" t="str">
        <f>B331</f>
        <v>foreign key(Sale_id) references icp.Sale(Sale_id) on delete cascade</v>
      </c>
    </row>
    <row r="332" spans="2:5" x14ac:dyDescent="0.45">
      <c r="E332" s="15" t="s">
        <v>418</v>
      </c>
    </row>
    <row r="333" spans="2:5" x14ac:dyDescent="0.45">
      <c r="B333" s="82" t="s">
        <v>494</v>
      </c>
      <c r="C333" s="82"/>
      <c r="D333" s="82"/>
      <c r="E333" s="82"/>
    </row>
    <row r="334" spans="2:5" x14ac:dyDescent="0.45">
      <c r="E334" s="15" t="s">
        <v>411</v>
      </c>
    </row>
    <row r="335" spans="2:5" x14ac:dyDescent="0.45">
      <c r="E335" s="15" t="s">
        <v>495</v>
      </c>
    </row>
    <row r="336" spans="2:5" x14ac:dyDescent="0.45">
      <c r="B336" s="15" t="s">
        <v>269</v>
      </c>
      <c r="C336" s="15" t="s">
        <v>348</v>
      </c>
      <c r="D336" s="15" t="s">
        <v>422</v>
      </c>
      <c r="E336" s="15" t="str">
        <f t="shared" ref="E336:E342" si="15">B336&amp;" "&amp;C336&amp;" "&amp;D336&amp;","</f>
        <v>Transfer_id BIGINT Unique not null auto_increment primary key,</v>
      </c>
    </row>
    <row r="337" spans="2:5" x14ac:dyDescent="0.45">
      <c r="B337" s="15" t="s">
        <v>258</v>
      </c>
      <c r="C337" s="15" t="s">
        <v>348</v>
      </c>
      <c r="E337" s="15" t="str">
        <f t="shared" si="15"/>
        <v>Sale_id BIGINT ,</v>
      </c>
    </row>
    <row r="338" spans="2:5" x14ac:dyDescent="0.45">
      <c r="B338" s="15" t="s">
        <v>263</v>
      </c>
      <c r="C338" s="15" t="s">
        <v>348</v>
      </c>
      <c r="E338" s="15" t="str">
        <f t="shared" si="15"/>
        <v>Deposit_id BIGINT ,</v>
      </c>
    </row>
    <row r="339" spans="2:5" x14ac:dyDescent="0.45">
      <c r="B339" s="15" t="s">
        <v>270</v>
      </c>
      <c r="C339" s="15" t="s">
        <v>245</v>
      </c>
      <c r="D339" s="15" t="s">
        <v>351</v>
      </c>
      <c r="E339" s="15" t="str">
        <f t="shared" si="15"/>
        <v>Transfer_date Date Not null,</v>
      </c>
    </row>
    <row r="340" spans="2:5" x14ac:dyDescent="0.45">
      <c r="B340" s="15" t="s">
        <v>271</v>
      </c>
      <c r="C340" s="15" t="s">
        <v>356</v>
      </c>
      <c r="D340" s="15" t="s">
        <v>377</v>
      </c>
      <c r="E340" s="15" t="str">
        <f t="shared" si="15"/>
        <v>Transfer_Reference Varchar(30) Unique Not null,</v>
      </c>
    </row>
    <row r="341" spans="2:5" x14ac:dyDescent="0.45">
      <c r="B341" s="15" t="s">
        <v>272</v>
      </c>
      <c r="C341" s="15" t="s">
        <v>368</v>
      </c>
      <c r="D341" s="15" t="s">
        <v>351</v>
      </c>
      <c r="E341" s="15" t="str">
        <f t="shared" si="15"/>
        <v>Transfer_Amount Decimal(7,2) Not null,</v>
      </c>
    </row>
    <row r="342" spans="2:5" x14ac:dyDescent="0.45">
      <c r="B342" s="15" t="s">
        <v>70</v>
      </c>
      <c r="C342" s="15" t="s">
        <v>354</v>
      </c>
      <c r="D342" s="15" t="s">
        <v>357</v>
      </c>
      <c r="E342" s="15" t="str">
        <f t="shared" si="15"/>
        <v>Date_added Timestamp Not null default current_timestamp,</v>
      </c>
    </row>
    <row r="343" spans="2:5" x14ac:dyDescent="0.45">
      <c r="B343" s="15" t="s">
        <v>496</v>
      </c>
      <c r="E343" s="15" t="str">
        <f>B343</f>
        <v>foreign key(Sale_id) references icp.Sale(Sale_id) on delete cascade,</v>
      </c>
    </row>
    <row r="344" spans="2:5" x14ac:dyDescent="0.45">
      <c r="B344" s="15" t="s">
        <v>497</v>
      </c>
      <c r="E344" s="15" t="str">
        <f>B344</f>
        <v>foreign key(Deposit_id) references icp.Deposit(Deposit_id) on delete cascade</v>
      </c>
    </row>
    <row r="345" spans="2:5" x14ac:dyDescent="0.45">
      <c r="E345" s="15" t="s">
        <v>418</v>
      </c>
    </row>
    <row r="346" spans="2:5" x14ac:dyDescent="0.45">
      <c r="B346" s="82" t="s">
        <v>498</v>
      </c>
      <c r="C346" s="82"/>
      <c r="D346" s="82"/>
      <c r="E346" s="82"/>
    </row>
    <row r="347" spans="2:5" x14ac:dyDescent="0.45">
      <c r="E347" s="15" t="s">
        <v>411</v>
      </c>
    </row>
    <row r="348" spans="2:5" x14ac:dyDescent="0.45">
      <c r="E348" s="15" t="s">
        <v>499</v>
      </c>
    </row>
    <row r="349" spans="2:5" x14ac:dyDescent="0.45">
      <c r="B349" s="15" t="s">
        <v>277</v>
      </c>
      <c r="C349" s="15" t="s">
        <v>348</v>
      </c>
      <c r="D349" s="15" t="s">
        <v>361</v>
      </c>
      <c r="E349" s="15" t="str">
        <f t="shared" ref="E349:E361" si="16">B349&amp;" "&amp;C349&amp;" "&amp;D349&amp;","</f>
        <v>Split_Pay_id BIGINT Unique not null Auto_increment primary key,</v>
      </c>
    </row>
    <row r="350" spans="2:5" x14ac:dyDescent="0.45">
      <c r="B350" s="15" t="s">
        <v>258</v>
      </c>
      <c r="C350" s="15" t="s">
        <v>348</v>
      </c>
      <c r="E350" s="15" t="str">
        <f t="shared" si="16"/>
        <v>Sale_id BIGINT ,</v>
      </c>
    </row>
    <row r="351" spans="2:5" x14ac:dyDescent="0.45">
      <c r="B351" s="15" t="s">
        <v>263</v>
      </c>
      <c r="C351" s="15" t="s">
        <v>348</v>
      </c>
      <c r="E351" s="15" t="str">
        <f t="shared" si="16"/>
        <v>Deposit_id BIGINT ,</v>
      </c>
    </row>
    <row r="352" spans="2:5" x14ac:dyDescent="0.45">
      <c r="B352" s="15" t="s">
        <v>269</v>
      </c>
      <c r="C352" s="15" t="s">
        <v>348</v>
      </c>
      <c r="E352" s="15" t="str">
        <f t="shared" si="16"/>
        <v>Transfer_id BIGINT ,</v>
      </c>
    </row>
    <row r="353" spans="2:5" x14ac:dyDescent="0.45">
      <c r="B353" s="15" t="s">
        <v>278</v>
      </c>
      <c r="C353" s="15" t="s">
        <v>368</v>
      </c>
      <c r="D353" s="15" t="s">
        <v>351</v>
      </c>
      <c r="E353" s="15" t="str">
        <f t="shared" si="16"/>
        <v>Payment1 Decimal(7,2) Not null,</v>
      </c>
    </row>
    <row r="354" spans="2:5" x14ac:dyDescent="0.45">
      <c r="B354" s="15" t="s">
        <v>279</v>
      </c>
      <c r="C354" s="15" t="s">
        <v>348</v>
      </c>
      <c r="E354" s="15" t="str">
        <f t="shared" si="16"/>
        <v>Receipt_id1 BIGINT ,</v>
      </c>
    </row>
    <row r="355" spans="2:5" x14ac:dyDescent="0.45">
      <c r="B355" s="15" t="s">
        <v>280</v>
      </c>
      <c r="C355" s="15" t="s">
        <v>368</v>
      </c>
      <c r="D355" s="15" t="s">
        <v>351</v>
      </c>
      <c r="E355" s="15" t="str">
        <f t="shared" si="16"/>
        <v>Payment2 Decimal(7,2) Not null,</v>
      </c>
    </row>
    <row r="356" spans="2:5" x14ac:dyDescent="0.45">
      <c r="B356" s="15" t="s">
        <v>281</v>
      </c>
      <c r="C356" s="15" t="s">
        <v>348</v>
      </c>
      <c r="E356" s="15" t="str">
        <f t="shared" si="16"/>
        <v>Receipt_id2 BIGINT ,</v>
      </c>
    </row>
    <row r="357" spans="2:5" x14ac:dyDescent="0.45">
      <c r="B357" s="15" t="s">
        <v>282</v>
      </c>
      <c r="C357" s="15" t="s">
        <v>368</v>
      </c>
      <c r="E357" s="15" t="str">
        <f t="shared" si="16"/>
        <v>Payment3 Decimal(7,2) ,</v>
      </c>
    </row>
    <row r="358" spans="2:5" x14ac:dyDescent="0.45">
      <c r="B358" s="15" t="s">
        <v>283</v>
      </c>
      <c r="C358" s="15" t="s">
        <v>348</v>
      </c>
      <c r="E358" s="15" t="str">
        <f t="shared" si="16"/>
        <v>Receipt_id3 BIGINT ,</v>
      </c>
    </row>
    <row r="359" spans="2:5" x14ac:dyDescent="0.45">
      <c r="B359" s="15" t="s">
        <v>284</v>
      </c>
      <c r="C359" s="15" t="s">
        <v>368</v>
      </c>
      <c r="D359" s="15" t="s">
        <v>351</v>
      </c>
      <c r="E359" s="15" t="str">
        <f t="shared" si="16"/>
        <v>Total_Payment Decimal(7,2) Not null,</v>
      </c>
    </row>
    <row r="360" spans="2:5" x14ac:dyDescent="0.45">
      <c r="B360" s="15" t="s">
        <v>285</v>
      </c>
      <c r="C360" s="15" t="s">
        <v>245</v>
      </c>
      <c r="D360" s="15" t="s">
        <v>351</v>
      </c>
      <c r="E360" s="15" t="str">
        <f t="shared" si="16"/>
        <v>Payment_Date Date Not null,</v>
      </c>
    </row>
    <row r="361" spans="2:5" x14ac:dyDescent="0.45">
      <c r="B361" s="15" t="s">
        <v>358</v>
      </c>
      <c r="C361" s="15" t="s">
        <v>354</v>
      </c>
      <c r="D361" s="15" t="s">
        <v>357</v>
      </c>
      <c r="E361" s="15" t="str">
        <f t="shared" si="16"/>
        <v>Date_Added Timestamp Not null default current_timestamp,</v>
      </c>
    </row>
    <row r="362" spans="2:5" x14ac:dyDescent="0.45">
      <c r="B362" s="15" t="s">
        <v>500</v>
      </c>
      <c r="E362" s="15" t="str">
        <f>B362&amp;","</f>
        <v>Foreign key(Sale_id) references icp.Sale(Sale_id) on delete cascade,</v>
      </c>
    </row>
    <row r="363" spans="2:5" x14ac:dyDescent="0.45">
      <c r="B363" s="15" t="s">
        <v>501</v>
      </c>
      <c r="E363" s="15" t="str">
        <f>B363&amp;","</f>
        <v>Foreign key(Deposit_id) references icp.Deposit(Deposit_id) on delete cascade,</v>
      </c>
    </row>
    <row r="364" spans="2:5" x14ac:dyDescent="0.45">
      <c r="B364" s="15" t="s">
        <v>502</v>
      </c>
      <c r="E364" s="15" t="str">
        <f>B364&amp;","</f>
        <v>Foreign key(Transfer_id) references icp.Transfer(Transfer_id) on delete cascade,</v>
      </c>
    </row>
    <row r="365" spans="2:5" x14ac:dyDescent="0.45">
      <c r="B365" s="15" t="s">
        <v>503</v>
      </c>
      <c r="E365" s="15" t="str">
        <f>B365&amp;","</f>
        <v>Foreign key(Receipt_id1) references icp.Receipt(Receipt_id) on delete cascade,</v>
      </c>
    </row>
    <row r="366" spans="2:5" x14ac:dyDescent="0.45">
      <c r="B366" s="15" t="s">
        <v>504</v>
      </c>
      <c r="E366" s="15" t="str">
        <f>B366&amp;","</f>
        <v>Foreign key(Receipt_id2) references icp.Receipt(Receipt_id) on delete cascade,</v>
      </c>
    </row>
    <row r="367" spans="2:5" x14ac:dyDescent="0.45">
      <c r="B367" s="15" t="s">
        <v>505</v>
      </c>
      <c r="E367" s="15" t="str">
        <f>B367</f>
        <v>Foreign key(Receipt_id3) references icp.Receipt(Receipt_id) on delete cascade</v>
      </c>
    </row>
    <row r="368" spans="2:5" x14ac:dyDescent="0.45">
      <c r="E368" s="15" t="s">
        <v>418</v>
      </c>
    </row>
    <row r="369" spans="2:5" x14ac:dyDescent="0.45">
      <c r="B369" s="82" t="s">
        <v>506</v>
      </c>
      <c r="C369" s="82"/>
      <c r="D369" s="82"/>
      <c r="E369" s="82"/>
    </row>
    <row r="370" spans="2:5" x14ac:dyDescent="0.45">
      <c r="E370" s="15" t="s">
        <v>411</v>
      </c>
    </row>
    <row r="371" spans="2:5" x14ac:dyDescent="0.45">
      <c r="E371" s="15" t="s">
        <v>507</v>
      </c>
    </row>
    <row r="372" spans="2:5" x14ac:dyDescent="0.45">
      <c r="B372" s="15" t="s">
        <v>273</v>
      </c>
      <c r="C372" s="15" t="s">
        <v>348</v>
      </c>
      <c r="D372" s="15" t="s">
        <v>361</v>
      </c>
      <c r="E372" s="15" t="str">
        <f t="shared" ref="E372:E377" si="17">B372&amp;" "&amp;C372&amp;" "&amp;D372&amp;","</f>
        <v>Cash_Pay_id BIGINT Unique not null Auto_increment primary key,</v>
      </c>
    </row>
    <row r="373" spans="2:5" x14ac:dyDescent="0.45">
      <c r="B373" s="15" t="s">
        <v>258</v>
      </c>
      <c r="C373" s="15" t="s">
        <v>348</v>
      </c>
      <c r="E373" s="15" t="str">
        <f t="shared" si="17"/>
        <v>Sale_id BIGINT ,</v>
      </c>
    </row>
    <row r="374" spans="2:5" x14ac:dyDescent="0.45">
      <c r="B374" s="15" t="s">
        <v>263</v>
      </c>
      <c r="C374" s="15" t="s">
        <v>348</v>
      </c>
      <c r="E374" s="15" t="str">
        <f t="shared" si="17"/>
        <v>Deposit_id BIGINT ,</v>
      </c>
    </row>
    <row r="375" spans="2:5" x14ac:dyDescent="0.45">
      <c r="B375" s="15" t="s">
        <v>275</v>
      </c>
      <c r="C375" s="15" t="s">
        <v>368</v>
      </c>
      <c r="D375" s="15" t="s">
        <v>351</v>
      </c>
      <c r="E375" s="15" t="str">
        <f t="shared" si="17"/>
        <v>Cash_Amount Decimal(7,2) Not null,</v>
      </c>
    </row>
    <row r="376" spans="2:5" x14ac:dyDescent="0.45">
      <c r="B376" s="15" t="s">
        <v>508</v>
      </c>
      <c r="C376" s="15" t="s">
        <v>245</v>
      </c>
      <c r="D376" s="15" t="s">
        <v>351</v>
      </c>
      <c r="E376" s="15" t="str">
        <f t="shared" si="17"/>
        <v>Cash_Payment_date Date Not null,</v>
      </c>
    </row>
    <row r="377" spans="2:5" x14ac:dyDescent="0.45">
      <c r="B377" s="15" t="s">
        <v>358</v>
      </c>
      <c r="C377" s="15" t="s">
        <v>354</v>
      </c>
      <c r="D377" s="15" t="s">
        <v>357</v>
      </c>
      <c r="E377" s="15" t="str">
        <f t="shared" si="17"/>
        <v>Date_Added Timestamp Not null default current_timestamp,</v>
      </c>
    </row>
    <row r="378" spans="2:5" x14ac:dyDescent="0.45">
      <c r="B378" s="15" t="s">
        <v>500</v>
      </c>
      <c r="E378" s="15" t="str">
        <f>B378&amp;","</f>
        <v>Foreign key(Sale_id) references icp.Sale(Sale_id) on delete cascade,</v>
      </c>
    </row>
    <row r="379" spans="2:5" x14ac:dyDescent="0.45">
      <c r="B379" s="15" t="s">
        <v>501</v>
      </c>
      <c r="E379" s="15" t="str">
        <f>B379</f>
        <v>Foreign key(Deposit_id) references icp.Deposit(Deposit_id) on delete cascade</v>
      </c>
    </row>
    <row r="380" spans="2:5" x14ac:dyDescent="0.45">
      <c r="E380" s="15" t="s">
        <v>418</v>
      </c>
    </row>
    <row r="381" spans="2:5" x14ac:dyDescent="0.45">
      <c r="B381" s="82" t="s">
        <v>509</v>
      </c>
      <c r="C381" s="82"/>
      <c r="D381" s="82"/>
      <c r="E381" s="82"/>
    </row>
    <row r="382" spans="2:5" x14ac:dyDescent="0.45">
      <c r="E382" s="15" t="s">
        <v>411</v>
      </c>
    </row>
    <row r="383" spans="2:5" x14ac:dyDescent="0.45">
      <c r="E383" s="15" t="s">
        <v>510</v>
      </c>
    </row>
    <row r="384" spans="2:5" x14ac:dyDescent="0.45">
      <c r="B384" s="15" t="s">
        <v>290</v>
      </c>
      <c r="C384" s="15" t="s">
        <v>348</v>
      </c>
      <c r="D384" s="15" t="s">
        <v>422</v>
      </c>
      <c r="E384" s="15" t="str">
        <f t="shared" ref="E384:E396" si="18">B384&amp;" "&amp;C384&amp;" "&amp;D384&amp;","</f>
        <v>Receipt_id BIGINT Unique not null auto_increment primary key,</v>
      </c>
    </row>
    <row r="385" spans="2:5" x14ac:dyDescent="0.45">
      <c r="B385" s="15" t="s">
        <v>258</v>
      </c>
      <c r="C385" s="15" t="s">
        <v>348</v>
      </c>
      <c r="E385" s="15" t="str">
        <f t="shared" si="18"/>
        <v>Sale_id BIGINT ,</v>
      </c>
    </row>
    <row r="386" spans="2:5" x14ac:dyDescent="0.45">
      <c r="B386" s="15" t="s">
        <v>263</v>
      </c>
      <c r="C386" s="15" t="s">
        <v>348</v>
      </c>
      <c r="E386" s="15" t="str">
        <f t="shared" si="18"/>
        <v>Deposit_id BIGINT ,</v>
      </c>
    </row>
    <row r="387" spans="2:5" x14ac:dyDescent="0.45">
      <c r="B387" s="15" t="s">
        <v>393</v>
      </c>
      <c r="C387" s="15" t="s">
        <v>348</v>
      </c>
      <c r="D387" s="15" t="s">
        <v>351</v>
      </c>
      <c r="E387" s="15" t="str">
        <f t="shared" si="18"/>
        <v>Card_Nbr BIGINT Not null,</v>
      </c>
    </row>
    <row r="388" spans="2:5" x14ac:dyDescent="0.45">
      <c r="B388" s="15" t="s">
        <v>394</v>
      </c>
      <c r="C388" s="15" t="s">
        <v>381</v>
      </c>
      <c r="D388" s="15" t="s">
        <v>351</v>
      </c>
      <c r="E388" s="15" t="str">
        <f t="shared" si="18"/>
        <v>Debit_Type Varchar(15) Not null,</v>
      </c>
    </row>
    <row r="389" spans="2:5" x14ac:dyDescent="0.45">
      <c r="B389" s="15" t="s">
        <v>395</v>
      </c>
      <c r="C389" s="15" t="s">
        <v>245</v>
      </c>
      <c r="D389" s="15" t="s">
        <v>351</v>
      </c>
      <c r="E389" s="15" t="str">
        <f t="shared" si="18"/>
        <v>Start_Date Date Not null,</v>
      </c>
    </row>
    <row r="390" spans="2:5" x14ac:dyDescent="0.45">
      <c r="B390" s="15" t="s">
        <v>396</v>
      </c>
      <c r="C390" s="15" t="s">
        <v>245</v>
      </c>
      <c r="D390" s="15" t="s">
        <v>351</v>
      </c>
      <c r="E390" s="15" t="str">
        <f t="shared" si="18"/>
        <v>Exp_Date Date Not null,</v>
      </c>
    </row>
    <row r="391" spans="2:5" x14ac:dyDescent="0.45">
      <c r="B391" s="15" t="s">
        <v>397</v>
      </c>
      <c r="C391" s="15" t="s">
        <v>245</v>
      </c>
      <c r="D391" s="15" t="s">
        <v>351</v>
      </c>
      <c r="E391" s="15" t="str">
        <f t="shared" si="18"/>
        <v>Trans_Date Date Not null,</v>
      </c>
    </row>
    <row r="392" spans="2:5" x14ac:dyDescent="0.45">
      <c r="B392" s="15" t="s">
        <v>398</v>
      </c>
      <c r="C392" s="15" t="s">
        <v>310</v>
      </c>
      <c r="D392" s="15" t="s">
        <v>351</v>
      </c>
      <c r="E392" s="15" t="str">
        <f t="shared" si="18"/>
        <v>Trans_time Time Not null,</v>
      </c>
    </row>
    <row r="393" spans="2:5" x14ac:dyDescent="0.45">
      <c r="B393" s="15" t="s">
        <v>399</v>
      </c>
      <c r="C393" s="15" t="s">
        <v>348</v>
      </c>
      <c r="D393" s="15" t="s">
        <v>377</v>
      </c>
      <c r="E393" s="15" t="str">
        <f t="shared" si="18"/>
        <v>Auth_code BIGINT Unique Not null,</v>
      </c>
    </row>
    <row r="394" spans="2:5" x14ac:dyDescent="0.45">
      <c r="B394" s="15" t="s">
        <v>400</v>
      </c>
      <c r="C394" s="15" t="s">
        <v>348</v>
      </c>
      <c r="D394" s="15" t="s">
        <v>377</v>
      </c>
      <c r="E394" s="15" t="str">
        <f t="shared" si="18"/>
        <v>Receipt_Nbr BIGINT Unique Not null,</v>
      </c>
    </row>
    <row r="395" spans="2:5" x14ac:dyDescent="0.45">
      <c r="B395" s="15" t="s">
        <v>85</v>
      </c>
      <c r="C395" s="15" t="s">
        <v>368</v>
      </c>
      <c r="D395" s="15" t="s">
        <v>351</v>
      </c>
      <c r="E395" s="15" t="str">
        <f t="shared" si="18"/>
        <v>Amount Decimal(7,2) Not null,</v>
      </c>
    </row>
    <row r="396" spans="2:5" x14ac:dyDescent="0.45">
      <c r="B396" s="15" t="s">
        <v>70</v>
      </c>
      <c r="C396" s="15" t="s">
        <v>354</v>
      </c>
      <c r="D396" s="15" t="s">
        <v>401</v>
      </c>
      <c r="E396" s="15" t="str">
        <f t="shared" si="18"/>
        <v>Date_added Timestamp Not null default  current_timestamp,</v>
      </c>
    </row>
    <row r="397" spans="2:5" x14ac:dyDescent="0.45">
      <c r="B397" s="15" t="s">
        <v>496</v>
      </c>
      <c r="E397" s="15" t="str">
        <f>B397</f>
        <v>foreign key(Sale_id) references icp.Sale(Sale_id) on delete cascade,</v>
      </c>
    </row>
    <row r="398" spans="2:5" x14ac:dyDescent="0.45">
      <c r="B398" s="15" t="s">
        <v>497</v>
      </c>
      <c r="E398" s="15" t="str">
        <f>B398</f>
        <v>foreign key(Deposit_id) references icp.Deposit(Deposit_id) on delete cascade</v>
      </c>
    </row>
    <row r="399" spans="2:5" x14ac:dyDescent="0.45">
      <c r="E399" s="15" t="s">
        <v>418</v>
      </c>
    </row>
    <row r="400" spans="2:5" x14ac:dyDescent="0.45">
      <c r="B400" s="82" t="s">
        <v>511</v>
      </c>
      <c r="C400" s="82"/>
      <c r="D400" s="82"/>
      <c r="E400" s="82"/>
    </row>
    <row r="401" spans="2:5" x14ac:dyDescent="0.45">
      <c r="E401" s="15" t="s">
        <v>411</v>
      </c>
    </row>
    <row r="402" spans="2:5" x14ac:dyDescent="0.45">
      <c r="E402" s="15" t="s">
        <v>512</v>
      </c>
    </row>
    <row r="403" spans="2:5" x14ac:dyDescent="0.45">
      <c r="B403" s="15" t="s">
        <v>60</v>
      </c>
      <c r="C403" s="15" t="s">
        <v>348</v>
      </c>
      <c r="D403" s="15" t="s">
        <v>361</v>
      </c>
      <c r="E403" s="15" t="str">
        <f t="shared" ref="E403:E417" si="19">B403&amp;" "&amp;C403&amp;" "&amp;D403&amp;","</f>
        <v>Op_Service_id BIGINT Unique not null Auto_increment primary key,</v>
      </c>
    </row>
    <row r="404" spans="2:5" x14ac:dyDescent="0.45">
      <c r="B404" s="15" t="s">
        <v>8</v>
      </c>
      <c r="C404" s="15" t="s">
        <v>349</v>
      </c>
      <c r="E404" s="15" t="str">
        <f t="shared" si="19"/>
        <v>Mech_Grg_id INT ,</v>
      </c>
    </row>
    <row r="405" spans="2:5" x14ac:dyDescent="0.45">
      <c r="B405" s="15" t="s">
        <v>44</v>
      </c>
      <c r="C405" s="15" t="s">
        <v>349</v>
      </c>
      <c r="E405" s="15" t="str">
        <f t="shared" si="19"/>
        <v>Elect_mech_id INT ,</v>
      </c>
    </row>
    <row r="406" spans="2:5" x14ac:dyDescent="0.45">
      <c r="B406" s="15" t="s">
        <v>10</v>
      </c>
      <c r="C406" s="15" t="s">
        <v>349</v>
      </c>
      <c r="E406" s="15" t="str">
        <f t="shared" si="19"/>
        <v>MOT_Grg_id INT ,</v>
      </c>
    </row>
    <row r="407" spans="2:5" x14ac:dyDescent="0.45">
      <c r="B407" s="15" t="s">
        <v>11</v>
      </c>
      <c r="C407" s="15" t="s">
        <v>349</v>
      </c>
      <c r="E407" s="15" t="str">
        <f t="shared" si="19"/>
        <v>Car_Wash_id INT ,</v>
      </c>
    </row>
    <row r="408" spans="2:5" x14ac:dyDescent="0.45">
      <c r="B408" s="15" t="s">
        <v>174</v>
      </c>
      <c r="C408" s="15" t="s">
        <v>356</v>
      </c>
      <c r="D408" s="15" t="s">
        <v>379</v>
      </c>
      <c r="E408" s="15" t="str">
        <f t="shared" si="19"/>
        <v>Reg_numb Varchar(30) not null,</v>
      </c>
    </row>
    <row r="409" spans="2:5" x14ac:dyDescent="0.45">
      <c r="B409" s="15" t="s">
        <v>402</v>
      </c>
      <c r="C409" s="15" t="s">
        <v>245</v>
      </c>
      <c r="D409" s="15" t="s">
        <v>351</v>
      </c>
      <c r="E409" s="15" t="str">
        <f t="shared" si="19"/>
        <v>Serv_date Date Not null,</v>
      </c>
    </row>
    <row r="410" spans="2:5" x14ac:dyDescent="0.45">
      <c r="B410" s="15" t="s">
        <v>63</v>
      </c>
      <c r="C410" s="15" t="s">
        <v>356</v>
      </c>
      <c r="D410" s="15" t="s">
        <v>403</v>
      </c>
      <c r="E410" s="15" t="str">
        <f t="shared" si="19"/>
        <v>Serv_Invoice_nbr Varchar(30) Unique not null,</v>
      </c>
    </row>
    <row r="411" spans="2:5" x14ac:dyDescent="0.45">
      <c r="B411" s="15" t="s">
        <v>64</v>
      </c>
      <c r="C411" s="15" t="s">
        <v>245</v>
      </c>
      <c r="D411" s="15" t="s">
        <v>351</v>
      </c>
      <c r="E411" s="15" t="str">
        <f t="shared" si="19"/>
        <v>Serv_Invoice_Date Date Not null,</v>
      </c>
    </row>
    <row r="412" spans="2:5" x14ac:dyDescent="0.45">
      <c r="B412" s="15" t="s">
        <v>404</v>
      </c>
      <c r="C412" s="15" t="s">
        <v>405</v>
      </c>
      <c r="D412" s="15" t="s">
        <v>351</v>
      </c>
      <c r="E412" s="15" t="str">
        <f t="shared" si="19"/>
        <v>Serv_type Varchar(11) Not null,</v>
      </c>
    </row>
    <row r="413" spans="2:5" x14ac:dyDescent="0.45">
      <c r="B413" s="15" t="s">
        <v>66</v>
      </c>
      <c r="C413" s="15" t="s">
        <v>353</v>
      </c>
      <c r="D413" s="15" t="s">
        <v>351</v>
      </c>
      <c r="E413" s="15" t="str">
        <f t="shared" si="19"/>
        <v>Description Varchar(100) Not null,</v>
      </c>
    </row>
    <row r="414" spans="2:5" x14ac:dyDescent="0.45">
      <c r="B414" s="15" t="s">
        <v>67</v>
      </c>
      <c r="C414" s="15" t="s">
        <v>368</v>
      </c>
      <c r="D414" s="15" t="s">
        <v>351</v>
      </c>
      <c r="E414" s="15" t="str">
        <f t="shared" si="19"/>
        <v>Price Decimal(7,2) Not null,</v>
      </c>
    </row>
    <row r="415" spans="2:5" x14ac:dyDescent="0.45">
      <c r="B415" s="15" t="s">
        <v>68</v>
      </c>
      <c r="C415" s="15" t="s">
        <v>388</v>
      </c>
      <c r="D415" s="15" t="s">
        <v>351</v>
      </c>
      <c r="E415" s="15" t="str">
        <f t="shared" si="19"/>
        <v>Paid Boolean Not null,</v>
      </c>
    </row>
    <row r="416" spans="2:5" x14ac:dyDescent="0.45">
      <c r="B416" s="15" t="s">
        <v>69</v>
      </c>
      <c r="C416" s="15" t="s">
        <v>245</v>
      </c>
      <c r="E416" s="15" t="str">
        <f t="shared" si="19"/>
        <v>Paid_Date Date ,</v>
      </c>
    </row>
    <row r="417" spans="2:5" x14ac:dyDescent="0.45">
      <c r="B417" s="15" t="s">
        <v>70</v>
      </c>
      <c r="C417" s="15" t="s">
        <v>354</v>
      </c>
      <c r="D417" s="15" t="s">
        <v>513</v>
      </c>
      <c r="E417" s="15" t="str">
        <f t="shared" si="19"/>
        <v>Date_added Timestamp not null default current_timestamp,</v>
      </c>
    </row>
    <row r="418" spans="2:5" x14ac:dyDescent="0.45">
      <c r="B418" s="15" t="s">
        <v>481</v>
      </c>
      <c r="E418" s="15" t="str">
        <f>B418</f>
        <v>foreign key(Mech_Grg_id) references icp.Mechanic(Mech_Grg_id) on delete cascade,</v>
      </c>
    </row>
    <row r="419" spans="2:5" x14ac:dyDescent="0.45">
      <c r="B419" s="15" t="s">
        <v>482</v>
      </c>
      <c r="E419" s="15" t="str">
        <f>B419</f>
        <v>foreign key(Elect_Mech_id) references icp.Electrical(Elect_Mech_id) on delete cascade,</v>
      </c>
    </row>
    <row r="420" spans="2:5" x14ac:dyDescent="0.45">
      <c r="B420" s="15" t="s">
        <v>483</v>
      </c>
      <c r="E420" s="15" t="str">
        <f>B420</f>
        <v>foreign key(MOT_Grg_id) references icp.MOT_Garage(MOT_Grg_id) on delete cascade,</v>
      </c>
    </row>
    <row r="421" spans="2:5" x14ac:dyDescent="0.45">
      <c r="B421" s="15" t="s">
        <v>477</v>
      </c>
      <c r="E421" s="15" t="str">
        <f>B421</f>
        <v>foreign key(Car_Wash_id) references icp.Carwash(Car_Wash_id) on delete cascade</v>
      </c>
    </row>
    <row r="422" spans="2:5" x14ac:dyDescent="0.45">
      <c r="E422" s="15" t="s">
        <v>418</v>
      </c>
    </row>
    <row r="423" spans="2:5" x14ac:dyDescent="0.45">
      <c r="B423" s="82" t="s">
        <v>514</v>
      </c>
      <c r="C423" s="82"/>
      <c r="D423" s="82"/>
      <c r="E423" s="82"/>
    </row>
    <row r="424" spans="2:5" x14ac:dyDescent="0.45">
      <c r="E424" s="15" t="s">
        <v>411</v>
      </c>
    </row>
    <row r="425" spans="2:5" x14ac:dyDescent="0.45">
      <c r="E425" s="15" t="s">
        <v>515</v>
      </c>
    </row>
    <row r="426" spans="2:5" x14ac:dyDescent="0.45">
      <c r="B426" s="15" t="s">
        <v>78</v>
      </c>
      <c r="C426" s="15" t="s">
        <v>348</v>
      </c>
      <c r="D426" s="15" t="s">
        <v>361</v>
      </c>
      <c r="E426" s="15" t="str">
        <f t="shared" ref="E426:E435" si="20">B426&amp;" "&amp;C426&amp;" "&amp;D426&amp;","</f>
        <v>Op_Service_Receipt_id BIGINT Unique not null Auto_increment primary key,</v>
      </c>
    </row>
    <row r="427" spans="2:5" x14ac:dyDescent="0.45">
      <c r="B427" s="15" t="s">
        <v>60</v>
      </c>
      <c r="C427" s="15" t="s">
        <v>348</v>
      </c>
      <c r="D427" s="15" t="s">
        <v>403</v>
      </c>
      <c r="E427" s="15" t="str">
        <f t="shared" si="20"/>
        <v>Op_Service_id BIGINT Unique not null,</v>
      </c>
    </row>
    <row r="428" spans="2:5" x14ac:dyDescent="0.45">
      <c r="B428" s="15" t="s">
        <v>79</v>
      </c>
      <c r="C428" s="15" t="s">
        <v>516</v>
      </c>
      <c r="D428" s="15" t="s">
        <v>351</v>
      </c>
      <c r="E428" s="15" t="str">
        <f t="shared" si="20"/>
        <v>Payment_type Varchar(5) Not null,</v>
      </c>
    </row>
    <row r="429" spans="2:5" x14ac:dyDescent="0.45">
      <c r="B429" s="15" t="s">
        <v>406</v>
      </c>
      <c r="C429" s="15" t="s">
        <v>388</v>
      </c>
      <c r="D429" s="15" t="s">
        <v>351</v>
      </c>
      <c r="E429" s="15" t="str">
        <f t="shared" si="20"/>
        <v>Split_payment Boolean Not null,</v>
      </c>
    </row>
    <row r="430" spans="2:5" x14ac:dyDescent="0.45">
      <c r="B430" s="15" t="s">
        <v>397</v>
      </c>
      <c r="C430" s="15" t="s">
        <v>245</v>
      </c>
      <c r="D430" s="15" t="s">
        <v>351</v>
      </c>
      <c r="E430" s="15" t="str">
        <f t="shared" si="20"/>
        <v>Trans_Date Date Not null,</v>
      </c>
    </row>
    <row r="431" spans="2:5" x14ac:dyDescent="0.45">
      <c r="B431" s="15" t="s">
        <v>398</v>
      </c>
      <c r="C431" s="15" t="s">
        <v>310</v>
      </c>
      <c r="D431" s="15" t="s">
        <v>351</v>
      </c>
      <c r="E431" s="15" t="str">
        <f t="shared" si="20"/>
        <v>Trans_time Time Not null,</v>
      </c>
    </row>
    <row r="432" spans="2:5" x14ac:dyDescent="0.45">
      <c r="B432" s="15" t="s">
        <v>399</v>
      </c>
      <c r="C432" s="15" t="s">
        <v>348</v>
      </c>
      <c r="D432" s="15" t="s">
        <v>377</v>
      </c>
      <c r="E432" s="15" t="str">
        <f t="shared" si="20"/>
        <v>Auth_code BIGINT Unique Not null,</v>
      </c>
    </row>
    <row r="433" spans="2:5" x14ac:dyDescent="0.45">
      <c r="B433" s="15" t="s">
        <v>128</v>
      </c>
      <c r="C433" s="15" t="s">
        <v>348</v>
      </c>
      <c r="D433" s="15" t="s">
        <v>351</v>
      </c>
      <c r="E433" s="15" t="str">
        <f t="shared" si="20"/>
        <v>Receipt_nbr BIGINT Not null,</v>
      </c>
    </row>
    <row r="434" spans="2:5" x14ac:dyDescent="0.45">
      <c r="B434" s="15" t="s">
        <v>85</v>
      </c>
      <c r="C434" s="15" t="s">
        <v>368</v>
      </c>
      <c r="D434" s="15" t="s">
        <v>351</v>
      </c>
      <c r="E434" s="15" t="str">
        <f t="shared" si="20"/>
        <v>Amount Decimal(7,2) Not null,</v>
      </c>
    </row>
    <row r="435" spans="2:5" x14ac:dyDescent="0.45">
      <c r="B435" s="15" t="s">
        <v>70</v>
      </c>
      <c r="C435" s="15" t="s">
        <v>354</v>
      </c>
      <c r="D435" s="15" t="s">
        <v>357</v>
      </c>
      <c r="E435" s="15" t="str">
        <f t="shared" si="20"/>
        <v>Date_added Timestamp Not null default current_timestamp,</v>
      </c>
    </row>
    <row r="436" spans="2:5" x14ac:dyDescent="0.45">
      <c r="B436" s="15" t="s">
        <v>517</v>
      </c>
      <c r="E436" s="15" t="str">
        <f>B436</f>
        <v>Foreign key(Op_Service_id) references icp.Op_service(Op_Service_id) on delete cascade</v>
      </c>
    </row>
    <row r="437" spans="2:5" x14ac:dyDescent="0.45">
      <c r="E437" s="15" t="s">
        <v>418</v>
      </c>
    </row>
    <row r="438" spans="2:5" x14ac:dyDescent="0.45">
      <c r="B438" s="82" t="s">
        <v>518</v>
      </c>
      <c r="C438" s="82"/>
      <c r="D438" s="82"/>
      <c r="E438" s="82"/>
    </row>
    <row r="439" spans="2:5" x14ac:dyDescent="0.45">
      <c r="E439" s="15" t="s">
        <v>411</v>
      </c>
    </row>
    <row r="440" spans="2:5" x14ac:dyDescent="0.45">
      <c r="E440" s="15" t="s">
        <v>519</v>
      </c>
    </row>
    <row r="441" spans="2:5" x14ac:dyDescent="0.45">
      <c r="B441" s="81" t="s">
        <v>92</v>
      </c>
      <c r="C441" s="15" t="s">
        <v>348</v>
      </c>
      <c r="D441" s="15" t="s">
        <v>361</v>
      </c>
      <c r="E441" s="15" t="str">
        <f t="shared" ref="E441:E478" si="21">B441&amp;" "&amp;C441&amp;" "&amp;D441&amp;","</f>
        <v>Op_misc_Receipt_id BIGINT Unique not null Auto_increment primary key,</v>
      </c>
    </row>
    <row r="442" spans="2:5" x14ac:dyDescent="0.45">
      <c r="B442" s="81" t="s">
        <v>93</v>
      </c>
      <c r="C442" s="15" t="s">
        <v>350</v>
      </c>
      <c r="D442" s="15" t="s">
        <v>351</v>
      </c>
      <c r="E442" s="15" t="str">
        <f t="shared" si="21"/>
        <v>Venue Varchar(50) Not null,</v>
      </c>
    </row>
    <row r="443" spans="2:5" x14ac:dyDescent="0.45">
      <c r="B443" s="81" t="s">
        <v>94</v>
      </c>
      <c r="C443" s="15" t="s">
        <v>348</v>
      </c>
      <c r="E443" s="15" t="str">
        <f t="shared" si="21"/>
        <v>Vat_registration BIGINT ,</v>
      </c>
    </row>
    <row r="444" spans="2:5" x14ac:dyDescent="0.45">
      <c r="B444" s="81" t="s">
        <v>95</v>
      </c>
      <c r="C444" s="15" t="s">
        <v>245</v>
      </c>
      <c r="D444" s="15" t="s">
        <v>351</v>
      </c>
      <c r="E444" s="15" t="str">
        <f t="shared" si="21"/>
        <v>Purch_date Date Not null,</v>
      </c>
    </row>
    <row r="445" spans="2:5" x14ac:dyDescent="0.45">
      <c r="B445" s="81" t="s">
        <v>96</v>
      </c>
      <c r="C445" s="15" t="s">
        <v>356</v>
      </c>
      <c r="D445" s="15" t="s">
        <v>351</v>
      </c>
      <c r="E445" s="15" t="str">
        <f t="shared" si="21"/>
        <v>Item1 Varchar(30) Not null,</v>
      </c>
    </row>
    <row r="446" spans="2:5" x14ac:dyDescent="0.45">
      <c r="B446" s="81" t="s">
        <v>97</v>
      </c>
      <c r="C446" s="15" t="s">
        <v>368</v>
      </c>
      <c r="D446" s="15" t="s">
        <v>351</v>
      </c>
      <c r="E446" s="15" t="str">
        <f t="shared" si="21"/>
        <v>Item1_price Decimal(7,2) Not null,</v>
      </c>
    </row>
    <row r="447" spans="2:5" x14ac:dyDescent="0.45">
      <c r="B447" s="81" t="s">
        <v>98</v>
      </c>
      <c r="C447" s="15" t="s">
        <v>382</v>
      </c>
      <c r="D447" s="15" t="s">
        <v>351</v>
      </c>
      <c r="E447" s="15" t="str">
        <f t="shared" si="21"/>
        <v>Item1_Qty smallint Not null,</v>
      </c>
    </row>
    <row r="448" spans="2:5" x14ac:dyDescent="0.45">
      <c r="B448" s="81" t="s">
        <v>99</v>
      </c>
      <c r="C448" s="15" t="s">
        <v>356</v>
      </c>
      <c r="E448" s="15" t="str">
        <f t="shared" si="21"/>
        <v>Item2 Varchar(30) ,</v>
      </c>
    </row>
    <row r="449" spans="2:5" x14ac:dyDescent="0.45">
      <c r="B449" s="81" t="s">
        <v>100</v>
      </c>
      <c r="C449" s="15" t="s">
        <v>368</v>
      </c>
      <c r="E449" s="15" t="str">
        <f t="shared" si="21"/>
        <v>Item2_price Decimal(7,2) ,</v>
      </c>
    </row>
    <row r="450" spans="2:5" x14ac:dyDescent="0.45">
      <c r="B450" s="81" t="s">
        <v>101</v>
      </c>
      <c r="C450" s="15" t="s">
        <v>382</v>
      </c>
      <c r="E450" s="15" t="str">
        <f t="shared" si="21"/>
        <v>Item2_Qty smallint ,</v>
      </c>
    </row>
    <row r="451" spans="2:5" x14ac:dyDescent="0.45">
      <c r="B451" s="81" t="s">
        <v>102</v>
      </c>
      <c r="C451" s="15" t="s">
        <v>356</v>
      </c>
      <c r="E451" s="15" t="str">
        <f t="shared" si="21"/>
        <v>Item3 Varchar(30) ,</v>
      </c>
    </row>
    <row r="452" spans="2:5" x14ac:dyDescent="0.45">
      <c r="B452" s="81" t="s">
        <v>103</v>
      </c>
      <c r="C452" s="15" t="s">
        <v>368</v>
      </c>
      <c r="E452" s="15" t="str">
        <f t="shared" si="21"/>
        <v>Item3_price Decimal(7,2) ,</v>
      </c>
    </row>
    <row r="453" spans="2:5" x14ac:dyDescent="0.45">
      <c r="B453" s="81" t="s">
        <v>104</v>
      </c>
      <c r="C453" s="15" t="s">
        <v>382</v>
      </c>
      <c r="E453" s="15" t="str">
        <f t="shared" si="21"/>
        <v>Item3_Qty smallint ,</v>
      </c>
    </row>
    <row r="454" spans="2:5" x14ac:dyDescent="0.45">
      <c r="B454" s="81" t="s">
        <v>105</v>
      </c>
      <c r="C454" s="15" t="s">
        <v>356</v>
      </c>
      <c r="E454" s="15" t="str">
        <f t="shared" si="21"/>
        <v>Item4 Varchar(30) ,</v>
      </c>
    </row>
    <row r="455" spans="2:5" x14ac:dyDescent="0.45">
      <c r="B455" s="81" t="s">
        <v>106</v>
      </c>
      <c r="C455" s="15" t="s">
        <v>368</v>
      </c>
      <c r="E455" s="15" t="str">
        <f t="shared" si="21"/>
        <v>Item4_price Decimal(7,2) ,</v>
      </c>
    </row>
    <row r="456" spans="2:5" x14ac:dyDescent="0.45">
      <c r="B456" s="81" t="s">
        <v>107</v>
      </c>
      <c r="C456" s="15" t="s">
        <v>382</v>
      </c>
      <c r="E456" s="15" t="str">
        <f t="shared" si="21"/>
        <v>Item4_Qty smallint ,</v>
      </c>
    </row>
    <row r="457" spans="2:5" x14ac:dyDescent="0.45">
      <c r="B457" s="81" t="s">
        <v>108</v>
      </c>
      <c r="C457" s="15" t="s">
        <v>356</v>
      </c>
      <c r="E457" s="15" t="str">
        <f t="shared" si="21"/>
        <v>Item5 Varchar(30) ,</v>
      </c>
    </row>
    <row r="458" spans="2:5" x14ac:dyDescent="0.45">
      <c r="B458" s="81" t="s">
        <v>109</v>
      </c>
      <c r="C458" s="15" t="s">
        <v>368</v>
      </c>
      <c r="E458" s="15" t="str">
        <f t="shared" si="21"/>
        <v>Item5_price Decimal(7,2) ,</v>
      </c>
    </row>
    <row r="459" spans="2:5" x14ac:dyDescent="0.45">
      <c r="B459" s="81" t="s">
        <v>110</v>
      </c>
      <c r="C459" s="15" t="s">
        <v>382</v>
      </c>
      <c r="E459" s="15" t="str">
        <f t="shared" si="21"/>
        <v>Item5_Qty smallint ,</v>
      </c>
    </row>
    <row r="460" spans="2:5" x14ac:dyDescent="0.45">
      <c r="B460" s="81" t="s">
        <v>111</v>
      </c>
      <c r="C460" s="15" t="s">
        <v>356</v>
      </c>
      <c r="E460" s="15" t="str">
        <f t="shared" si="21"/>
        <v>Item6 Varchar(30) ,</v>
      </c>
    </row>
    <row r="461" spans="2:5" x14ac:dyDescent="0.45">
      <c r="B461" s="81" t="s">
        <v>112</v>
      </c>
      <c r="C461" s="15" t="s">
        <v>368</v>
      </c>
      <c r="E461" s="15" t="str">
        <f t="shared" si="21"/>
        <v>Item6_price Decimal(7,2) ,</v>
      </c>
    </row>
    <row r="462" spans="2:5" x14ac:dyDescent="0.45">
      <c r="B462" s="81" t="s">
        <v>113</v>
      </c>
      <c r="C462" s="15" t="s">
        <v>382</v>
      </c>
      <c r="E462" s="15" t="str">
        <f t="shared" si="21"/>
        <v>Item6_Qty smallint ,</v>
      </c>
    </row>
    <row r="463" spans="2:5" x14ac:dyDescent="0.45">
      <c r="B463" s="81" t="s">
        <v>114</v>
      </c>
      <c r="C463" s="15" t="s">
        <v>356</v>
      </c>
      <c r="E463" s="15" t="str">
        <f t="shared" si="21"/>
        <v>Item7 Varchar(30) ,</v>
      </c>
    </row>
    <row r="464" spans="2:5" x14ac:dyDescent="0.45">
      <c r="B464" s="81" t="s">
        <v>115</v>
      </c>
      <c r="C464" s="15" t="s">
        <v>368</v>
      </c>
      <c r="E464" s="15" t="str">
        <f t="shared" si="21"/>
        <v>Item7_price Decimal(7,2) ,</v>
      </c>
    </row>
    <row r="465" spans="2:5" x14ac:dyDescent="0.45">
      <c r="B465" s="81" t="s">
        <v>116</v>
      </c>
      <c r="C465" s="15" t="s">
        <v>382</v>
      </c>
      <c r="E465" s="15" t="str">
        <f t="shared" si="21"/>
        <v>Item7_Qty smallint ,</v>
      </c>
    </row>
    <row r="466" spans="2:5" x14ac:dyDescent="0.45">
      <c r="B466" s="81" t="s">
        <v>117</v>
      </c>
      <c r="C466" s="15" t="s">
        <v>356</v>
      </c>
      <c r="E466" s="15" t="str">
        <f t="shared" si="21"/>
        <v>Item8 Varchar(30) ,</v>
      </c>
    </row>
    <row r="467" spans="2:5" x14ac:dyDescent="0.45">
      <c r="B467" s="81" t="s">
        <v>118</v>
      </c>
      <c r="C467" s="15" t="s">
        <v>368</v>
      </c>
      <c r="E467" s="15" t="str">
        <f t="shared" si="21"/>
        <v>Item8_price Decimal(7,2) ,</v>
      </c>
    </row>
    <row r="468" spans="2:5" x14ac:dyDescent="0.45">
      <c r="B468" s="81" t="s">
        <v>119</v>
      </c>
      <c r="C468" s="15" t="s">
        <v>382</v>
      </c>
      <c r="E468" s="15" t="str">
        <f t="shared" si="21"/>
        <v>Item8_Qty smallint ,</v>
      </c>
    </row>
    <row r="469" spans="2:5" x14ac:dyDescent="0.45">
      <c r="B469" s="81" t="s">
        <v>120</v>
      </c>
      <c r="C469" s="15" t="s">
        <v>356</v>
      </c>
      <c r="E469" s="15" t="str">
        <f t="shared" si="21"/>
        <v>Item9 Varchar(30) ,</v>
      </c>
    </row>
    <row r="470" spans="2:5" x14ac:dyDescent="0.45">
      <c r="B470" s="81" t="s">
        <v>121</v>
      </c>
      <c r="C470" s="15" t="s">
        <v>368</v>
      </c>
      <c r="E470" s="15" t="str">
        <f t="shared" si="21"/>
        <v>Item9_price Decimal(7,2) ,</v>
      </c>
    </row>
    <row r="471" spans="2:5" x14ac:dyDescent="0.45">
      <c r="B471" s="81" t="s">
        <v>122</v>
      </c>
      <c r="C471" s="15" t="s">
        <v>382</v>
      </c>
      <c r="E471" s="15" t="str">
        <f t="shared" si="21"/>
        <v>Item9_Qty smallint ,</v>
      </c>
    </row>
    <row r="472" spans="2:5" x14ac:dyDescent="0.45">
      <c r="B472" s="81" t="s">
        <v>123</v>
      </c>
      <c r="C472" s="15" t="s">
        <v>356</v>
      </c>
      <c r="E472" s="15" t="str">
        <f t="shared" si="21"/>
        <v>Item10 Varchar(30) ,</v>
      </c>
    </row>
    <row r="473" spans="2:5" x14ac:dyDescent="0.45">
      <c r="B473" s="81" t="s">
        <v>124</v>
      </c>
      <c r="C473" s="15" t="s">
        <v>368</v>
      </c>
      <c r="E473" s="15" t="str">
        <f t="shared" si="21"/>
        <v>Item10_price Decimal(7,2) ,</v>
      </c>
    </row>
    <row r="474" spans="2:5" x14ac:dyDescent="0.45">
      <c r="B474" s="81" t="s">
        <v>125</v>
      </c>
      <c r="C474" s="15" t="s">
        <v>382</v>
      </c>
      <c r="E474" s="15" t="str">
        <f t="shared" si="21"/>
        <v>Item10_Qty smallint ,</v>
      </c>
    </row>
    <row r="475" spans="2:5" x14ac:dyDescent="0.45">
      <c r="B475" s="81" t="s">
        <v>126</v>
      </c>
      <c r="C475" s="15" t="s">
        <v>388</v>
      </c>
      <c r="D475" s="15" t="s">
        <v>351</v>
      </c>
      <c r="E475" s="15" t="str">
        <f t="shared" si="21"/>
        <v>Cash_Payment Boolean Not null,</v>
      </c>
    </row>
    <row r="476" spans="2:5" x14ac:dyDescent="0.45">
      <c r="B476" s="81" t="s">
        <v>127</v>
      </c>
      <c r="C476" s="15" t="s">
        <v>348</v>
      </c>
      <c r="D476" s="15" t="s">
        <v>377</v>
      </c>
      <c r="E476" s="15" t="str">
        <f t="shared" si="21"/>
        <v>Auth_Code BIGINT Unique Not null,</v>
      </c>
    </row>
    <row r="477" spans="2:5" x14ac:dyDescent="0.45">
      <c r="B477" s="81" t="s">
        <v>128</v>
      </c>
      <c r="C477" s="15" t="s">
        <v>348</v>
      </c>
      <c r="D477" s="15" t="s">
        <v>377</v>
      </c>
      <c r="E477" s="15" t="str">
        <f t="shared" si="21"/>
        <v>Receipt_nbr BIGINT Unique Not null,</v>
      </c>
    </row>
    <row r="478" spans="2:5" x14ac:dyDescent="0.45">
      <c r="B478" s="81" t="s">
        <v>129</v>
      </c>
      <c r="C478" s="15" t="s">
        <v>368</v>
      </c>
      <c r="D478" s="15" t="s">
        <v>351</v>
      </c>
      <c r="E478" s="15" t="str">
        <f t="shared" si="21"/>
        <v>Total Decimal(7,2) Not null,</v>
      </c>
    </row>
    <row r="479" spans="2:5" x14ac:dyDescent="0.45">
      <c r="B479" s="81" t="s">
        <v>70</v>
      </c>
      <c r="C479" s="15" t="s">
        <v>354</v>
      </c>
      <c r="D479" s="15" t="s">
        <v>357</v>
      </c>
      <c r="E479" s="15" t="str">
        <f>B479&amp;" "&amp;C479&amp;" "&amp;D479</f>
        <v>Date_added Timestamp Not null default current_timestamp</v>
      </c>
    </row>
    <row r="480" spans="2:5" x14ac:dyDescent="0.45">
      <c r="E480" s="15" t="s">
        <v>418</v>
      </c>
    </row>
    <row r="481" spans="2:5" x14ac:dyDescent="0.45">
      <c r="B481" s="82" t="s">
        <v>520</v>
      </c>
      <c r="C481" s="82"/>
      <c r="D481" s="82"/>
      <c r="E481" s="82"/>
    </row>
    <row r="482" spans="2:5" x14ac:dyDescent="0.45">
      <c r="E482" s="15" t="s">
        <v>411</v>
      </c>
    </row>
    <row r="483" spans="2:5" x14ac:dyDescent="0.45">
      <c r="E483" s="15" t="s">
        <v>521</v>
      </c>
    </row>
    <row r="484" spans="2:5" x14ac:dyDescent="0.45">
      <c r="B484" s="15" t="s">
        <v>138</v>
      </c>
      <c r="C484" s="15" t="s">
        <v>348</v>
      </c>
      <c r="D484" s="15" t="s">
        <v>361</v>
      </c>
      <c r="E484" s="15" t="str">
        <f t="shared" ref="E484:E493" si="22">B484&amp;" "&amp;C484&amp;" "&amp;D484&amp;","</f>
        <v>Payment_id BIGINT Unique not null Auto_increment primary key,</v>
      </c>
    </row>
    <row r="485" spans="2:5" x14ac:dyDescent="0.45">
      <c r="B485" s="15" t="s">
        <v>60</v>
      </c>
      <c r="C485" s="15" t="s">
        <v>348</v>
      </c>
      <c r="E485" s="15" t="str">
        <f t="shared" si="22"/>
        <v>Op_Service_id BIGINT ,</v>
      </c>
    </row>
    <row r="486" spans="2:5" x14ac:dyDescent="0.45">
      <c r="B486" s="15" t="s">
        <v>78</v>
      </c>
      <c r="C486" s="15" t="s">
        <v>348</v>
      </c>
      <c r="E486" s="15" t="str">
        <f t="shared" si="22"/>
        <v>Op_Service_Receipt_id BIGINT ,</v>
      </c>
    </row>
    <row r="487" spans="2:5" x14ac:dyDescent="0.45">
      <c r="B487" s="15" t="s">
        <v>92</v>
      </c>
      <c r="C487" s="15" t="s">
        <v>348</v>
      </c>
      <c r="E487" s="15" t="str">
        <f t="shared" si="22"/>
        <v>Op_misc_Receipt_id BIGINT ,</v>
      </c>
    </row>
    <row r="488" spans="2:5" x14ac:dyDescent="0.45">
      <c r="B488" s="15" t="s">
        <v>139</v>
      </c>
      <c r="C488" s="15" t="s">
        <v>348</v>
      </c>
      <c r="E488" s="15" t="str">
        <f t="shared" si="22"/>
        <v>Loan_id BIGINT ,</v>
      </c>
    </row>
    <row r="489" spans="2:5" x14ac:dyDescent="0.45">
      <c r="B489" s="15" t="s">
        <v>93</v>
      </c>
      <c r="C489" s="15" t="s">
        <v>350</v>
      </c>
      <c r="D489" s="15" t="s">
        <v>351</v>
      </c>
      <c r="E489" s="15" t="str">
        <f t="shared" si="22"/>
        <v>Venue Varchar(50) Not null,</v>
      </c>
    </row>
    <row r="490" spans="2:5" x14ac:dyDescent="0.45">
      <c r="B490" s="15" t="s">
        <v>140</v>
      </c>
      <c r="C490" s="15" t="s">
        <v>407</v>
      </c>
      <c r="D490" s="15" t="s">
        <v>351</v>
      </c>
      <c r="E490" s="15" t="str">
        <f t="shared" si="22"/>
        <v>Item Varchar(255) Not null,</v>
      </c>
    </row>
    <row r="491" spans="2:5" x14ac:dyDescent="0.45">
      <c r="B491" s="15" t="s">
        <v>67</v>
      </c>
      <c r="C491" s="15" t="s">
        <v>368</v>
      </c>
      <c r="D491" s="15" t="s">
        <v>351</v>
      </c>
      <c r="E491" s="15" t="str">
        <f t="shared" si="22"/>
        <v>Price Decimal(7,2) Not null,</v>
      </c>
    </row>
    <row r="492" spans="2:5" x14ac:dyDescent="0.45">
      <c r="B492" s="15" t="s">
        <v>141</v>
      </c>
      <c r="C492" s="15" t="s">
        <v>245</v>
      </c>
      <c r="D492" s="15" t="s">
        <v>351</v>
      </c>
      <c r="E492" s="15" t="str">
        <f t="shared" si="22"/>
        <v>Payment_date Date Not null,</v>
      </c>
    </row>
    <row r="493" spans="2:5" x14ac:dyDescent="0.45">
      <c r="B493" s="15" t="s">
        <v>70</v>
      </c>
      <c r="C493" s="15" t="s">
        <v>354</v>
      </c>
      <c r="D493" s="15" t="s">
        <v>357</v>
      </c>
      <c r="E493" s="15" t="str">
        <f t="shared" si="22"/>
        <v>Date_added Timestamp Not null default current_timestamp,</v>
      </c>
    </row>
    <row r="494" spans="2:5" x14ac:dyDescent="0.45">
      <c r="B494" s="15" t="s">
        <v>522</v>
      </c>
      <c r="E494" s="15" t="str">
        <f>B494</f>
        <v>Foreign key(Op_Service_id) references icp.Op_Service(Op_Service_id) on delete cascade,</v>
      </c>
    </row>
    <row r="495" spans="2:5" x14ac:dyDescent="0.45">
      <c r="B495" s="15" t="s">
        <v>523</v>
      </c>
      <c r="E495" s="15" t="str">
        <f>B495</f>
        <v>Foreign key(Op_Service_Receipt_id) references icp.Op_Service_Receipt(Op_Service_Receipt_id) on delete cascade,</v>
      </c>
    </row>
    <row r="496" spans="2:5" x14ac:dyDescent="0.45">
      <c r="B496" s="15" t="s">
        <v>524</v>
      </c>
      <c r="E496" s="15" t="str">
        <f>B496</f>
        <v>Foreign key(Op_misc_Receipt_id) references icp.Op_misc_Receipt(Op_misc_Receipt_id) on delete cascade,</v>
      </c>
    </row>
    <row r="497" spans="2:5" x14ac:dyDescent="0.45">
      <c r="B497" s="15" t="s">
        <v>525</v>
      </c>
      <c r="E497" s="15" t="str">
        <f>B497</f>
        <v>Foreign key(Loan_id) references icp.Loans(Loan_id) on delete cascade</v>
      </c>
    </row>
    <row r="498" spans="2:5" x14ac:dyDescent="0.45">
      <c r="E498" s="15" t="s">
        <v>418</v>
      </c>
    </row>
    <row r="499" spans="2:5" x14ac:dyDescent="0.45">
      <c r="B499" s="82" t="s">
        <v>526</v>
      </c>
      <c r="C499" s="82"/>
      <c r="D499" s="82"/>
      <c r="E499" s="82"/>
    </row>
    <row r="500" spans="2:5" x14ac:dyDescent="0.45">
      <c r="E500" s="15" t="s">
        <v>411</v>
      </c>
    </row>
    <row r="501" spans="2:5" x14ac:dyDescent="0.45">
      <c r="E501" s="15" t="s">
        <v>527</v>
      </c>
    </row>
    <row r="502" spans="2:5" x14ac:dyDescent="0.45">
      <c r="B502" s="15" t="s">
        <v>145</v>
      </c>
      <c r="C502" s="15" t="s">
        <v>348</v>
      </c>
      <c r="D502" s="15" t="s">
        <v>361</v>
      </c>
      <c r="E502" s="15" t="str">
        <f t="shared" ref="E502:E511" si="23">B502&amp;" "&amp;C502&amp;" "&amp;D502&amp;","</f>
        <v>Op_VAT_id BIGINT Unique not null Auto_increment primary key,</v>
      </c>
    </row>
    <row r="503" spans="2:5" x14ac:dyDescent="0.45">
      <c r="B503" s="15" t="s">
        <v>146</v>
      </c>
      <c r="C503" s="15" t="s">
        <v>348</v>
      </c>
      <c r="E503" s="15" t="str">
        <f t="shared" si="23"/>
        <v>Auct_Invoice_id BIGINT ,</v>
      </c>
    </row>
    <row r="504" spans="2:5" x14ac:dyDescent="0.45">
      <c r="B504" s="15" t="s">
        <v>60</v>
      </c>
      <c r="C504" s="15" t="s">
        <v>348</v>
      </c>
      <c r="E504" s="15" t="str">
        <f t="shared" si="23"/>
        <v>Op_Service_id BIGINT ,</v>
      </c>
    </row>
    <row r="505" spans="2:5" x14ac:dyDescent="0.45">
      <c r="B505" s="15" t="s">
        <v>92</v>
      </c>
      <c r="C505" s="15" t="s">
        <v>348</v>
      </c>
      <c r="E505" s="15" t="str">
        <f t="shared" si="23"/>
        <v>Op_misc_Receipt_id BIGINT ,</v>
      </c>
    </row>
    <row r="506" spans="2:5" x14ac:dyDescent="0.45">
      <c r="B506" s="15" t="s">
        <v>140</v>
      </c>
      <c r="C506" s="15" t="s">
        <v>407</v>
      </c>
      <c r="D506" s="15" t="s">
        <v>351</v>
      </c>
      <c r="E506" s="15" t="str">
        <f t="shared" si="23"/>
        <v>Item Varchar(255) Not null,</v>
      </c>
    </row>
    <row r="507" spans="2:5" x14ac:dyDescent="0.45">
      <c r="B507" s="15" t="s">
        <v>147</v>
      </c>
      <c r="C507" s="15" t="s">
        <v>368</v>
      </c>
      <c r="D507" s="15" t="s">
        <v>351</v>
      </c>
      <c r="E507" s="15" t="str">
        <f t="shared" si="23"/>
        <v>Gross_Price Decimal(7,2) Not null,</v>
      </c>
    </row>
    <row r="508" spans="2:5" x14ac:dyDescent="0.45">
      <c r="B508" s="15" t="s">
        <v>148</v>
      </c>
      <c r="C508" s="15" t="s">
        <v>408</v>
      </c>
      <c r="D508" s="15" t="s">
        <v>351</v>
      </c>
      <c r="E508" s="15" t="str">
        <f t="shared" si="23"/>
        <v>VAT_rate Decimal(4,3) Not null,</v>
      </c>
    </row>
    <row r="509" spans="2:5" x14ac:dyDescent="0.45">
      <c r="B509" s="15" t="s">
        <v>149</v>
      </c>
      <c r="C509" s="15" t="s">
        <v>368</v>
      </c>
      <c r="D509" s="15" t="s">
        <v>351</v>
      </c>
      <c r="E509" s="15" t="str">
        <f t="shared" si="23"/>
        <v>Net Decimal(7,2) Not null,</v>
      </c>
    </row>
    <row r="510" spans="2:5" x14ac:dyDescent="0.45">
      <c r="B510" s="15" t="s">
        <v>150</v>
      </c>
      <c r="C510" s="15" t="s">
        <v>368</v>
      </c>
      <c r="D510" s="15" t="s">
        <v>351</v>
      </c>
      <c r="E510" s="15" t="str">
        <f t="shared" si="23"/>
        <v>Vat_refund Decimal(7,2) Not null,</v>
      </c>
    </row>
    <row r="511" spans="2:5" x14ac:dyDescent="0.45">
      <c r="B511" s="15" t="s">
        <v>70</v>
      </c>
      <c r="C511" s="15" t="s">
        <v>354</v>
      </c>
      <c r="D511" s="15" t="s">
        <v>357</v>
      </c>
      <c r="E511" s="15" t="str">
        <f t="shared" si="23"/>
        <v>Date_added Timestamp Not null default current_timestamp,</v>
      </c>
    </row>
    <row r="512" spans="2:5" x14ac:dyDescent="0.45">
      <c r="B512" s="15" t="s">
        <v>528</v>
      </c>
      <c r="E512" s="15" t="str">
        <f>B512</f>
        <v>foreign key(Auct_Invoice_id)  references icp.Auction_invoice(Auct_Invoice_id) on delete cascade,</v>
      </c>
    </row>
    <row r="513" spans="2:5" x14ac:dyDescent="0.45">
      <c r="B513" s="15" t="s">
        <v>529</v>
      </c>
      <c r="E513" s="15" t="str">
        <f>B513</f>
        <v>foreign key(Op_Service_id) references icp.Op_Service(Op_Service_id) on delete cascade,</v>
      </c>
    </row>
    <row r="514" spans="2:5" x14ac:dyDescent="0.45">
      <c r="B514" s="15" t="s">
        <v>530</v>
      </c>
      <c r="E514" s="15" t="str">
        <f>B514</f>
        <v>Foreign key(Op_misc_Receipt_id) references icp.Op_misc_Receipt(Op_misc_Receipt_id) on delete cascade</v>
      </c>
    </row>
    <row r="515" spans="2:5" x14ac:dyDescent="0.45">
      <c r="E515" s="15" t="s">
        <v>418</v>
      </c>
    </row>
    <row r="516" spans="2:5" x14ac:dyDescent="0.45">
      <c r="B516" s="82" t="s">
        <v>531</v>
      </c>
      <c r="C516" s="82"/>
      <c r="D516" s="82"/>
      <c r="E516" s="82"/>
    </row>
    <row r="517" spans="2:5" x14ac:dyDescent="0.45">
      <c r="E517" s="15" t="s">
        <v>411</v>
      </c>
    </row>
    <row r="518" spans="2:5" x14ac:dyDescent="0.45">
      <c r="E518" s="15" t="s">
        <v>532</v>
      </c>
    </row>
    <row r="519" spans="2:5" x14ac:dyDescent="0.45">
      <c r="B519" s="15" t="s">
        <v>165</v>
      </c>
      <c r="C519" s="15" t="s">
        <v>348</v>
      </c>
      <c r="D519" s="15" t="s">
        <v>361</v>
      </c>
      <c r="E519" s="15" t="str">
        <f t="shared" ref="E519:E525" si="24">B519&amp;" "&amp;C519&amp;" "&amp;D519&amp;","</f>
        <v>Call_log_id BIGINT Unique not null Auto_increment primary key,</v>
      </c>
    </row>
    <row r="520" spans="2:5" x14ac:dyDescent="0.45">
      <c r="B520" s="15" t="s">
        <v>166</v>
      </c>
      <c r="C520" s="15" t="s">
        <v>409</v>
      </c>
      <c r="D520" s="15" t="s">
        <v>351</v>
      </c>
      <c r="E520" s="15" t="str">
        <f t="shared" si="24"/>
        <v>Name Varchar(70) Not null,</v>
      </c>
    </row>
    <row r="521" spans="2:5" x14ac:dyDescent="0.45">
      <c r="B521" s="15" t="s">
        <v>167</v>
      </c>
      <c r="C521" s="15" t="s">
        <v>348</v>
      </c>
      <c r="D521" s="15" t="s">
        <v>351</v>
      </c>
      <c r="E521" s="15" t="str">
        <f t="shared" si="24"/>
        <v>Tel BIGINT Not null,</v>
      </c>
    </row>
    <row r="522" spans="2:5" x14ac:dyDescent="0.45">
      <c r="B522" s="15" t="s">
        <v>168</v>
      </c>
      <c r="C522" s="15" t="s">
        <v>350</v>
      </c>
      <c r="D522" s="15" t="s">
        <v>351</v>
      </c>
      <c r="E522" s="15" t="str">
        <f t="shared" si="24"/>
        <v>City_village Varchar(50) Not null,</v>
      </c>
    </row>
    <row r="523" spans="2:5" x14ac:dyDescent="0.45">
      <c r="B523" s="15" t="s">
        <v>169</v>
      </c>
      <c r="C523" s="15" t="s">
        <v>356</v>
      </c>
      <c r="D523" s="15" t="s">
        <v>351</v>
      </c>
      <c r="E523" s="15" t="str">
        <f t="shared" si="24"/>
        <v>Vehicle Varchar(30) Not null,</v>
      </c>
    </row>
    <row r="524" spans="2:5" x14ac:dyDescent="0.45">
      <c r="B524" s="15" t="s">
        <v>170</v>
      </c>
      <c r="C524" s="15" t="s">
        <v>356</v>
      </c>
      <c r="D524" s="15" t="s">
        <v>351</v>
      </c>
      <c r="E524" s="15" t="str">
        <f t="shared" si="24"/>
        <v>Vehicle_Registration Varchar(30) Not null,</v>
      </c>
    </row>
    <row r="525" spans="2:5" x14ac:dyDescent="0.45">
      <c r="B525" s="15" t="s">
        <v>171</v>
      </c>
      <c r="C525" s="15" t="s">
        <v>310</v>
      </c>
      <c r="D525" s="15" t="s">
        <v>351</v>
      </c>
      <c r="E525" s="15" t="str">
        <f t="shared" si="24"/>
        <v>Time_of_Call Time Not null,</v>
      </c>
    </row>
    <row r="526" spans="2:5" x14ac:dyDescent="0.45">
      <c r="B526" s="15" t="s">
        <v>70</v>
      </c>
      <c r="C526" s="15" t="s">
        <v>354</v>
      </c>
      <c r="D526" s="15" t="s">
        <v>357</v>
      </c>
      <c r="E526" s="15" t="str">
        <f>B526&amp;" "&amp;C526&amp;" "&amp;D526</f>
        <v>Date_added Timestamp Not null default current_timestamp</v>
      </c>
    </row>
    <row r="527" spans="2:5" x14ac:dyDescent="0.45">
      <c r="E527" s="15" t="s">
        <v>418</v>
      </c>
    </row>
  </sheetData>
  <mergeCells count="33">
    <mergeCell ref="B481:E481"/>
    <mergeCell ref="B499:E499"/>
    <mergeCell ref="B516:E516"/>
    <mergeCell ref="B369:E369"/>
    <mergeCell ref="B381:E381"/>
    <mergeCell ref="B400:E400"/>
    <mergeCell ref="B423:E423"/>
    <mergeCell ref="B438:E438"/>
    <mergeCell ref="B277:E277"/>
    <mergeCell ref="B307:E307"/>
    <mergeCell ref="B319:E319"/>
    <mergeCell ref="B333:E333"/>
    <mergeCell ref="B346:E346"/>
    <mergeCell ref="B171:E171"/>
    <mergeCell ref="B189:E189"/>
    <mergeCell ref="B211:E211"/>
    <mergeCell ref="B224:E224"/>
    <mergeCell ref="B256:E256"/>
    <mergeCell ref="B108:E108"/>
    <mergeCell ref="B114:E114"/>
    <mergeCell ref="B120:E120"/>
    <mergeCell ref="B129:E129"/>
    <mergeCell ref="B150:E150"/>
    <mergeCell ref="B61:E61"/>
    <mergeCell ref="B83:E83"/>
    <mergeCell ref="B90:E90"/>
    <mergeCell ref="B96:E96"/>
    <mergeCell ref="B102:E102"/>
    <mergeCell ref="B2:E2"/>
    <mergeCell ref="B3:E3"/>
    <mergeCell ref="B37:E37"/>
    <mergeCell ref="B43:E43"/>
    <mergeCell ref="B50:E5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Operation</vt:lpstr>
      <vt:lpstr>Vehicle History</vt:lpstr>
      <vt:lpstr>Vehicle Finance</vt:lpstr>
      <vt:lpstr>Tables</vt:lpstr>
      <vt:lpstr>Create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Elvy Manun'Ebo</dc:creator>
  <dc:description/>
  <cp:lastModifiedBy>Elvy Manun'Ebo</cp:lastModifiedBy>
  <cp:revision>4</cp:revision>
  <cp:lastPrinted>2020-06-28T12:12:53Z</cp:lastPrinted>
  <dcterms:created xsi:type="dcterms:W3CDTF">2020-06-25T14:46:47Z</dcterms:created>
  <dcterms:modified xsi:type="dcterms:W3CDTF">2025-04-19T23:08:27Z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WorkbookGuid">
    <vt:lpwstr>98c5ab0f-f62c-47d1-af04-fca51fda9e35</vt:lpwstr>
  </property>
</Properties>
</file>