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Uni\TFG\app-gestion\"/>
    </mc:Choice>
  </mc:AlternateContent>
  <xr:revisionPtr revIDLastSave="0" documentId="13_ncr:1_{3D812A67-D356-4284-862C-C49DA29CDA30}" xr6:coauthVersionLast="47" xr6:coauthVersionMax="47" xr10:uidLastSave="{00000000-0000-0000-0000-000000000000}"/>
  <bookViews>
    <workbookView xWindow="-120" yWindow="-120" windowWidth="29040" windowHeight="15720" xr2:uid="{5C9CA1D2-D9BB-FB47-B453-BA1590634181}"/>
  </bookViews>
  <sheets>
    <sheet name="Hoja1" sheetId="1" r:id="rId1"/>
  </sheets>
  <definedNames>
    <definedName name="_xlnm._FilterDatabase" localSheetId="0" hidden="1">Hoja1!$B$1:$I$766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63" i="1" l="1"/>
  <c r="F742" i="1"/>
  <c r="F741" i="1"/>
  <c r="F733" i="1"/>
  <c r="F731" i="1"/>
  <c r="F728" i="1"/>
  <c r="F723" i="1"/>
  <c r="F721" i="1"/>
  <c r="F717" i="1"/>
  <c r="F701" i="1"/>
  <c r="F700" i="1"/>
  <c r="F696" i="1"/>
  <c r="F695" i="1"/>
  <c r="F687" i="1"/>
  <c r="F683" i="1"/>
  <c r="F678" i="1"/>
  <c r="F674" i="1"/>
  <c r="F673" i="1"/>
  <c r="F672" i="1"/>
  <c r="F661" i="1"/>
  <c r="F658" i="1"/>
  <c r="F657" i="1"/>
  <c r="F653" i="1"/>
  <c r="F651" i="1"/>
  <c r="F648" i="1"/>
  <c r="F639" i="1"/>
  <c r="F634" i="1"/>
  <c r="F620" i="1"/>
  <c r="F603" i="1"/>
  <c r="F600" i="1"/>
  <c r="F590" i="1"/>
  <c r="F585" i="1"/>
  <c r="F583" i="1"/>
  <c r="F546" i="1"/>
  <c r="F545" i="1"/>
  <c r="F543" i="1"/>
  <c r="F539" i="1"/>
  <c r="F538" i="1"/>
  <c r="F536" i="1"/>
  <c r="F535" i="1"/>
  <c r="F519" i="1"/>
  <c r="F518" i="1"/>
  <c r="F500" i="1"/>
  <c r="F490" i="1"/>
  <c r="F488" i="1"/>
  <c r="F487" i="1"/>
  <c r="F484" i="1"/>
  <c r="F483" i="1"/>
  <c r="F480" i="1"/>
  <c r="F475" i="1"/>
  <c r="F474" i="1"/>
  <c r="F472" i="1"/>
  <c r="F470" i="1"/>
  <c r="F469" i="1"/>
  <c r="F467" i="1"/>
  <c r="F466" i="1"/>
  <c r="F463" i="1"/>
  <c r="F452" i="1"/>
  <c r="F451" i="1"/>
  <c r="F449" i="1"/>
  <c r="F448" i="1"/>
  <c r="F447" i="1"/>
  <c r="F434" i="1"/>
  <c r="F432" i="1"/>
  <c r="F431" i="1"/>
  <c r="F417" i="1"/>
  <c r="F416" i="1"/>
  <c r="F413" i="1"/>
  <c r="F408" i="1"/>
  <c r="F403" i="1"/>
  <c r="F399" i="1"/>
  <c r="F396" i="1"/>
  <c r="F385" i="1"/>
  <c r="F384" i="1"/>
  <c r="F377" i="1"/>
  <c r="F373" i="1"/>
  <c r="F372" i="1"/>
  <c r="F370" i="1"/>
  <c r="F358" i="1"/>
  <c r="F357" i="1"/>
  <c r="F354" i="1"/>
  <c r="F353" i="1"/>
  <c r="F348" i="1"/>
  <c r="F345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246" i="1"/>
  <c r="F241" i="1"/>
  <c r="F239" i="1"/>
  <c r="F238" i="1"/>
  <c r="F234" i="1"/>
  <c r="F232" i="1"/>
  <c r="F231" i="1"/>
  <c r="F230" i="1"/>
  <c r="F224" i="1"/>
  <c r="F223" i="1"/>
  <c r="F222" i="1"/>
  <c r="F215" i="1"/>
  <c r="F210" i="1"/>
  <c r="F208" i="1"/>
  <c r="F197" i="1"/>
  <c r="F180" i="1"/>
  <c r="F176" i="1"/>
  <c r="F168" i="1"/>
  <c r="F166" i="1"/>
  <c r="F156" i="1"/>
  <c r="F152" i="1"/>
  <c r="F148" i="1"/>
  <c r="F137" i="1"/>
  <c r="F136" i="1"/>
  <c r="F135" i="1"/>
  <c r="F134" i="1"/>
  <c r="F128" i="1"/>
  <c r="F124" i="1"/>
  <c r="F123" i="1"/>
  <c r="F122" i="1"/>
  <c r="F119" i="1"/>
  <c r="F118" i="1"/>
  <c r="F117" i="1"/>
  <c r="F115" i="1"/>
  <c r="F114" i="1"/>
  <c r="F113" i="1"/>
  <c r="F111" i="1"/>
  <c r="F110" i="1"/>
  <c r="F107" i="1"/>
  <c r="F105" i="1"/>
  <c r="F103" i="1"/>
  <c r="F102" i="1"/>
  <c r="F98" i="1"/>
  <c r="F97" i="1"/>
  <c r="F95" i="1"/>
  <c r="F94" i="1"/>
  <c r="F93" i="1"/>
  <c r="F90" i="1"/>
  <c r="F89" i="1"/>
  <c r="F88" i="1"/>
  <c r="F87" i="1"/>
  <c r="F85" i="1"/>
  <c r="F84" i="1"/>
  <c r="F82" i="1"/>
  <c r="F75" i="1"/>
  <c r="F74" i="1"/>
  <c r="F71" i="1"/>
  <c r="F69" i="1"/>
  <c r="F59" i="1"/>
  <c r="F47" i="1"/>
  <c r="F46" i="1"/>
  <c r="F45" i="1"/>
  <c r="F44" i="1"/>
  <c r="F26" i="1"/>
  <c r="F22" i="1"/>
  <c r="F21" i="1"/>
  <c r="F19" i="1"/>
  <c r="F17" i="1"/>
  <c r="F13" i="1"/>
  <c r="F12" i="1"/>
  <c r="F11" i="1"/>
  <c r="F8" i="1"/>
  <c r="F7" i="1"/>
  <c r="F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81" authorId="0" shapeId="0" xr:uid="{57082662-63F2-2B4F-B183-FA44E32FF6C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SOLO TIRA EXP. Y VISUAL ZONA  CURVA DEL EXP. NO TIENE NI SUELO, NI ACT. DELCUBO.</t>
        </r>
      </text>
    </comment>
    <comment ref="C588" authorId="0" shapeId="0" xr:uid="{B3597320-6238-3C44-86B2-2500E001D41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SOLO TIRA EXP. Y VISUAL ZONA  CURVA DEL EXP. NO TIENE NI SUELO, NI ACT. DELCUBO.</t>
        </r>
      </text>
    </comment>
  </commentList>
</comments>
</file>

<file path=xl/sharedStrings.xml><?xml version="1.0" encoding="utf-8"?>
<sst xmlns="http://schemas.openxmlformats.org/spreadsheetml/2006/main" count="3487" uniqueCount="1440">
  <si>
    <t>FAMILIA</t>
  </si>
  <si>
    <t>0004216</t>
  </si>
  <si>
    <t>MARCO IMAGEN CERCO NEGRO</t>
  </si>
  <si>
    <t>DECORACION</t>
  </si>
  <si>
    <t>D241</t>
  </si>
  <si>
    <t xml:space="preserve">OK IN </t>
  </si>
  <si>
    <t>0011148</t>
  </si>
  <si>
    <t>SET 25 APPLIC.INIMITAB.</t>
  </si>
  <si>
    <t>A212</t>
  </si>
  <si>
    <t>OK IN</t>
  </si>
  <si>
    <t>0016431</t>
  </si>
  <si>
    <t>FACT. COCO MAD</t>
  </si>
  <si>
    <t>PREVIS FICT.MARZO24</t>
  </si>
  <si>
    <t>0016662</t>
  </si>
  <si>
    <t>FIC. EDP INT COCO MLE 2L</t>
  </si>
  <si>
    <t>C813</t>
  </si>
  <si>
    <t>0030372</t>
  </si>
  <si>
    <t>REGLETAS  60CM</t>
  </si>
  <si>
    <t>C1012</t>
  </si>
  <si>
    <t>0030375</t>
  </si>
  <si>
    <t>REGLETAS 80 CM</t>
  </si>
  <si>
    <t>C1011</t>
  </si>
  <si>
    <t>0030377</t>
  </si>
  <si>
    <t>REGLETAS 100CM</t>
  </si>
  <si>
    <t>003074</t>
  </si>
  <si>
    <t>CUBO DORADO</t>
  </si>
  <si>
    <t>C742</t>
  </si>
  <si>
    <t>0030764</t>
  </si>
  <si>
    <t>CUBO BLANCO 40</t>
  </si>
  <si>
    <t>C713</t>
  </si>
  <si>
    <t>0030765</t>
  </si>
  <si>
    <t>CUBO BLANCO 11</t>
  </si>
  <si>
    <t>0030767</t>
  </si>
  <si>
    <t>CUBO BLANCO 22</t>
  </si>
  <si>
    <t>0030768</t>
  </si>
  <si>
    <t>CUBO BLANCO 33</t>
  </si>
  <si>
    <t>0030770</t>
  </si>
  <si>
    <t>CUBO NEGRO 110MM</t>
  </si>
  <si>
    <t>0030772</t>
  </si>
  <si>
    <t>PLTO RECT NOIR L330</t>
  </si>
  <si>
    <t>A423</t>
  </si>
  <si>
    <t>0030774</t>
  </si>
  <si>
    <t>CUBO DORADO 110 MM</t>
  </si>
  <si>
    <t>0030775</t>
  </si>
  <si>
    <t>CUBO DORADO 220 MM</t>
  </si>
  <si>
    <t xml:space="preserve">MODULO </t>
  </si>
  <si>
    <t>SUELO 9</t>
  </si>
  <si>
    <t xml:space="preserve">DESTRUCCION </t>
  </si>
  <si>
    <t>0030778</t>
  </si>
  <si>
    <t>PARAVENT DORE H330MM</t>
  </si>
  <si>
    <t>C743</t>
  </si>
  <si>
    <t>MODULO</t>
  </si>
  <si>
    <t>0030847</t>
  </si>
  <si>
    <t>CUBO METALICO 110 MM</t>
  </si>
  <si>
    <t>0030848</t>
  </si>
  <si>
    <t>CUBO METALICO 220 MM</t>
  </si>
  <si>
    <t>0030849</t>
  </si>
  <si>
    <t>SOPORTE  METACRILATOS</t>
  </si>
  <si>
    <t>KIT PIEZAS METACRILATOS</t>
  </si>
  <si>
    <t>0031256</t>
  </si>
  <si>
    <t xml:space="preserve">CAMELIA  GRANDE  DOREADA </t>
  </si>
  <si>
    <t>MATERIAL ECI</t>
  </si>
  <si>
    <t>C913</t>
  </si>
  <si>
    <t>0031394</t>
  </si>
  <si>
    <t>MODULO MED  FICT. VITALUMIERES AQUA+FLUIDO</t>
  </si>
  <si>
    <t>MODULOS</t>
  </si>
  <si>
    <t>SUELO 20</t>
  </si>
  <si>
    <t>0032327</t>
  </si>
  <si>
    <t>ACTUALIZACION COCO MAD EXP- 30 CM COCO MAD</t>
  </si>
  <si>
    <t>SEPHORA</t>
  </si>
  <si>
    <t>C923</t>
  </si>
  <si>
    <t>0032630</t>
  </si>
  <si>
    <t>MODU, DIDACTICO ULTRATEINT</t>
  </si>
  <si>
    <t xml:space="preserve">MODULOS </t>
  </si>
  <si>
    <t>D331</t>
  </si>
  <si>
    <t>0033087</t>
  </si>
  <si>
    <t>MINI EXPOSITOR SUBLI 11</t>
  </si>
  <si>
    <t>EXPOSITOR</t>
  </si>
  <si>
    <t>0033088</t>
  </si>
  <si>
    <t>LOGO DOBLE C DORADO</t>
  </si>
  <si>
    <t>0033130</t>
  </si>
  <si>
    <t>DEMO PINC LIFT  PRO</t>
  </si>
  <si>
    <t>C722</t>
  </si>
  <si>
    <t>0033133</t>
  </si>
  <si>
    <t>DEMO LIFT  PRO GOM.AHA 100</t>
  </si>
  <si>
    <t>0033853</t>
  </si>
  <si>
    <t>DEMO RENO LA  CR MAIN 50 ML</t>
  </si>
  <si>
    <t>A222</t>
  </si>
  <si>
    <t>0033863</t>
  </si>
  <si>
    <t xml:space="preserve">DEMO RENO LA CR.MAIN RICHE </t>
  </si>
  <si>
    <t>0037352</t>
  </si>
  <si>
    <t>FAC. EDP BLEU 2L</t>
  </si>
  <si>
    <t>0038055</t>
  </si>
  <si>
    <t>FAC, PERFUM Nº 5</t>
  </si>
  <si>
    <t>0038733</t>
  </si>
  <si>
    <t>FACT. BLANCO Nº5</t>
  </si>
  <si>
    <t>A422</t>
  </si>
  <si>
    <t>0039544</t>
  </si>
  <si>
    <t>SILLA ALTA DE TWEED</t>
  </si>
  <si>
    <t>A242</t>
  </si>
  <si>
    <t>0039547</t>
  </si>
  <si>
    <t>SILLA  TWEED</t>
  </si>
  <si>
    <t>C733</t>
  </si>
  <si>
    <t>0040020</t>
  </si>
  <si>
    <t>DEMO N.1 CREMA RICA 50GTR</t>
  </si>
  <si>
    <t>A211</t>
  </si>
  <si>
    <t>0040609</t>
  </si>
  <si>
    <t>DEM.N1 CREME 50g EU</t>
  </si>
  <si>
    <t xml:space="preserve">SEPHORA </t>
  </si>
  <si>
    <t>0040653</t>
  </si>
  <si>
    <t>DEMO, N1 ESSENCE 100ML</t>
  </si>
  <si>
    <t>0040662</t>
  </si>
  <si>
    <t>DEMO  N1,.MASQUE 50GR</t>
  </si>
  <si>
    <t>DEM.N1 MASQUE 50g EU</t>
  </si>
  <si>
    <t>0040683</t>
  </si>
  <si>
    <t>DEM.N1 L'EAU ROUGE 100ml</t>
  </si>
  <si>
    <t>0040889</t>
  </si>
  <si>
    <t>DEM.N1 SERUM 50ml</t>
  </si>
  <si>
    <t>0041193</t>
  </si>
  <si>
    <t>DEMO. SUBLIMAGE  L'ESSENCE  FONDO  40 ML</t>
  </si>
  <si>
    <t>0041663</t>
  </si>
  <si>
    <t xml:space="preserve">DESMAQUILLANTE OJOS </t>
  </si>
  <si>
    <t xml:space="preserve">DEMOS MED </t>
  </si>
  <si>
    <t>A312</t>
  </si>
  <si>
    <t>0041743</t>
  </si>
  <si>
    <t>DEMO LIFT PRO CREME</t>
  </si>
  <si>
    <t>A213</t>
  </si>
  <si>
    <t>DEMO CREME LIFT  PRO 50ML</t>
  </si>
  <si>
    <t>0041846</t>
  </si>
  <si>
    <t>DEMO LIFT PRO CONT</t>
  </si>
  <si>
    <t>0041903</t>
  </si>
  <si>
    <t>DEMO LIFT PRO MASQ</t>
  </si>
  <si>
    <t>DEMO MASQ. LIFT  PRO</t>
  </si>
  <si>
    <t>0043183</t>
  </si>
  <si>
    <t>DEMO HB MICRO SERUM 30 ML</t>
  </si>
  <si>
    <t>0045371</t>
  </si>
  <si>
    <t>FAC.N1 BAUME RED CAMEL.1</t>
  </si>
  <si>
    <t>0045387</t>
  </si>
  <si>
    <t>DEMO N1 BAUME CORAL 7</t>
  </si>
  <si>
    <t>0045388</t>
  </si>
  <si>
    <t>DEMO N1 BAUME BRICK 8</t>
  </si>
  <si>
    <t>0045389</t>
  </si>
  <si>
    <t>DEMO N1 BAUME ENERGI 9</t>
  </si>
  <si>
    <t>0045751</t>
  </si>
  <si>
    <t>FICTICIO N1 FONDO DE MAQUILLAJE B20</t>
  </si>
  <si>
    <t>BAR 800</t>
  </si>
  <si>
    <t>A421</t>
  </si>
  <si>
    <t>0046548</t>
  </si>
  <si>
    <t>KIT DE TIRAS IMANTADAS NEGRAS Y DORADAS</t>
  </si>
  <si>
    <t>PERSONALIZACIO</t>
  </si>
  <si>
    <t>A741</t>
  </si>
  <si>
    <t>0046589</t>
  </si>
  <si>
    <t>CUBO LIGHT PORTAVISUAL</t>
  </si>
  <si>
    <t>PERSONALIZACION BAJADAS</t>
  </si>
  <si>
    <t>C811</t>
  </si>
  <si>
    <t>0046672</t>
  </si>
  <si>
    <t>CANOPY 60 cm</t>
  </si>
  <si>
    <t>A432</t>
  </si>
  <si>
    <t>0046701</t>
  </si>
  <si>
    <t>REGLETA METALICA 44 cm</t>
  </si>
  <si>
    <t>PERSONALIZACION BAJADA</t>
  </si>
  <si>
    <t>0046730</t>
  </si>
  <si>
    <t>SEPARADORES</t>
  </si>
  <si>
    <t>C812</t>
  </si>
  <si>
    <t>0046741</t>
  </si>
  <si>
    <t>0047003</t>
  </si>
  <si>
    <t>CANOPY CON CAJA  DEBAJO 60-80 cm</t>
  </si>
  <si>
    <t>A433</t>
  </si>
  <si>
    <t>0047745</t>
  </si>
  <si>
    <t>GARNITURE</t>
  </si>
  <si>
    <t>A331</t>
  </si>
  <si>
    <t>0047903</t>
  </si>
  <si>
    <t>DEMO CONTO, OJOS SUBLIMAGE</t>
  </si>
  <si>
    <t>OK</t>
  </si>
  <si>
    <t>0047910</t>
  </si>
  <si>
    <t>VISUAL LIGHT HB</t>
  </si>
  <si>
    <t>0047912</t>
  </si>
  <si>
    <t>SED  DE HIDRABEAUTY 21</t>
  </si>
  <si>
    <t>0048120</t>
  </si>
  <si>
    <t>MALETA  EMBALAJE REGALOS  2024</t>
  </si>
  <si>
    <t>ECI</t>
  </si>
  <si>
    <t>0048671</t>
  </si>
  <si>
    <t>TIRAS IMANTADAS DORADAS PARA SUBLIMAGE</t>
  </si>
  <si>
    <t>0052328</t>
  </si>
  <si>
    <t>MODULO  VITALUMIERE GLOW SABB</t>
  </si>
  <si>
    <t>DESTRUCCION</t>
  </si>
  <si>
    <t>0052329</t>
  </si>
  <si>
    <t>MODULO  FICTICIO VITALUMIERE  GLOW SABB</t>
  </si>
  <si>
    <t>0052407</t>
  </si>
  <si>
    <t>PINCELES BLUHS</t>
  </si>
  <si>
    <t>0054361</t>
  </si>
  <si>
    <t>0054381</t>
  </si>
  <si>
    <t>0054385</t>
  </si>
  <si>
    <t>0054409</t>
  </si>
  <si>
    <t xml:space="preserve">MOD. MED ULTC COMPACT </t>
  </si>
  <si>
    <t>D313</t>
  </si>
  <si>
    <t>0054436</t>
  </si>
  <si>
    <t>0054514</t>
  </si>
  <si>
    <t>MODULO  FICITICIO LES  BEIGE FLUIDO HYDRATACION</t>
  </si>
  <si>
    <t>0054516</t>
  </si>
  <si>
    <t xml:space="preserve">MODULO LES BEIGES FLUIDO HYDRATACION </t>
  </si>
  <si>
    <t>0054572</t>
  </si>
  <si>
    <t>MODULO SUBLIMAGE TEINT  FLUIDO</t>
  </si>
  <si>
    <t>0054654</t>
  </si>
  <si>
    <t>PLAQUETA NOVEDAD DE LE LIFT 21</t>
  </si>
  <si>
    <t>0054655</t>
  </si>
  <si>
    <t>C921</t>
  </si>
  <si>
    <t>0054660</t>
  </si>
  <si>
    <t>ACTUALIZACION LE LIFT EXPOSITOR 90CM</t>
  </si>
  <si>
    <t>A431</t>
  </si>
  <si>
    <t>OK IN/MERCANCIA SEPHORA</t>
  </si>
  <si>
    <t>0054704</t>
  </si>
  <si>
    <t>0054708</t>
  </si>
  <si>
    <t>MODULO OJOS  MASCARA +RIZADOR PESTAÑAS IMAGEN</t>
  </si>
  <si>
    <t>0054714</t>
  </si>
  <si>
    <t>MODULO   OMBRE PREMIERE POUDRE</t>
  </si>
  <si>
    <t>0054717</t>
  </si>
  <si>
    <t>MODULO LA PALETTE  SOURCILS+GEL SOURCILS</t>
  </si>
  <si>
    <t>0054808</t>
  </si>
  <si>
    <t>MODULO LE BLANC  SABB</t>
  </si>
  <si>
    <t>0054946</t>
  </si>
  <si>
    <t>FACT. EDP Nº5  900 ML</t>
  </si>
  <si>
    <t>0056649</t>
  </si>
  <si>
    <t>MODULO  BASE OMBRE PAUPIERES+STYLO OMBRE ET CONTOUR</t>
  </si>
  <si>
    <t>0056650</t>
  </si>
  <si>
    <t>MODULO  4 OMBRES (4 UN)</t>
  </si>
  <si>
    <t>D143</t>
  </si>
  <si>
    <t>D332</t>
  </si>
  <si>
    <t>0057642</t>
  </si>
  <si>
    <t>MODULO MED RC BLOMM</t>
  </si>
  <si>
    <t>0057643</t>
  </si>
  <si>
    <t>MODULO MED. FICTICION RC BLOOM</t>
  </si>
  <si>
    <t>0057815</t>
  </si>
  <si>
    <t>MODULO  TISSAGE</t>
  </si>
  <si>
    <t>0062961</t>
  </si>
  <si>
    <t>DECO. MALETIN L'EAUX</t>
  </si>
  <si>
    <t>A342</t>
  </si>
  <si>
    <t>0062967</t>
  </si>
  <si>
    <t>PLACA  MALETIN LES EAUX 21</t>
  </si>
  <si>
    <t>0062985</t>
  </si>
  <si>
    <t xml:space="preserve">M- PRES  LIN. BLUE  </t>
  </si>
  <si>
    <t>0063256</t>
  </si>
  <si>
    <t>EXPOSITOR CHACE 2 PIEZAS 19</t>
  </si>
  <si>
    <t>0065539</t>
  </si>
  <si>
    <t>MOD SAUBLIMAGE TEINT</t>
  </si>
  <si>
    <t>0065617</t>
  </si>
  <si>
    <t>0065625</t>
  </si>
  <si>
    <t>MODULO  ROUGE  COCO FLASH</t>
  </si>
  <si>
    <t>0066764</t>
  </si>
  <si>
    <t>VISUAL CUBO SUBLIMAGE</t>
  </si>
  <si>
    <t xml:space="preserve">VISUALES </t>
  </si>
  <si>
    <t>C823</t>
  </si>
  <si>
    <t>0067855</t>
  </si>
  <si>
    <t xml:space="preserve">BASES FICT,. ROUGE ALLURE </t>
  </si>
  <si>
    <t>0067895</t>
  </si>
  <si>
    <t>MODULO MED  MED  7 CORRECTORES +RALLURE</t>
  </si>
  <si>
    <t>0067970</t>
  </si>
  <si>
    <t>MODULO MED  DEMOS  12 RAL</t>
  </si>
  <si>
    <t>0067974</t>
  </si>
  <si>
    <t>PEGATINA MOD. LAPICES</t>
  </si>
  <si>
    <t>0067975</t>
  </si>
  <si>
    <t>MODULO MED  12RAL+12RAI</t>
  </si>
  <si>
    <t>0067980</t>
  </si>
  <si>
    <t>VISUAL CUBO COCO MAD 22</t>
  </si>
  <si>
    <t>C821</t>
  </si>
  <si>
    <t>0067982</t>
  </si>
  <si>
    <t>MINI EXPOSITOR LINEAL COCO MAD22</t>
  </si>
  <si>
    <t>0067987</t>
  </si>
  <si>
    <t>DECO. ELT COCO MAD22</t>
  </si>
  <si>
    <t>0067998</t>
  </si>
  <si>
    <t>KIT HOTSPOT COCO MAD22</t>
  </si>
  <si>
    <t>0069146</t>
  </si>
  <si>
    <t>MODULO LAPICES  OJOS,LABIOS</t>
  </si>
  <si>
    <t>0069192</t>
  </si>
  <si>
    <t>BASE PERM. LA MAIN</t>
  </si>
  <si>
    <t>C911</t>
  </si>
  <si>
    <t>0070023</t>
  </si>
  <si>
    <t>REGLETA LOGO EXPOSITOR 30 cm</t>
  </si>
  <si>
    <t>C852</t>
  </si>
  <si>
    <t>0070026</t>
  </si>
  <si>
    <t>ACTUALIZACION CHANCE 2019 EXPOSTIOR  30 CM</t>
  </si>
  <si>
    <t>OK IN/PERSONALIZACION BAJADAS</t>
  </si>
  <si>
    <t>0070552</t>
  </si>
  <si>
    <t>KIT 20 CONTREFORMES</t>
  </si>
  <si>
    <t>OK IN MATERIAL ECI CASTELLANA</t>
  </si>
  <si>
    <t>0070564</t>
  </si>
  <si>
    <t>KIT  INSTALACION CHANCE  30 CM  FRANCES</t>
  </si>
  <si>
    <t xml:space="preserve">OK IN/MERCANCIA  SEPHORA </t>
  </si>
  <si>
    <t>0070565</t>
  </si>
  <si>
    <t>KIT  INSTALCION CHANCE 30 CM  INGLES</t>
  </si>
  <si>
    <t>0070574</t>
  </si>
  <si>
    <t>EXPOSITOR SEPHORA 30 cm</t>
  </si>
  <si>
    <t>OK IN/1 MONTADO CON CHANCE/ OTRO FALTA EL SUELO/5 MONTADOS  CON COCO MAD Y 4 MONTADOS CON BLEU</t>
  </si>
  <si>
    <t>0070585</t>
  </si>
  <si>
    <t>KIT INSTALACION BLEU  30 CM INGLES</t>
  </si>
  <si>
    <t>0070586</t>
  </si>
  <si>
    <t>0071036</t>
  </si>
  <si>
    <t xml:space="preserve">MODULO  VERNIS+ CREMA DE MANOS </t>
  </si>
  <si>
    <t>SUELO 13 2/2</t>
  </si>
  <si>
    <t>0071039</t>
  </si>
  <si>
    <t xml:space="preserve">MODULO PODRE LUMIERE </t>
  </si>
  <si>
    <t>0071040</t>
  </si>
  <si>
    <t>MODULO MED   LE BLANC + CC CREME</t>
  </si>
  <si>
    <t>0071202</t>
  </si>
  <si>
    <t>DEM.RA LIQ.VELV.SECR.202</t>
  </si>
  <si>
    <t>0071204</t>
  </si>
  <si>
    <t>DEM.RA LIQ.VELV.TROUB.204</t>
  </si>
  <si>
    <t>0071206</t>
  </si>
  <si>
    <t>DEM.RA LIQ.VELV.SURP.206</t>
  </si>
  <si>
    <t>0071208</t>
  </si>
  <si>
    <t>DEM.RA LIQ.VELV.HYPNO.208</t>
  </si>
  <si>
    <t>0071218</t>
  </si>
  <si>
    <t>DEM.RA LIQ.VELV.ENVOU.218</t>
  </si>
  <si>
    <t>0071226</t>
  </si>
  <si>
    <t>DEM.RA LIQ.VELV.SEDUI.226</t>
  </si>
  <si>
    <t>0072284</t>
  </si>
  <si>
    <t>0072375</t>
  </si>
  <si>
    <t>0072383</t>
  </si>
  <si>
    <t>0072449</t>
  </si>
  <si>
    <t>SOPORTE  METACRILATO CREMA DE MANOS</t>
  </si>
  <si>
    <t>0072819</t>
  </si>
  <si>
    <t>KIT INSTALACION COCO MAD FR 22 30 CM</t>
  </si>
  <si>
    <t>0072820</t>
  </si>
  <si>
    <t>KIT INSTALACION COCO MAD FR 22 90CM</t>
  </si>
  <si>
    <t>0072828</t>
  </si>
  <si>
    <t>KIT INSTALACION BLEU FR 22 90CM</t>
  </si>
  <si>
    <t>0073441</t>
  </si>
  <si>
    <t>0073484</t>
  </si>
  <si>
    <t>MALETIN LES EAUX 2022</t>
  </si>
  <si>
    <t>0074321</t>
  </si>
  <si>
    <t>EXPOSITOR N1</t>
  </si>
  <si>
    <t>C611</t>
  </si>
  <si>
    <t>0074325</t>
  </si>
  <si>
    <t>TESTERSTAND-SK-ONLY</t>
  </si>
  <si>
    <t>C721</t>
  </si>
  <si>
    <t>0074331</t>
  </si>
  <si>
    <t>0074334</t>
  </si>
  <si>
    <t>POIGNEE TIROIR</t>
  </si>
  <si>
    <t>0074336</t>
  </si>
  <si>
    <t>TOPO</t>
  </si>
  <si>
    <t>A221</t>
  </si>
  <si>
    <t>0074337</t>
  </si>
  <si>
    <t>TIPO PLATE  BOTTOM BLANK ALL COFIG</t>
  </si>
  <si>
    <t>0074339</t>
  </si>
  <si>
    <t>TOPO TOP ILOT  B 800</t>
  </si>
  <si>
    <t>C612</t>
  </si>
  <si>
    <t>0074341</t>
  </si>
  <si>
    <t>TOPO TOP ILOT  D  800</t>
  </si>
  <si>
    <t>0074348</t>
  </si>
  <si>
    <t>TOPO TOP</t>
  </si>
  <si>
    <t>SUELO 10</t>
  </si>
  <si>
    <t>1 PALET GRANDE</t>
  </si>
  <si>
    <t>0074355</t>
  </si>
  <si>
    <t>TOPO TOP ILOT  H  600</t>
  </si>
  <si>
    <t>0074357</t>
  </si>
  <si>
    <t>TOPO TOP ILOT I 800</t>
  </si>
  <si>
    <t>0074358</t>
  </si>
  <si>
    <t xml:space="preserve">INDEPENDANT  SERVICE  PLATE </t>
  </si>
  <si>
    <t>0074366</t>
  </si>
  <si>
    <t>ISLAND TOPO TOPO</t>
  </si>
  <si>
    <t>0074371</t>
  </si>
  <si>
    <t>ISLAND TOP LAMMGUAGE KIT</t>
  </si>
  <si>
    <t>0074383</t>
  </si>
  <si>
    <t xml:space="preserve">TOPO  TOP  ILOT </t>
  </si>
  <si>
    <t>0074411</t>
  </si>
  <si>
    <t>KIT INS.MAQ. 800 OUEST</t>
  </si>
  <si>
    <t>0074441</t>
  </si>
  <si>
    <t>0074465</t>
  </si>
  <si>
    <t>PLACA PEQUEÑA  KIT LINEAL M</t>
  </si>
  <si>
    <t>BAR 600</t>
  </si>
  <si>
    <t>C512</t>
  </si>
  <si>
    <t>0074498</t>
  </si>
  <si>
    <t>KIT LINEAL Nº1</t>
  </si>
  <si>
    <t>C413</t>
  </si>
  <si>
    <t>0074501</t>
  </si>
  <si>
    <t xml:space="preserve">VINILO CAMELIA KIT LINEAL Nº1 </t>
  </si>
  <si>
    <t>0074508</t>
  </si>
  <si>
    <t>2 PLACA LINEAL KIT Nº1 L</t>
  </si>
  <si>
    <t>0074550</t>
  </si>
  <si>
    <t>EXPOSITOR Nº 1</t>
  </si>
  <si>
    <t>PERSONALIZACIÓN BAJADAS</t>
  </si>
  <si>
    <t>0074589</t>
  </si>
  <si>
    <t>SED  HIDRABEAUTY 21</t>
  </si>
  <si>
    <t>0074738</t>
  </si>
  <si>
    <t>MINI EXPOSITOR  N1</t>
  </si>
  <si>
    <t>0074741</t>
  </si>
  <si>
    <t>VISUAL CUBO LIGHT N1</t>
  </si>
  <si>
    <t>SED QUICK WIN</t>
  </si>
  <si>
    <t>0074757</t>
  </si>
  <si>
    <t>FICTICIO GIGANTE DE SERUM</t>
  </si>
  <si>
    <t>FAC.GEANT N1 SERUM</t>
  </si>
  <si>
    <t>0074873</t>
  </si>
  <si>
    <t>VIS. Lin. Light lift2h21</t>
  </si>
  <si>
    <t>0074883</t>
  </si>
  <si>
    <t>ACT. EXP. 90 CM KE KIFT SEG. SEMENSTRE 21</t>
  </si>
  <si>
    <t>0074884</t>
  </si>
  <si>
    <t>MAJ NSC SEPHO LIFTH21</t>
  </si>
  <si>
    <t>0074886</t>
  </si>
  <si>
    <t>SED  LE LIFT 21</t>
  </si>
  <si>
    <t>0074894</t>
  </si>
  <si>
    <t>ADD ON M-PRES.LIFT21</t>
  </si>
  <si>
    <t>0075617</t>
  </si>
  <si>
    <t>TARJETA OLFATIVA  COCO MAD22(50U/PAQUETE)</t>
  </si>
  <si>
    <t>0078260</t>
  </si>
  <si>
    <t>0079700</t>
  </si>
  <si>
    <t>CANOPY 80 cm</t>
  </si>
  <si>
    <t>0079701</t>
  </si>
  <si>
    <t>DECOUVREZ NOS CREATIONS</t>
  </si>
  <si>
    <t>0079712</t>
  </si>
  <si>
    <t>BALDA LINEAL DE VENTA</t>
  </si>
  <si>
    <t>0079756</t>
  </si>
  <si>
    <t>CANOPY REAHAUSSE 800-1050MM</t>
  </si>
  <si>
    <t>A743</t>
  </si>
  <si>
    <t>0080174</t>
  </si>
  <si>
    <t>TGS</t>
  </si>
  <si>
    <t>OK IN/TRAIDO OFICINA  SIN PROBAR</t>
  </si>
  <si>
    <t>0080427</t>
  </si>
  <si>
    <t>MODULO MED MASCARAS+ NOIR  ALLURE</t>
  </si>
  <si>
    <t>0080429</t>
  </si>
  <si>
    <t>KIT  TRANSFORMADORES  MUEBLE C2 (2 un/kit)</t>
  </si>
  <si>
    <t>A122</t>
  </si>
  <si>
    <t>0080461</t>
  </si>
  <si>
    <t>DOUBLEV C BLANCA</t>
  </si>
  <si>
    <t>0080462</t>
  </si>
  <si>
    <t>2 LOGOS  CC</t>
  </si>
  <si>
    <t>0080465</t>
  </si>
  <si>
    <t>LOGO COCO</t>
  </si>
  <si>
    <t>A313</t>
  </si>
  <si>
    <t>0080734</t>
  </si>
  <si>
    <t>TOPO 800 OUEST</t>
  </si>
  <si>
    <t>0080738</t>
  </si>
  <si>
    <t>TOPO 1800 MM</t>
  </si>
  <si>
    <t>0080744</t>
  </si>
  <si>
    <t xml:space="preserve">PETIT LETTRES NEW </t>
  </si>
  <si>
    <t>0081221</t>
  </si>
  <si>
    <t>FAC. OM ESS  NEW LILAS</t>
  </si>
  <si>
    <t xml:space="preserve">NOVEDAD MED </t>
  </si>
  <si>
    <t>A411</t>
  </si>
  <si>
    <t xml:space="preserve">FAC- OMB ESS  NEW LILAS </t>
  </si>
  <si>
    <t xml:space="preserve">FAC.OM.ESS  NEW  LILAS </t>
  </si>
  <si>
    <t>0083551</t>
  </si>
  <si>
    <t>PAPELERA</t>
  </si>
  <si>
    <t>A243</t>
  </si>
  <si>
    <t>0083574</t>
  </si>
  <si>
    <t xml:space="preserve">SILLA </t>
  </si>
  <si>
    <t>MATERIAL DECO SERRANO</t>
  </si>
  <si>
    <t>C843</t>
  </si>
  <si>
    <t>0083575</t>
  </si>
  <si>
    <t>SILLA</t>
  </si>
  <si>
    <t>0084127</t>
  </si>
  <si>
    <t>PLATEAU ARGENT SED/BANDEJAS PLATA</t>
  </si>
  <si>
    <t>A522</t>
  </si>
  <si>
    <t>C542</t>
  </si>
  <si>
    <t>0084129</t>
  </si>
  <si>
    <t>BANDEJA VISUAL SIN LUZ</t>
  </si>
  <si>
    <t>MATERIAL MED</t>
  </si>
  <si>
    <t>0084132</t>
  </si>
  <si>
    <t>TIRA IMANTADA  LEL EIFT</t>
  </si>
  <si>
    <t>0084140</t>
  </si>
  <si>
    <t>FOND PLAT, TSTING</t>
  </si>
  <si>
    <t>0084141</t>
  </si>
  <si>
    <t>MOD, MAT SED  LE LIFT</t>
  </si>
  <si>
    <t>0084145</t>
  </si>
  <si>
    <t>D421</t>
  </si>
  <si>
    <t>0084163</t>
  </si>
  <si>
    <t>TIRA  IMANTADE  HYDRA BEATY</t>
  </si>
  <si>
    <t>0084175</t>
  </si>
  <si>
    <t>ORGANISEUR PDT&gt;TIROIR SED</t>
  </si>
  <si>
    <t>ORGANIZADOR CON TIRADOR  (2 UNI/ POR REF)</t>
  </si>
  <si>
    <t>0084176</t>
  </si>
  <si>
    <t>LETRAS NEW 3D</t>
  </si>
  <si>
    <t>0084182</t>
  </si>
  <si>
    <t>BARETTE CHANEL ARGENT NOV</t>
  </si>
  <si>
    <t>RELETA NOV. MED DORADA</t>
  </si>
  <si>
    <t>D111</t>
  </si>
  <si>
    <t>0084721</t>
  </si>
  <si>
    <t>FAC.  LES BEIGES B30</t>
  </si>
  <si>
    <t>A412</t>
  </si>
  <si>
    <t>FAC.LES BEIGES FL20 B30</t>
  </si>
  <si>
    <t>0084724</t>
  </si>
  <si>
    <t>DEMO LE BEIGE  FUIDO 20</t>
  </si>
  <si>
    <t>0084726</t>
  </si>
  <si>
    <t>DEMO LE BEIGE  FUIDO 30</t>
  </si>
  <si>
    <t>0084728</t>
  </si>
  <si>
    <t>DEMO LE BEIGE  FUIDO 40</t>
  </si>
  <si>
    <t>0085006</t>
  </si>
  <si>
    <t>BALLETA NEGRA</t>
  </si>
  <si>
    <t>LIMPIEZA</t>
  </si>
  <si>
    <t>A311</t>
  </si>
  <si>
    <t>0085114</t>
  </si>
  <si>
    <t xml:space="preserve">BANDEJAS DORADAS </t>
  </si>
  <si>
    <t>MED</t>
  </si>
  <si>
    <t>C741</t>
  </si>
  <si>
    <t>0085164</t>
  </si>
  <si>
    <t xml:space="preserve">JAULA DORADA  COCO  MAD </t>
  </si>
  <si>
    <t>0085178</t>
  </si>
  <si>
    <t>MODULO DOBLE BROCHA FONDO MAQUILLAJE</t>
  </si>
  <si>
    <t>D333</t>
  </si>
  <si>
    <t>0085185</t>
  </si>
  <si>
    <t>MODULO CC , BLANC CHANEL Y BAUMES</t>
  </si>
  <si>
    <t>0085190</t>
  </si>
  <si>
    <t xml:space="preserve">REGLETA  ULTRA LE TEINT </t>
  </si>
  <si>
    <t>0085256</t>
  </si>
  <si>
    <t>MODULO  LE  TEINT ULTRA COMPACT</t>
  </si>
  <si>
    <t>0085259</t>
  </si>
  <si>
    <t>MODULO  LES  BEIGE PALETTE REGARD</t>
  </si>
  <si>
    <t>0085262</t>
  </si>
  <si>
    <t xml:space="preserve">MOD. JOUES CONTRATES </t>
  </si>
  <si>
    <t>MODULE MED JOUES CONT.</t>
  </si>
  <si>
    <t>0085267</t>
  </si>
  <si>
    <t>MODULO  FICTICION LES BEIGE POUDRE COMPACT</t>
  </si>
  <si>
    <t>0085290</t>
  </si>
  <si>
    <t xml:space="preserve"> REGLETA VITALUMINER</t>
  </si>
  <si>
    <t>0085337</t>
  </si>
  <si>
    <t>MODULO MED RC  BAUME+ FICTICIO</t>
  </si>
  <si>
    <t>0085358</t>
  </si>
  <si>
    <t>MODULO MED  SYW+OP+CRE</t>
  </si>
  <si>
    <t xml:space="preserve"> DESTRUCCION </t>
  </si>
  <si>
    <t>0085359</t>
  </si>
  <si>
    <t>C621</t>
  </si>
  <si>
    <t>MODULO MED. BEIGE EAU+SER</t>
  </si>
  <si>
    <t>D431</t>
  </si>
  <si>
    <t>0085361</t>
  </si>
  <si>
    <t>MOD.MED BGES TT+EAU BLUHS</t>
  </si>
  <si>
    <t>0085362</t>
  </si>
  <si>
    <t>MOD.MED BGES TT+EAU BL.EU</t>
  </si>
  <si>
    <t>D432</t>
  </si>
  <si>
    <t>0085365</t>
  </si>
  <si>
    <t>MOD.  MED  EAU TEINT</t>
  </si>
  <si>
    <t>0085367</t>
  </si>
  <si>
    <t>MODULO BEIGES EAU BLUSH</t>
  </si>
  <si>
    <t>0085370</t>
  </si>
  <si>
    <t>MODULO MED  SUBL. TEINT  6 TONOS</t>
  </si>
  <si>
    <t>0085372</t>
  </si>
  <si>
    <t xml:space="preserve">MODULO MED.MASCARAS </t>
  </si>
  <si>
    <t>D433</t>
  </si>
  <si>
    <t>0085408</t>
  </si>
  <si>
    <t>MED MINI</t>
  </si>
  <si>
    <t>MUEBLES</t>
  </si>
  <si>
    <t>A523</t>
  </si>
  <si>
    <t xml:space="preserve">OK IN/ PENDIENTE DE REVISAR </t>
  </si>
  <si>
    <t>MMUEBLE</t>
  </si>
  <si>
    <t>B222</t>
  </si>
  <si>
    <t xml:space="preserve">MED MINI </t>
  </si>
  <si>
    <t>B223</t>
  </si>
  <si>
    <t>B321</t>
  </si>
  <si>
    <t xml:space="preserve">MUEBLES </t>
  </si>
  <si>
    <t>C121</t>
  </si>
  <si>
    <t>SAN REMO RAMBLA CATALUÑA  (DESTRUCCION)</t>
  </si>
  <si>
    <t>C123</t>
  </si>
  <si>
    <t xml:space="preserve">MED GONDOLA </t>
  </si>
  <si>
    <t>C422</t>
  </si>
  <si>
    <t>RDISEÑO</t>
  </si>
  <si>
    <t>C523</t>
  </si>
  <si>
    <t xml:space="preserve">OK IN/DOUGLAS GARBERA </t>
  </si>
  <si>
    <t>C723</t>
  </si>
  <si>
    <t>C831</t>
  </si>
  <si>
    <t>SUELO PLAYA</t>
  </si>
  <si>
    <t>DRUNI MARBELLA/PRUGENT</t>
  </si>
  <si>
    <t>LIRAIN</t>
  </si>
  <si>
    <t>0085410</t>
  </si>
  <si>
    <t>C423</t>
  </si>
  <si>
    <t>C841</t>
  </si>
  <si>
    <t xml:space="preserve">OK IN/PTE REVISION </t>
  </si>
  <si>
    <t xml:space="preserve">MED  GONDOLA </t>
  </si>
  <si>
    <t>A343</t>
  </si>
  <si>
    <t>OK IN/DRUNI XANADU</t>
  </si>
  <si>
    <t>A441</t>
  </si>
  <si>
    <t xml:space="preserve">OK  IN /PENDIENTE REVISAR </t>
  </si>
  <si>
    <t>A442</t>
  </si>
  <si>
    <t>A443</t>
  </si>
  <si>
    <t>OK  IN /PENDIENTE REVISAR R DISEÑO</t>
  </si>
  <si>
    <t>A531</t>
  </si>
  <si>
    <t>A532</t>
  </si>
  <si>
    <t>MED GONDOLA</t>
  </si>
  <si>
    <t>A533</t>
  </si>
  <si>
    <t>A621</t>
  </si>
  <si>
    <t>A622</t>
  </si>
  <si>
    <t>A623</t>
  </si>
  <si>
    <t>A631</t>
  </si>
  <si>
    <t>A632</t>
  </si>
  <si>
    <t>A633</t>
  </si>
  <si>
    <t>A721</t>
  </si>
  <si>
    <t>A722</t>
  </si>
  <si>
    <t>A723</t>
  </si>
  <si>
    <t>B131</t>
  </si>
  <si>
    <t>B133</t>
  </si>
  <si>
    <t>MUEBLE</t>
  </si>
  <si>
    <t>C221</t>
  </si>
  <si>
    <t xml:space="preserve">DESTRUCCION  DOUGLAS  SANTURCE </t>
  </si>
  <si>
    <t>C222</t>
  </si>
  <si>
    <t>SAN REMO CANNOGE  BARANERA</t>
  </si>
  <si>
    <t>C233</t>
  </si>
  <si>
    <t>OK IN/SAN REMO CONTE BORRELL</t>
  </si>
  <si>
    <t>C323</t>
  </si>
  <si>
    <t>FACIAL DESTRUIR</t>
  </si>
  <si>
    <t>C332</t>
  </si>
  <si>
    <t>OK IN/SAN REMO RAMBALA SABADELL</t>
  </si>
  <si>
    <t>C333</t>
  </si>
  <si>
    <t xml:space="preserve"> OK IN/JULIA  22 ANDORRA REVISAR</t>
  </si>
  <si>
    <t>C431</t>
  </si>
  <si>
    <t xml:space="preserve">OK IN/LISTO PARA SALIR </t>
  </si>
  <si>
    <t>C432</t>
  </si>
  <si>
    <t>C521</t>
  </si>
  <si>
    <t>OK IN/FACIAL SAN BOI</t>
  </si>
  <si>
    <t>C531</t>
  </si>
  <si>
    <t>C532</t>
  </si>
  <si>
    <t>C533</t>
  </si>
  <si>
    <t>C832</t>
  </si>
  <si>
    <t>OK IN/ERCILLA VALLADOLID</t>
  </si>
  <si>
    <t>C833</t>
  </si>
  <si>
    <t xml:space="preserve">OK IN/DOUGLAS PAMPLONA </t>
  </si>
  <si>
    <t xml:space="preserve">0085410 </t>
  </si>
  <si>
    <t>C842</t>
  </si>
  <si>
    <t xml:space="preserve">DESTRUCCION MARVIMUNDO 'PLAZA  MAR </t>
  </si>
  <si>
    <t>0085419</t>
  </si>
  <si>
    <t xml:space="preserve">MUEBLE C2  </t>
  </si>
  <si>
    <t>SUELO 14</t>
  </si>
  <si>
    <t>SEPHORA CC  BONAIRE  REVISION</t>
  </si>
  <si>
    <t>MUEBLE C2</t>
  </si>
  <si>
    <t>A641</t>
  </si>
  <si>
    <t>OK IN/NUEVO</t>
  </si>
  <si>
    <t>A643</t>
  </si>
  <si>
    <t>C321</t>
  </si>
  <si>
    <t>OK IN/SEPHORA CC LA CAÑADA PTE REVISION TRANSFORMADOR</t>
  </si>
  <si>
    <t>0085421</t>
  </si>
  <si>
    <t>MUEBLE C1</t>
  </si>
  <si>
    <t>A353</t>
  </si>
  <si>
    <t>A451</t>
  </si>
  <si>
    <t>OK IN NUEVO</t>
  </si>
  <si>
    <t>A452</t>
  </si>
  <si>
    <t>A453</t>
  </si>
  <si>
    <t xml:space="preserve">MUEBEL C1 SEPHORA </t>
  </si>
  <si>
    <t>B141</t>
  </si>
  <si>
    <t>B143</t>
  </si>
  <si>
    <t>C343</t>
  </si>
  <si>
    <t>RETIRADO DE PDV</t>
  </si>
  <si>
    <t>C441</t>
  </si>
  <si>
    <t>OK IN/RETIRADO DE PDV</t>
  </si>
  <si>
    <t>C442</t>
  </si>
  <si>
    <t>0085422</t>
  </si>
  <si>
    <t>SERVILLETERO Y PLACA BLANCA</t>
  </si>
  <si>
    <t>C853</t>
  </si>
  <si>
    <t>D141</t>
  </si>
  <si>
    <t>0085424</t>
  </si>
  <si>
    <t>BANDEJA MED GONDOLA FIJA</t>
  </si>
  <si>
    <t>A131</t>
  </si>
  <si>
    <t>A141</t>
  </si>
  <si>
    <t>A151</t>
  </si>
  <si>
    <t>A161</t>
  </si>
  <si>
    <t>A262</t>
  </si>
  <si>
    <t>A263</t>
  </si>
  <si>
    <t>0085425</t>
  </si>
  <si>
    <t>BANDEJA MED GONDOLA MOVIL DORADA</t>
  </si>
  <si>
    <t>A132</t>
  </si>
  <si>
    <t>A142</t>
  </si>
  <si>
    <t>A152</t>
  </si>
  <si>
    <t>A162</t>
  </si>
  <si>
    <t>0085426</t>
  </si>
  <si>
    <t>BANDEJA MED GONDOLA MOVIL NEGRA</t>
  </si>
  <si>
    <t>A241</t>
  </si>
  <si>
    <t>A251</t>
  </si>
  <si>
    <t>A252</t>
  </si>
  <si>
    <t>A261</t>
  </si>
  <si>
    <t>0085427</t>
  </si>
  <si>
    <t>BANDEJA GONDOLA FIJA PEQUEÑA</t>
  </si>
  <si>
    <t>0085430</t>
  </si>
  <si>
    <t>MODULO PORTAVISUAL/CON CONEXIO</t>
  </si>
  <si>
    <t>0085431</t>
  </si>
  <si>
    <t>SEPARADORES BANDEJA MED GONDOLA</t>
  </si>
  <si>
    <t xml:space="preserve">MATERIAL MED </t>
  </si>
  <si>
    <t>0085432</t>
  </si>
  <si>
    <t xml:space="preserve">BANDEJA ORGANIZADORA MED GONDOLA </t>
  </si>
  <si>
    <t>0085434</t>
  </si>
  <si>
    <t>TIRA IMANTADA MED  ROUGE ALLURE</t>
  </si>
  <si>
    <t>0085435</t>
  </si>
  <si>
    <t>TIRA IMANTADA  MED  ROUGE COCO</t>
  </si>
  <si>
    <t>0085437</t>
  </si>
  <si>
    <t>TIRA IMANTADA MED LE  VERNIS</t>
  </si>
  <si>
    <t>0085439</t>
  </si>
  <si>
    <t>TIRA IMANTADA  MED  VITALUMIERE</t>
  </si>
  <si>
    <t>0085440</t>
  </si>
  <si>
    <t>TIRA IMANTADA MED CORRECTORES</t>
  </si>
  <si>
    <t>0085442</t>
  </si>
  <si>
    <t>TIRA IMANTADA  MED  JOUES CONTRASTE</t>
  </si>
  <si>
    <t>0085444</t>
  </si>
  <si>
    <t xml:space="preserve">TIRA IMANTADA MED LES  BEIGES </t>
  </si>
  <si>
    <t>0085446</t>
  </si>
  <si>
    <t>TIRA IMANTANDA  MED LE  BLANC</t>
  </si>
  <si>
    <t>D112</t>
  </si>
  <si>
    <t>0085447</t>
  </si>
  <si>
    <t>TIRA IMANTADA MED EYESSHADOW(OMBRE PREMIERE)</t>
  </si>
  <si>
    <t>0085448</t>
  </si>
  <si>
    <t xml:space="preserve">TIRA IMANTADA  MED  LAS 4 SOMBRAS </t>
  </si>
  <si>
    <t>0085449</t>
  </si>
  <si>
    <t>TIRA IMANTADA  MED  LAPICEROS OJOS/DELINEADORES</t>
  </si>
  <si>
    <t>0085450</t>
  </si>
  <si>
    <t xml:space="preserve">TIRA IMANTADA  MED  MASCARAS </t>
  </si>
  <si>
    <t>0085455</t>
  </si>
  <si>
    <t>TIRA IMANTADA  MED  NOVEDAD  NEGRO</t>
  </si>
  <si>
    <t>0085544</t>
  </si>
  <si>
    <t>MODULO LATERAL CIEGO</t>
  </si>
  <si>
    <t>D213</t>
  </si>
  <si>
    <t>0085548</t>
  </si>
  <si>
    <t>MODULO FICTICIO 4 OMBRES</t>
  </si>
  <si>
    <t>D321</t>
  </si>
  <si>
    <t>0085569</t>
  </si>
  <si>
    <t>0085582</t>
  </si>
  <si>
    <t>MODULO LES  BEIGES CREME/FLUIDO ENLUMINEUR</t>
  </si>
  <si>
    <t>0085671</t>
  </si>
  <si>
    <t>MODULO VITA LUMIERE FL. VITA AQUA</t>
  </si>
  <si>
    <t>0085674</t>
  </si>
  <si>
    <t>0085699</t>
  </si>
  <si>
    <t>MODULO FICT. OMBRE PREMIERE</t>
  </si>
  <si>
    <t xml:space="preserve">DESTRUCCIION </t>
  </si>
  <si>
    <t>0085706</t>
  </si>
  <si>
    <t>MODULO FICT. SUBLIMAGE  TEINT</t>
  </si>
  <si>
    <t>0085720</t>
  </si>
  <si>
    <t>D322</t>
  </si>
  <si>
    <t>0085723</t>
  </si>
  <si>
    <t>TIRA IMANTADA  ROUGE COCO GLOSS</t>
  </si>
  <si>
    <t>0085735</t>
  </si>
  <si>
    <t xml:space="preserve">TIRA IMANTADA  NOVEDAD DORADA </t>
  </si>
  <si>
    <t>0085737</t>
  </si>
  <si>
    <t>KIT ELECT&gt;PLAT.VISUEL MED</t>
  </si>
  <si>
    <t>C411</t>
  </si>
  <si>
    <t>0085760</t>
  </si>
  <si>
    <t>CAJA KLEANEX</t>
  </si>
  <si>
    <t>0085763</t>
  </si>
  <si>
    <t>BANDEJA MED MINI MOVIL NEGRA</t>
  </si>
  <si>
    <t>A112</t>
  </si>
  <si>
    <t>0085764</t>
  </si>
  <si>
    <t>CAJONERA  MED MINI</t>
  </si>
  <si>
    <t>DRUNI MARBELLA/2 RDISEÑO METIDOS EN MED MINI</t>
  </si>
  <si>
    <t>CAJONERA</t>
  </si>
  <si>
    <t>C522</t>
  </si>
  <si>
    <t xml:space="preserve">CAJONERA </t>
  </si>
  <si>
    <t xml:space="preserve">PTE  REVISAR </t>
  </si>
  <si>
    <t>0085764R</t>
  </si>
  <si>
    <t>CAJONERA MED MINI</t>
  </si>
  <si>
    <t>ARENAL SAN SEBATIAN</t>
  </si>
  <si>
    <t>0085766</t>
  </si>
  <si>
    <t>0085784</t>
  </si>
  <si>
    <t xml:space="preserve">BANDEJA MED  GONDOLA  PEQUELA FIJA </t>
  </si>
  <si>
    <t>A232</t>
  </si>
  <si>
    <t>0085785</t>
  </si>
  <si>
    <t>BANDEJA  MED GONDOLA PEQUEÑA MOVIL</t>
  </si>
  <si>
    <t>A233</t>
  </si>
  <si>
    <t>0085804</t>
  </si>
  <si>
    <t>MODULO MED  CRAYON 2021</t>
  </si>
  <si>
    <t>SUELO 8</t>
  </si>
  <si>
    <t>0085805</t>
  </si>
  <si>
    <t>MODULO MED BEIGE 2SHIM</t>
  </si>
  <si>
    <t>0085818</t>
  </si>
  <si>
    <t>MOD.MED 20 ULTF+10 ULTV</t>
  </si>
  <si>
    <t>D323</t>
  </si>
  <si>
    <t>0085819</t>
  </si>
  <si>
    <t xml:space="preserve">MOD CORRECTORES </t>
  </si>
  <si>
    <t>0085820</t>
  </si>
  <si>
    <t>MODULE MED 35 ULTF</t>
  </si>
  <si>
    <t>0085844</t>
  </si>
  <si>
    <t>EXPOSITOR BROCHAS TOCADOR</t>
  </si>
  <si>
    <t>0085845</t>
  </si>
  <si>
    <t xml:space="preserve">MOD, LARERAL DE BROCHAS </t>
  </si>
  <si>
    <t>0085905</t>
  </si>
  <si>
    <t>MODULO ROUGE COCO GLOSS</t>
  </si>
  <si>
    <t>D4251</t>
  </si>
  <si>
    <t>0085915</t>
  </si>
  <si>
    <t>MODULO PLACA SUBLIMAGE LE TEINT</t>
  </si>
  <si>
    <t>0085919</t>
  </si>
  <si>
    <t>MODULO ROUGE COCO</t>
  </si>
  <si>
    <t>0085931</t>
  </si>
  <si>
    <t xml:space="preserve">MOD. DE UÑAS </t>
  </si>
  <si>
    <t>0085932</t>
  </si>
  <si>
    <t>MODULO SAB</t>
  </si>
  <si>
    <t>0085934</t>
  </si>
  <si>
    <t>CAJA  KLENES</t>
  </si>
  <si>
    <t>D142</t>
  </si>
  <si>
    <t>0085935</t>
  </si>
  <si>
    <t>MODULO PLAQUETA  BLANCA</t>
  </si>
  <si>
    <t>D422</t>
  </si>
  <si>
    <t>0085940</t>
  </si>
  <si>
    <t>MODULO LES  4 SOMBRES (8DEMOS)</t>
  </si>
  <si>
    <t>A223</t>
  </si>
  <si>
    <t>0085959</t>
  </si>
  <si>
    <t xml:space="preserve">MODULO  ORGANIZADOR </t>
  </si>
  <si>
    <t>0085961</t>
  </si>
  <si>
    <t>MODULO POUDRE UNIVERSAL COMPACT</t>
  </si>
  <si>
    <t>0085973</t>
  </si>
  <si>
    <t>D423</t>
  </si>
  <si>
    <t>0085974</t>
  </si>
  <si>
    <t>MODULO JOUES CONTRASTE (12 DEMOS)</t>
  </si>
  <si>
    <t>0085977</t>
  </si>
  <si>
    <t>MODULO MED  LES  BEIGES PDRE</t>
  </si>
  <si>
    <t>0086018</t>
  </si>
  <si>
    <t>16 BOITES SIGNATURE S RSE</t>
  </si>
  <si>
    <t>C932</t>
  </si>
  <si>
    <t>0086019</t>
  </si>
  <si>
    <t>12 BOITES SIGNATURE M RSE</t>
  </si>
  <si>
    <t>0086047</t>
  </si>
  <si>
    <t>TABURETE  ALTO</t>
  </si>
  <si>
    <t>0086061</t>
  </si>
  <si>
    <t>TABOURET HAUT ACCOUDOIR</t>
  </si>
  <si>
    <t>A731</t>
  </si>
  <si>
    <t>A732</t>
  </si>
  <si>
    <t>A733</t>
  </si>
  <si>
    <t>A831</t>
  </si>
  <si>
    <t>A832</t>
  </si>
  <si>
    <t>A833</t>
  </si>
  <si>
    <t>C642</t>
  </si>
  <si>
    <t>0086064</t>
  </si>
  <si>
    <t xml:space="preserve">MIROIR LUMIERE </t>
  </si>
  <si>
    <t>MOBILIARIO</t>
  </si>
  <si>
    <t>A351</t>
  </si>
  <si>
    <t>MIROIR LUMIERE</t>
  </si>
  <si>
    <t>A352</t>
  </si>
  <si>
    <t>C622</t>
  </si>
  <si>
    <t>0086366</t>
  </si>
  <si>
    <t>DEM BGES P.ESOL CORAL</t>
  </si>
  <si>
    <t>0086368</t>
  </si>
  <si>
    <t>DEMO BGES P. ENSOL, M ROSE</t>
  </si>
  <si>
    <t>0086370</t>
  </si>
  <si>
    <t>DEMO. BGES  P.ESOL DEEP</t>
  </si>
  <si>
    <t>0086477</t>
  </si>
  <si>
    <t>0086500</t>
  </si>
  <si>
    <t>PLAT.SED DBLE VIDE SUB.NL</t>
  </si>
  <si>
    <t>C712</t>
  </si>
  <si>
    <t>0086501</t>
  </si>
  <si>
    <t>MAJ PLAT.EDIT.CLAS.NL</t>
  </si>
  <si>
    <t>C541</t>
  </si>
  <si>
    <t>0086504</t>
  </si>
  <si>
    <t>MAJ PLAT.EDIT. SIMP.SUB.NL</t>
  </si>
  <si>
    <t>0086509</t>
  </si>
  <si>
    <t>MAJ PLAT.EDIT.CLAS.L.</t>
  </si>
  <si>
    <t>0086510</t>
  </si>
  <si>
    <t>MAJ PLAT.EDIT. SIMP.SUB.L</t>
  </si>
  <si>
    <t>0086520</t>
  </si>
  <si>
    <t>MAJ PLAT.EDIT. DBLE .SUB.L</t>
  </si>
  <si>
    <t>0086525</t>
  </si>
  <si>
    <t>MAJ PLAT.TEST. CLAS. NL</t>
  </si>
  <si>
    <t>C543</t>
  </si>
  <si>
    <t>0086531</t>
  </si>
  <si>
    <t xml:space="preserve">PLAQUETAS </t>
  </si>
  <si>
    <t>0086534</t>
  </si>
  <si>
    <t>MAJ PLAT.TIR.DBLE SUB.</t>
  </si>
  <si>
    <t>MAJ. PLAT. TIR.DBLE.SUB</t>
  </si>
  <si>
    <t>0086547</t>
  </si>
  <si>
    <t>0086617</t>
  </si>
  <si>
    <t>DEMO LE BEIGE POLVO</t>
  </si>
  <si>
    <t>0086627</t>
  </si>
  <si>
    <t>0086637</t>
  </si>
  <si>
    <t>0086734</t>
  </si>
  <si>
    <t>MAJ SED QW H.LIFT PRO FR</t>
  </si>
  <si>
    <t>0086740</t>
  </si>
  <si>
    <t>MAJ SED QW T.LL/PRO FR</t>
  </si>
  <si>
    <t>0087512</t>
  </si>
  <si>
    <t>DEMO EYER LINER</t>
  </si>
  <si>
    <t>0087960</t>
  </si>
  <si>
    <t>MOD.MED  UÑAS +CRERME</t>
  </si>
  <si>
    <t>D311</t>
  </si>
  <si>
    <t>0087975</t>
  </si>
  <si>
    <t>HOTSPOT BLEU 22</t>
  </si>
  <si>
    <t>0087981</t>
  </si>
  <si>
    <t>MINI EXPOSITOR  BLEU 22</t>
  </si>
  <si>
    <t>0090047</t>
  </si>
  <si>
    <t>DEMO NOIR ALLURE INTE  47</t>
  </si>
  <si>
    <t>DEMO NOIR ALLURE  RGA  INT 47</t>
  </si>
  <si>
    <t>0091413</t>
  </si>
  <si>
    <t>DEM.RENO.VOLUME NOIR 10</t>
  </si>
  <si>
    <t>0092466</t>
  </si>
  <si>
    <t>MOD. MED CHAN.TRY ON+4 SOMRAS</t>
  </si>
  <si>
    <t>0180564149</t>
  </si>
  <si>
    <t xml:space="preserve">KIT TESTER Y MODULOS  MED </t>
  </si>
  <si>
    <t>C851</t>
  </si>
  <si>
    <t xml:space="preserve">OK IN/BULTOS *DCS  COGER TODOS </t>
  </si>
  <si>
    <t>0180573566</t>
  </si>
  <si>
    <t xml:space="preserve">KIT  COMPLEMENTARIO </t>
  </si>
  <si>
    <t xml:space="preserve">OK IN/DCS COMPLETO 5 BULTOS </t>
  </si>
  <si>
    <t>0180577414</t>
  </si>
  <si>
    <t xml:space="preserve">PEDIDO COMPLEMENTARIO MED </t>
  </si>
  <si>
    <t>1BULTO</t>
  </si>
  <si>
    <t>0180577529</t>
  </si>
  <si>
    <t xml:space="preserve">4 BULTOS </t>
  </si>
  <si>
    <t>0180577544</t>
  </si>
  <si>
    <t>030375R</t>
  </si>
  <si>
    <t>REGLETA 80 cm USADAS</t>
  </si>
  <si>
    <t>046589R</t>
  </si>
  <si>
    <t>046672R</t>
  </si>
  <si>
    <t>046730R</t>
  </si>
  <si>
    <t>0500772</t>
  </si>
  <si>
    <t>VISUALES TGS SUB1H23</t>
  </si>
  <si>
    <t>0502021</t>
  </si>
  <si>
    <t xml:space="preserve">HOT SPOT  CHANCE 23 +VISUAL </t>
  </si>
  <si>
    <t>0502022</t>
  </si>
  <si>
    <t>VISUAL CUBO LINEAL CHANCE 23</t>
  </si>
  <si>
    <t>0502025</t>
  </si>
  <si>
    <t>MINI EXP. CHANCE  AGSTO 23</t>
  </si>
  <si>
    <t>0502340</t>
  </si>
  <si>
    <t>KIT HOTSPOT N1 1H23</t>
  </si>
  <si>
    <t>0502356</t>
  </si>
  <si>
    <t>TOPO TOP ILOT F 1H23 ES</t>
  </si>
  <si>
    <t>0502404</t>
  </si>
  <si>
    <t>MAJ PLAT SED DEB. MOU 23</t>
  </si>
  <si>
    <t>0502405</t>
  </si>
  <si>
    <t>MAJ PLAT.T. SED ALL.MOUS23</t>
  </si>
  <si>
    <t>0502415</t>
  </si>
  <si>
    <t>DECO COCO MAD  1H23</t>
  </si>
  <si>
    <t>0502417</t>
  </si>
  <si>
    <t>VISUAL CUBO COCO MAD 23</t>
  </si>
  <si>
    <t>0502420</t>
  </si>
  <si>
    <t xml:space="preserve">MIN. EXP. COCO MAD </t>
  </si>
  <si>
    <t>0502424</t>
  </si>
  <si>
    <t>ACT. COCO MAR  EXP. 90CM 1H23</t>
  </si>
  <si>
    <t>0502425</t>
  </si>
  <si>
    <t>ACT. EXP. 30CM COCO MAD  1H23</t>
  </si>
  <si>
    <t>0502458</t>
  </si>
  <si>
    <t>ACT. CUBO BLEU 2023</t>
  </si>
  <si>
    <t>0502461</t>
  </si>
  <si>
    <t>ACTUALIZACION BLEU EXP. 30</t>
  </si>
  <si>
    <t>0502462</t>
  </si>
  <si>
    <t>ACTUALIZACION BLEU EXP. 90</t>
  </si>
  <si>
    <t>0502557</t>
  </si>
  <si>
    <t>CINTA  RULO NAVIDAD 20MM NAVIDAD 22</t>
  </si>
  <si>
    <t>0502565</t>
  </si>
  <si>
    <t>HOT  SOPOT NAVIDAD</t>
  </si>
  <si>
    <t>DECO NAVIDA 22</t>
  </si>
  <si>
    <t>C822</t>
  </si>
  <si>
    <t>0502569</t>
  </si>
  <si>
    <t>DECO NAVIDAD  22</t>
  </si>
  <si>
    <t>0502570</t>
  </si>
  <si>
    <t>VISUAL CUBO LIGHT Nº 5 NAVIDAD 22</t>
  </si>
  <si>
    <t>0502746</t>
  </si>
  <si>
    <t>VISUALES  CUBOS  SUBLIMAGE  1H23</t>
  </si>
  <si>
    <t>0502820</t>
  </si>
  <si>
    <t>ADD ON M-PRES.LPERO23</t>
  </si>
  <si>
    <t>0502827</t>
  </si>
  <si>
    <t>MINI EXPO. LIFT PRO 23</t>
  </si>
  <si>
    <t>0502828</t>
  </si>
  <si>
    <t>ACT. PLAT SER  LIFT  PRO23</t>
  </si>
  <si>
    <t>0502829</t>
  </si>
  <si>
    <t>MAJ PLAT SED DEB.L.PRO23</t>
  </si>
  <si>
    <t>0503054</t>
  </si>
  <si>
    <t>MOD. MED 20RAV+10RA</t>
  </si>
  <si>
    <t>0503056</t>
  </si>
  <si>
    <t>MOD.MED 12 RAE+10 CR.LVRE</t>
  </si>
  <si>
    <t>0503062</t>
  </si>
  <si>
    <t>MOD MED 20RC+8RC BAUME</t>
  </si>
  <si>
    <t>MOD.MED 20 RC +8 RC BAUME</t>
  </si>
  <si>
    <t>D312</t>
  </si>
  <si>
    <t>0503064</t>
  </si>
  <si>
    <t>MOD. MED RCF+15RCBLOOM</t>
  </si>
  <si>
    <t>MOD.MED 20 RCF+15 RCBLOOM</t>
  </si>
  <si>
    <t>0503067</t>
  </si>
  <si>
    <t>MOD. CACHE TEST. VERNIS</t>
  </si>
  <si>
    <t>0503068</t>
  </si>
  <si>
    <t>MOD. VITALUMIR ACUA POUDRE</t>
  </si>
  <si>
    <t>0503072</t>
  </si>
  <si>
    <t>MOD. MED 12 OMBRE ESS NEW</t>
  </si>
  <si>
    <t>0503074</t>
  </si>
  <si>
    <t>MOD, MED LAPICES</t>
  </si>
  <si>
    <t>D411</t>
  </si>
  <si>
    <t>0503075</t>
  </si>
  <si>
    <t xml:space="preserve">MOD LAPICEROS CEJAS </t>
  </si>
  <si>
    <t>D242</t>
  </si>
  <si>
    <t>0503076</t>
  </si>
  <si>
    <t xml:space="preserve">MOD. LAPICES  </t>
  </si>
  <si>
    <t>0503077</t>
  </si>
  <si>
    <t xml:space="preserve">MODULO LAPICEROS  OJOS </t>
  </si>
  <si>
    <t>D412</t>
  </si>
  <si>
    <t>0503078</t>
  </si>
  <si>
    <t xml:space="preserve">MODULO MED LAPICE WATER </t>
  </si>
  <si>
    <t>0503085</t>
  </si>
  <si>
    <t xml:space="preserve">MOD. RAL LQ+RA VELVWET </t>
  </si>
  <si>
    <t>0503105</t>
  </si>
  <si>
    <t>MOD SAB</t>
  </si>
  <si>
    <t>D413</t>
  </si>
  <si>
    <t>OK  IN</t>
  </si>
  <si>
    <t>0503119</t>
  </si>
  <si>
    <t>MODULO MED  20 ULTF+10 ULT VELVET</t>
  </si>
  <si>
    <t>D131</t>
  </si>
  <si>
    <t>0503121</t>
  </si>
  <si>
    <t>MOD. MED 13 CORR.21</t>
  </si>
  <si>
    <t>0503136</t>
  </si>
  <si>
    <t xml:space="preserve">ESPEJO MED </t>
  </si>
  <si>
    <t>0503145</t>
  </si>
  <si>
    <t>MODULO POLVOS LES BEIGE</t>
  </si>
  <si>
    <t>D132</t>
  </si>
  <si>
    <t>050315</t>
  </si>
  <si>
    <t>0503161</t>
  </si>
  <si>
    <t>MOD.MED CC+BASE+2PDR.LUM.</t>
  </si>
  <si>
    <t>0503163</t>
  </si>
  <si>
    <t>MOD MED CR +2 ILUM+4 PAL</t>
  </si>
  <si>
    <t>0503166</t>
  </si>
  <si>
    <t>MOD JOUE CONTRAS+ FICT</t>
  </si>
  <si>
    <t>D133</t>
  </si>
  <si>
    <t>0503181</t>
  </si>
  <si>
    <t>D231</t>
  </si>
  <si>
    <t>0503183</t>
  </si>
  <si>
    <t>MOD.MED 7CORR.+BR.+2ENL.</t>
  </si>
  <si>
    <t>0503184</t>
  </si>
  <si>
    <t>MOD.MED 4 BGES ENS.+FAC.</t>
  </si>
  <si>
    <t>0503186</t>
  </si>
  <si>
    <t>MOD LES  BEIGE +EAU BLHUS</t>
  </si>
  <si>
    <t>D232</t>
  </si>
  <si>
    <t>0503187</t>
  </si>
  <si>
    <t>MOD, MED 4 BEROGES P.REG+ FAC</t>
  </si>
  <si>
    <t>0503188</t>
  </si>
  <si>
    <t>MOD. NED  BEIGES FDT+ B. ESS</t>
  </si>
  <si>
    <t>0503192</t>
  </si>
  <si>
    <t>MOD. MED  4OMBRES + LES  PALETTE REGARD</t>
  </si>
  <si>
    <t>D233</t>
  </si>
  <si>
    <t>0503281</t>
  </si>
  <si>
    <t xml:space="preserve">KIT GARNITURE DEMOS </t>
  </si>
  <si>
    <t xml:space="preserve">MED </t>
  </si>
  <si>
    <t>0503282</t>
  </si>
  <si>
    <t>KIT MODULES  MED  1SEM 24</t>
  </si>
  <si>
    <t>C641</t>
  </si>
  <si>
    <t xml:space="preserve">KIT  DE MODULOS </t>
  </si>
  <si>
    <t>D243</t>
  </si>
  <si>
    <t>0503306</t>
  </si>
  <si>
    <t>TRANFORMADOR ELECTRICO +CABLE ESPEJO</t>
  </si>
  <si>
    <t>TRANSFO.ELECT+CAB.&gt;MIROIR</t>
  </si>
  <si>
    <t>0503402</t>
  </si>
  <si>
    <t>TOPO TOPO ILLOT  B800 FR</t>
  </si>
  <si>
    <t>0503404</t>
  </si>
  <si>
    <t>TOTPO  TOP OLOT  H600FR</t>
  </si>
  <si>
    <t>0503408</t>
  </si>
  <si>
    <t>2 ETGA LIN ILOT K 600 FR</t>
  </si>
  <si>
    <t>0503409</t>
  </si>
  <si>
    <t>2 ETGA LIN ILOT N 600 FR</t>
  </si>
  <si>
    <t>0503410</t>
  </si>
  <si>
    <t>2 ETGA LIN ILOT O 600 FR</t>
  </si>
  <si>
    <t>0503414</t>
  </si>
  <si>
    <t>TOPO TOP ILLOT  I 800 FR</t>
  </si>
  <si>
    <t>0503423</t>
  </si>
  <si>
    <t>TOPO TOP ILOT D 800 FR</t>
  </si>
  <si>
    <t>0503424</t>
  </si>
  <si>
    <t>TOPO TOP ILOT E 600 FR</t>
  </si>
  <si>
    <t>0503425</t>
  </si>
  <si>
    <t>TOPO TOP ILOT H 600 FR</t>
  </si>
  <si>
    <t>0503428</t>
  </si>
  <si>
    <t>2 ETAGE LIN. ILOT K 600 FR</t>
  </si>
  <si>
    <t>0503431</t>
  </si>
  <si>
    <t>2 ETAGE LIN.ILOT O 600 AN</t>
  </si>
  <si>
    <t>0503432</t>
  </si>
  <si>
    <t>2 ETAG.ILOT K 600 ELC AN</t>
  </si>
  <si>
    <t>0503507</t>
  </si>
  <si>
    <t>BLOC STOC.SANS COF.31 RGE</t>
  </si>
  <si>
    <t xml:space="preserve">MUEBLE 31 LE ROUGE </t>
  </si>
  <si>
    <t>0503533</t>
  </si>
  <si>
    <t>FACT. BLC RAL</t>
  </si>
  <si>
    <t>0503540</t>
  </si>
  <si>
    <t>MIR.EDITO SUB.DBLE SED QW</t>
  </si>
  <si>
    <t>C412</t>
  </si>
  <si>
    <t>0503541</t>
  </si>
  <si>
    <t>MIR.EDITO SUB.SIMP SED QW</t>
  </si>
  <si>
    <t>0503542</t>
  </si>
  <si>
    <t>MIROIR 4 EDITO SIMP.SEDQW</t>
  </si>
  <si>
    <t>0503543</t>
  </si>
  <si>
    <t>MIROIR 2 EDITO SIMP SED QW</t>
  </si>
  <si>
    <t>0503545</t>
  </si>
  <si>
    <t>MIROIR 1 EDITO SIMP SED QW</t>
  </si>
  <si>
    <t>0503546</t>
  </si>
  <si>
    <t>MIROIR 5 EDITO SIMP SED QW</t>
  </si>
  <si>
    <t>0503547</t>
  </si>
  <si>
    <t>PLAQ.EDITO SUB.SED.QW FR</t>
  </si>
  <si>
    <t>0503549</t>
  </si>
  <si>
    <t>PLACA EDITO</t>
  </si>
  <si>
    <t>0503551</t>
  </si>
  <si>
    <t>PLAQ.EDI.SUB.DB SED QW FR</t>
  </si>
  <si>
    <t>0503555</t>
  </si>
  <si>
    <t>PLAQ.EDITO UNI.SED QW FR</t>
  </si>
  <si>
    <t>0503556</t>
  </si>
  <si>
    <t>0503558</t>
  </si>
  <si>
    <t>PLAQ.EDITO HB.SED QW FR</t>
  </si>
  <si>
    <t>0503559</t>
  </si>
  <si>
    <t>0503564</t>
  </si>
  <si>
    <t>PLAQ.EDITO LL.SED QW FR</t>
  </si>
  <si>
    <t>0503565</t>
  </si>
  <si>
    <t>0503567</t>
  </si>
  <si>
    <t>PLAQ.EDITO CLEAN .SED QW FR</t>
  </si>
  <si>
    <t>0503634</t>
  </si>
  <si>
    <t>PLAQ.HERO UNI.SED QW FR</t>
  </si>
  <si>
    <t>0503641</t>
  </si>
  <si>
    <t>PLAQ.T. CLEAN. SED QW FR</t>
  </si>
  <si>
    <t>0503647</t>
  </si>
  <si>
    <t xml:space="preserve">PLAQUETA </t>
  </si>
  <si>
    <t>0503660</t>
  </si>
  <si>
    <t>PLAQ, TEST.HB SED QWFR</t>
  </si>
  <si>
    <t>0503667</t>
  </si>
  <si>
    <t>PLAQ, HERO LB  SED QWFR</t>
  </si>
  <si>
    <t>0503673</t>
  </si>
  <si>
    <t>PLAQ, TEST.LB SED QWFR</t>
  </si>
  <si>
    <t>0503679</t>
  </si>
  <si>
    <t>PLAQ, HERO LL  SED QWFR</t>
  </si>
  <si>
    <t>0503686</t>
  </si>
  <si>
    <t>PLAQ. TESTER LL  SED QWFR</t>
  </si>
  <si>
    <t>0503694</t>
  </si>
  <si>
    <t>KIT NON LUM.SUB,OR,SED QW</t>
  </si>
  <si>
    <t>0503696</t>
  </si>
  <si>
    <t>KIT PT LUM.SUB,OR,SED QW</t>
  </si>
  <si>
    <t>KIT PT LUM.SUB.OR SED QW</t>
  </si>
  <si>
    <t>0503697</t>
  </si>
  <si>
    <t>BDE TIR.SIMP.SED QW FR</t>
  </si>
  <si>
    <t>0503698</t>
  </si>
  <si>
    <t>BDE TIR.DBLE SED QW FR</t>
  </si>
  <si>
    <t>0503703</t>
  </si>
  <si>
    <t>PLAQ.H.CLEAN SED QW FR</t>
  </si>
  <si>
    <t>0503709</t>
  </si>
  <si>
    <t>PLAQ.TESTER.UNI.SED.QW FR</t>
  </si>
  <si>
    <t>0503716</t>
  </si>
  <si>
    <t>PLAQ.H.CL/UNI.SED QW FR</t>
  </si>
  <si>
    <t>0503723</t>
  </si>
  <si>
    <t>PLAQUETA</t>
  </si>
  <si>
    <t>0503799</t>
  </si>
  <si>
    <t>PLAQ.HERO SUB.23 SQW FR</t>
  </si>
  <si>
    <t>0503809</t>
  </si>
  <si>
    <t>PLAQ.TESTING SUB23 SQW FR</t>
  </si>
  <si>
    <t>0503861</t>
  </si>
  <si>
    <t xml:space="preserve">PLAQ.TST.LPRO23 </t>
  </si>
  <si>
    <t>0503880</t>
  </si>
  <si>
    <t>MIR.ED.LUM.SUB24 SI.SEDQW</t>
  </si>
  <si>
    <t>0503881</t>
  </si>
  <si>
    <t>MIR.ED.LUM.SUB24 DB SEDQW</t>
  </si>
  <si>
    <t>0503882</t>
  </si>
  <si>
    <t>MIR.EDITO SUB24 SI.SEDQW</t>
  </si>
  <si>
    <t>0503884</t>
  </si>
  <si>
    <t>PLAT.ED.SUB24 SED L.+QW</t>
  </si>
  <si>
    <t>0503885</t>
  </si>
  <si>
    <t>PLAT.ED.LUM.SUB24 DB SED</t>
  </si>
  <si>
    <t>0503886</t>
  </si>
  <si>
    <t>FLEUR EDIT.SUB24 SIM.SED</t>
  </si>
  <si>
    <t>0503887</t>
  </si>
  <si>
    <t>FLEUR EDITO SUB24 DB SED</t>
  </si>
  <si>
    <t>0503888</t>
  </si>
  <si>
    <t>PLAT.FRANCH.SUB24 DB SED</t>
  </si>
  <si>
    <t>0503889</t>
  </si>
  <si>
    <t>PLAT.FRANCH.SUB24 SED</t>
  </si>
  <si>
    <t>0503890</t>
  </si>
  <si>
    <t>MOTIF FLEURS TGS SUB24</t>
  </si>
  <si>
    <t>0503891</t>
  </si>
  <si>
    <t>PLAT.TEST.DORE TGS SUB24</t>
  </si>
  <si>
    <t>0503900</t>
  </si>
  <si>
    <t>PLAQ.EDITO EMB. HB23</t>
  </si>
  <si>
    <t>0503901</t>
  </si>
  <si>
    <t>PLAQ.HERO.HB23 SEDQW AN US</t>
  </si>
  <si>
    <t>0503920</t>
  </si>
  <si>
    <t>MAJ SE  QW T.LL PRO 24 AN</t>
  </si>
  <si>
    <t>0503961</t>
  </si>
  <si>
    <t>PLAQ.TEST.CL24 SEDQW FR</t>
  </si>
  <si>
    <t>0503967</t>
  </si>
  <si>
    <t>PLAQ.T.CL24/UNI.SEDQW FR</t>
  </si>
  <si>
    <t>0503981</t>
  </si>
  <si>
    <t>FAC, XXL  BEIGE PUDRE</t>
  </si>
  <si>
    <t>0504051</t>
  </si>
  <si>
    <t>FACT.DLE.RAL</t>
  </si>
  <si>
    <t>0504221</t>
  </si>
  <si>
    <t xml:space="preserve">DECO ELT BOUTIQUES </t>
  </si>
  <si>
    <t>0504225</t>
  </si>
  <si>
    <t>DECO.ELT BQUE/DS N1</t>
  </si>
  <si>
    <t>0504314</t>
  </si>
  <si>
    <t>LOGO HIDRA BEAUTY</t>
  </si>
  <si>
    <t>0504317</t>
  </si>
  <si>
    <t xml:space="preserve">LOGO LE PERFUM </t>
  </si>
  <si>
    <t>0504318</t>
  </si>
  <si>
    <t>LOGO LE SOIN</t>
  </si>
  <si>
    <t>0504343</t>
  </si>
  <si>
    <t>LOGO Nº 5</t>
  </si>
  <si>
    <t>0504357</t>
  </si>
  <si>
    <t>CONTREFORME IDS</t>
  </si>
  <si>
    <t>0504358</t>
  </si>
  <si>
    <t>DOUGLE  TIROIRS IDS</t>
  </si>
  <si>
    <t>C421</t>
  </si>
  <si>
    <t>C433</t>
  </si>
  <si>
    <t>DOUBLE TIROIR IDS</t>
  </si>
  <si>
    <t>A332</t>
  </si>
  <si>
    <t>0504359</t>
  </si>
  <si>
    <t>SIMPLE TIROIR IDS</t>
  </si>
  <si>
    <t xml:space="preserve">TIROIR IDS </t>
  </si>
  <si>
    <t>C933</t>
  </si>
  <si>
    <t>0504488R</t>
  </si>
  <si>
    <t>TAPA  MUEBLE  Nº 31</t>
  </si>
  <si>
    <t>A323</t>
  </si>
  <si>
    <t>0504802</t>
  </si>
  <si>
    <t>12 SAC PAPIER L</t>
  </si>
  <si>
    <t>0504803</t>
  </si>
  <si>
    <t>12 SAC PAPIER S</t>
  </si>
  <si>
    <t xml:space="preserve">OK IN/LAS 40 UNIDADES SON 2 BULTOS </t>
  </si>
  <si>
    <t>0504806</t>
  </si>
  <si>
    <t>RUBAN NOIR 15mm ROUL.100m</t>
  </si>
  <si>
    <t>0504808</t>
  </si>
  <si>
    <t>48 STICKER GEN.CC CIRE</t>
  </si>
  <si>
    <t>48 STICKERS GEN.CC CIRE</t>
  </si>
  <si>
    <t>0505000</t>
  </si>
  <si>
    <t>CUBE LIN.LIGH.MEN HOL 23</t>
  </si>
  <si>
    <t>0505049</t>
  </si>
  <si>
    <t>CUBE LIN.LIGHT N5 1H24</t>
  </si>
  <si>
    <t>0505067</t>
  </si>
  <si>
    <t>VISUAL IMANTADO BLEU N</t>
  </si>
  <si>
    <t>0505070</t>
  </si>
  <si>
    <t>90CM CCM HOL23 F. SEPHORA</t>
  </si>
  <si>
    <t>0505071</t>
  </si>
  <si>
    <t>90CM BDC HOL23 F.SEPH. AN</t>
  </si>
  <si>
    <t>0505091</t>
  </si>
  <si>
    <t>DECO ELT N5HOL 23</t>
  </si>
  <si>
    <t>C732</t>
  </si>
  <si>
    <t>0505094</t>
  </si>
  <si>
    <t>KIT  HOT SPOT V1 HOL 23</t>
  </si>
  <si>
    <t>0505104</t>
  </si>
  <si>
    <t>VISUAL CUBO NAVIDAD 23</t>
  </si>
  <si>
    <t>0505107</t>
  </si>
  <si>
    <t>M-PRES.LI.N5HOL23</t>
  </si>
  <si>
    <t>0505140</t>
  </si>
  <si>
    <t>KIT HOT SPOT N12S23</t>
  </si>
  <si>
    <t>0505142</t>
  </si>
  <si>
    <t xml:space="preserve">BASE  DEL N1 NICHO SEPHORA </t>
  </si>
  <si>
    <t>0505143</t>
  </si>
  <si>
    <t>MAJ BASE SEPH.N1 2H23 FR</t>
  </si>
  <si>
    <t>0505144</t>
  </si>
  <si>
    <t>PRES.TEST.N12H23 AN</t>
  </si>
  <si>
    <t>NUMERO 1</t>
  </si>
  <si>
    <t>0505147</t>
  </si>
  <si>
    <t>EXPOSITOR Nº1C  2SEMESTRE 23</t>
  </si>
  <si>
    <t>0505158</t>
  </si>
  <si>
    <t>TOPO TOP ILOT F 2H23</t>
  </si>
  <si>
    <t>TOPO TOP ILOT F 2H23 ES</t>
  </si>
  <si>
    <t>0505208</t>
  </si>
  <si>
    <t>MODULO NOVEDAD  LES NUIT</t>
  </si>
  <si>
    <t>0505234</t>
  </si>
  <si>
    <t>KIT VIS.LIN.CUB.LIFT24EU</t>
  </si>
  <si>
    <t>0505235</t>
  </si>
  <si>
    <t>MAJ PLAT.SED INC.LIFT24</t>
  </si>
  <si>
    <t>0505236</t>
  </si>
  <si>
    <t>MAJ PLAT.SED DEB.LIFT24</t>
  </si>
  <si>
    <t>0505330</t>
  </si>
  <si>
    <t>WXP. CHANCE  ECI</t>
  </si>
  <si>
    <t>0505332</t>
  </si>
  <si>
    <t>CUB VISUAL CHANCE</t>
  </si>
  <si>
    <t>0505337</t>
  </si>
  <si>
    <t>MAJ 30CM CH1H24 F.SEPH.AN</t>
  </si>
  <si>
    <t>0505579</t>
  </si>
  <si>
    <t>SUPP PIPETTE SERUM N1</t>
  </si>
  <si>
    <t>0505584</t>
  </si>
  <si>
    <t>MAJ NSC SEPHORA N1</t>
  </si>
  <si>
    <t>MAJ NSC SEPHORA N1 1H24FR</t>
  </si>
  <si>
    <t>0505596</t>
  </si>
  <si>
    <t>PRES.SOIN N1 1H24</t>
  </si>
  <si>
    <t>0505601</t>
  </si>
  <si>
    <t>2ETAGE LIN.ILOT N 600 FR</t>
  </si>
  <si>
    <t>0505605</t>
  </si>
  <si>
    <t>TOPO TOP ILOT F 1H24FR</t>
  </si>
  <si>
    <t>0505652</t>
  </si>
  <si>
    <t>DECO ELET LP1H24</t>
  </si>
  <si>
    <t>0505654</t>
  </si>
  <si>
    <t>KIT HOT  SPOT LP1H24</t>
  </si>
  <si>
    <t>0505659</t>
  </si>
  <si>
    <t>M-PRES LIN LP1H24</t>
  </si>
  <si>
    <t>0505667</t>
  </si>
  <si>
    <t>MAJ PLAT.T.SED INC LP1H24</t>
  </si>
  <si>
    <t>0505670</t>
  </si>
  <si>
    <t>PRES.TEST LP1H24</t>
  </si>
  <si>
    <t>0505695</t>
  </si>
  <si>
    <t xml:space="preserve">GARNITURE  BEIGE  WINTER </t>
  </si>
  <si>
    <t>0505700</t>
  </si>
  <si>
    <t>DURATRANS  BEIGE WINTER</t>
  </si>
  <si>
    <t>0505704</t>
  </si>
  <si>
    <t xml:space="preserve"> DURATRTANSMED   PRINCIPAL BEIGE WINTER</t>
  </si>
  <si>
    <t>0505706</t>
  </si>
  <si>
    <t>MOD, MED EVENTUAL BEIGE WINER</t>
  </si>
  <si>
    <t>0505707</t>
  </si>
  <si>
    <t>VISUAL MED   PRINCIPAL BEIGE WINTER</t>
  </si>
  <si>
    <t>0505710</t>
  </si>
  <si>
    <t>MODULO NOVEDAD LES BEIGE WINTER</t>
  </si>
  <si>
    <t>0505732</t>
  </si>
  <si>
    <t>KIT HOT SPOT 24SUB</t>
  </si>
  <si>
    <t>0505737</t>
  </si>
  <si>
    <t>MAJ M PRES  SUB 24</t>
  </si>
  <si>
    <t>D121</t>
  </si>
  <si>
    <t>0505752</t>
  </si>
  <si>
    <t>VISUAL TGS SUB 24</t>
  </si>
  <si>
    <t>0505754</t>
  </si>
  <si>
    <t>MAJ. PLAT SED T.INC  SUB 24</t>
  </si>
  <si>
    <t>0505784</t>
  </si>
  <si>
    <t>EX. PLACA COCO MAD</t>
  </si>
  <si>
    <t>C1013</t>
  </si>
  <si>
    <t>0505787</t>
  </si>
  <si>
    <t>VISUAL CUBO LIGTH COCO MAD 2024</t>
  </si>
  <si>
    <t xml:space="preserve">CUBOS </t>
  </si>
  <si>
    <t>0505794</t>
  </si>
  <si>
    <t>30 CM MLE 1H24 F. SEPH.</t>
  </si>
  <si>
    <t>VISUAL</t>
  </si>
  <si>
    <t>0505795</t>
  </si>
  <si>
    <t>ACT. COCO MAD  24 EXP- 90</t>
  </si>
  <si>
    <t>0505823</t>
  </si>
  <si>
    <t>GARNITURA RAV24</t>
  </si>
  <si>
    <t xml:space="preserve">NOVEDAD  MED </t>
  </si>
  <si>
    <t>0505825</t>
  </si>
  <si>
    <t xml:space="preserve">PLACAS RAV24 MOD, NOVEDAD </t>
  </si>
  <si>
    <t>0505829</t>
  </si>
  <si>
    <t>DURATRANS  MED RAV24</t>
  </si>
  <si>
    <t>0505830</t>
  </si>
  <si>
    <t>MOD NOVEDAD  RAV24</t>
  </si>
  <si>
    <t>0505833</t>
  </si>
  <si>
    <t>MOD.VISUAL MED RAV 24</t>
  </si>
  <si>
    <t>0505835</t>
  </si>
  <si>
    <t>VISUAL WHAN RAV24</t>
  </si>
  <si>
    <t>0505855</t>
  </si>
  <si>
    <t>KIT HOT SPOT  HB 24</t>
  </si>
  <si>
    <t>0505865</t>
  </si>
  <si>
    <t>M-PRES  HB24</t>
  </si>
  <si>
    <t>0505873</t>
  </si>
  <si>
    <t>MAJ, PLAT.T. SED INC. HB 24</t>
  </si>
  <si>
    <t>MAJ PLAT, T. SED. I D HB 24</t>
  </si>
  <si>
    <t>0505875</t>
  </si>
  <si>
    <t>MAJ `LAT SED DEB,HB24</t>
  </si>
  <si>
    <t>0505898</t>
  </si>
  <si>
    <t>KIT VIS.LIGHT N1 2H24</t>
  </si>
  <si>
    <t>A521</t>
  </si>
  <si>
    <t>0505902</t>
  </si>
  <si>
    <t>MAJ NSC SEPHORA N1 2H24FR</t>
  </si>
  <si>
    <t>0505907</t>
  </si>
  <si>
    <t>PRES.3 AXES N1 2H24</t>
  </si>
  <si>
    <t>0505948</t>
  </si>
  <si>
    <t>TOPO TOP ILOT F 2H24 ES</t>
  </si>
  <si>
    <t>0505967</t>
  </si>
  <si>
    <t>KT  HOT SPOT  BG 24</t>
  </si>
  <si>
    <t>0505968</t>
  </si>
  <si>
    <t>DURATRANS  COMPL MED BGE 24</t>
  </si>
  <si>
    <t>DURATRANS MED COMP. BGE 24</t>
  </si>
  <si>
    <t>0505971</t>
  </si>
  <si>
    <t>DURATRANS  PRINRICPAL BEGIS 24</t>
  </si>
  <si>
    <t>DURATRANS MED PRINC. BG24</t>
  </si>
  <si>
    <t>0505973</t>
  </si>
  <si>
    <t>VISUAL MED  PRINC BG24</t>
  </si>
  <si>
    <t>0505977</t>
  </si>
  <si>
    <t>MOD, NOVEDAD MED BG 24</t>
  </si>
  <si>
    <t>MOD. NVE MED BG24</t>
  </si>
  <si>
    <t>0505982</t>
  </si>
  <si>
    <t>VISUAL MED WHAM BG24</t>
  </si>
  <si>
    <t>0506015</t>
  </si>
  <si>
    <t>DECO.ELT Y24</t>
  </si>
  <si>
    <t>0506016</t>
  </si>
  <si>
    <t>GARNITURE Y24</t>
  </si>
  <si>
    <t>0506025</t>
  </si>
  <si>
    <t>MOD, NOVEDAD MED  Y 24</t>
  </si>
  <si>
    <t>MOD, NOVEDAD OJOS 24</t>
  </si>
  <si>
    <t>0506062</t>
  </si>
  <si>
    <t>ADD ON M-PRES LIFT 24</t>
  </si>
  <si>
    <t>0506087</t>
  </si>
  <si>
    <t>90cm BDC1H24 F.SEPH.AN</t>
  </si>
  <si>
    <t>0506189</t>
  </si>
  <si>
    <t>MODULE NVTE MED FW24</t>
  </si>
  <si>
    <t>0506279</t>
  </si>
  <si>
    <t>KIT HOTSPOT CROSS HOL24</t>
  </si>
  <si>
    <t>0506292</t>
  </si>
  <si>
    <t>VISUAL NAVIDAD CUBO 24 MASCULINO</t>
  </si>
  <si>
    <t>0506335</t>
  </si>
  <si>
    <t>VISUALES CUBOS LIGHT</t>
  </si>
  <si>
    <t>0506350</t>
  </si>
  <si>
    <t>DECO.ELT AHS24</t>
  </si>
  <si>
    <t>0506355</t>
  </si>
  <si>
    <t xml:space="preserve">VISUAL CUBO AHS </t>
  </si>
  <si>
    <t>0506359</t>
  </si>
  <si>
    <t>M-PRES.LIN AHS24</t>
  </si>
  <si>
    <t>0506359R</t>
  </si>
  <si>
    <t>MINI-TESTER STAND  AHS</t>
  </si>
  <si>
    <t>0506382</t>
  </si>
  <si>
    <t>GARN.ULT24</t>
  </si>
  <si>
    <t>0506386</t>
  </si>
  <si>
    <t>DURAT.COMPL.MED ULT24 O</t>
  </si>
  <si>
    <t>0506392</t>
  </si>
  <si>
    <t>VISUEL MED PRINC.ULT24</t>
  </si>
  <si>
    <t>0506394</t>
  </si>
  <si>
    <t>MODULE MED EVENT ULT24 O</t>
  </si>
  <si>
    <t>0506396</t>
  </si>
  <si>
    <t>MOD.NVTE MED ULT24 US/UK</t>
  </si>
  <si>
    <t>0506404</t>
  </si>
  <si>
    <t>MODULE NVTE MED ULT24 EU</t>
  </si>
  <si>
    <t>0506415</t>
  </si>
  <si>
    <t>MAJ PLAT.SED INC.SUBEXT24</t>
  </si>
  <si>
    <t>0506416</t>
  </si>
  <si>
    <t>MAJ PLAT.SED DEB.SUBEXT24</t>
  </si>
  <si>
    <t>0506431</t>
  </si>
  <si>
    <t>GRAN, NOV H24</t>
  </si>
  <si>
    <t>0506434</t>
  </si>
  <si>
    <t>DURAT.COMPL.MED H24</t>
  </si>
  <si>
    <t>0506436</t>
  </si>
  <si>
    <t>DURATRANS MED H24</t>
  </si>
  <si>
    <t>0506437</t>
  </si>
  <si>
    <t>MODULE MED EVENT H24</t>
  </si>
  <si>
    <t>0506438</t>
  </si>
  <si>
    <t>MODE, NOVEDAD  H24</t>
  </si>
  <si>
    <t>0506441</t>
  </si>
  <si>
    <t>VISUEL MED H24</t>
  </si>
  <si>
    <t>0506443</t>
  </si>
  <si>
    <t>VISUEL MED WHAM H24</t>
  </si>
  <si>
    <t>0506522</t>
  </si>
  <si>
    <t>GARN.SS25</t>
  </si>
  <si>
    <t>0506524</t>
  </si>
  <si>
    <t>KIT HOTSPOT SS25</t>
  </si>
  <si>
    <t>0506527</t>
  </si>
  <si>
    <t>DURATRANS MED SS25</t>
  </si>
  <si>
    <t>0506529</t>
  </si>
  <si>
    <t>MODULE NVTE MED SS25</t>
  </si>
  <si>
    <t>0506532</t>
  </si>
  <si>
    <t>VISUEL MED SS25</t>
  </si>
  <si>
    <t>0506534</t>
  </si>
  <si>
    <t>VISUEL MED WHAM SS25</t>
  </si>
  <si>
    <t>0506536</t>
  </si>
  <si>
    <t>HOTSPOT NVTE STD SS25</t>
  </si>
  <si>
    <t>0506538</t>
  </si>
  <si>
    <t>DECO.ELT SS25</t>
  </si>
  <si>
    <t>0506701</t>
  </si>
  <si>
    <t>ACC  MASS. PLV  N1 1H25</t>
  </si>
  <si>
    <t>0506702</t>
  </si>
  <si>
    <t>TROUSE  FAC  KIT DEC. N1 1H25</t>
  </si>
  <si>
    <t>0506705</t>
  </si>
  <si>
    <t>HOTSPOT NVTE STD N1 1H25</t>
  </si>
  <si>
    <t>0506706</t>
  </si>
  <si>
    <t>KIT HOTSPOT N1 1H25</t>
  </si>
  <si>
    <t>0506707</t>
  </si>
  <si>
    <t>KIT VIS. LIGHT N1 1H25</t>
  </si>
  <si>
    <t>C731</t>
  </si>
  <si>
    <t>0506714</t>
  </si>
  <si>
    <t>MAJ NSC SEPHORA N1 1H25FR</t>
  </si>
  <si>
    <t xml:space="preserve">MAT SEPHORA </t>
  </si>
  <si>
    <t xml:space="preserve">SUELO </t>
  </si>
  <si>
    <t>0506758</t>
  </si>
  <si>
    <t>FAC.SERUM 30ML N1 1H25</t>
  </si>
  <si>
    <t>0506849</t>
  </si>
  <si>
    <t>CUBE LIN, LIGHT N5 PLV 24</t>
  </si>
  <si>
    <t>0506870</t>
  </si>
  <si>
    <t>MAJ 90cmBDC PLV24 F.SEPH.</t>
  </si>
  <si>
    <t>descripcion</t>
  </si>
  <si>
    <t>unidades</t>
  </si>
  <si>
    <t>ref</t>
  </si>
  <si>
    <t>observaciones</t>
  </si>
  <si>
    <t>palets</t>
  </si>
  <si>
    <t>bultos</t>
  </si>
  <si>
    <t>ubicacion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</si>
</sst>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8">
    <font>
      <sz val="12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B9D16-CA77-6C44-9211-68985CC2DD3A}">
  <dimension ref="B1:J766"/>
  <sheetViews>
    <sheetView tabSelected="1" workbookViewId="0">
      <selection activeCell="C1032" sqref="C1032"/>
    </sheetView>
  </sheetViews>
  <sheetFormatPr baseColWidth="10" defaultColWidth="9.109375" defaultRowHeight="14.25"/>
  <cols>
    <col min="1" max="1" width="2.109375" style="5" customWidth="1"/>
    <col min="2" max="2" width="26" style="39" customWidth="1"/>
    <col min="3" max="3" width="47.33203125" style="5" customWidth="1"/>
    <col min="4" max="4" width="25.44140625" style="5" customWidth="1"/>
    <col min="5" max="5" width="13.44140625" style="5" customWidth="1"/>
    <col min="6" max="6" width="10.77734375" style="40" customWidth="1"/>
    <col min="7" max="7" width="39.33203125" style="41" customWidth="1"/>
    <col min="8" max="8" width="16.77734375" style="5" customWidth="1"/>
    <col min="9" max="16384" width="9.109375" style="5"/>
  </cols>
  <sheetData>
    <row r="1" spans="2:9" ht="28.5" customHeight="1">
      <c r="B1" s="1" t="s">
        <v>1435</v>
      </c>
      <c r="C1" s="2" t="s">
        <v>1433</v>
      </c>
      <c r="D1" s="2" t="s">
        <v>0</v>
      </c>
      <c r="E1" s="2" t="s">
        <v>1439</v>
      </c>
      <c r="F1" s="3" t="s">
        <v>1434</v>
      </c>
      <c r="G1" s="4" t="s">
        <v>1436</v>
      </c>
      <c r="H1" s="5" t="s">
        <v>1437</v>
      </c>
      <c r="I1" s="5" t="s">
        <v>1438</v>
      </c>
    </row>
    <row r="2" spans="2:9" s="9" customFormat="1" ht="39.950000000000003" customHeight="1">
      <c r="B2" s="6" t="s">
        <v>1</v>
      </c>
      <c r="C2" s="7" t="s">
        <v>2</v>
      </c>
      <c r="D2" s="7" t="s">
        <v>3</v>
      </c>
      <c r="E2" s="7" t="s">
        <v>4</v>
      </c>
      <c r="F2" s="7">
        <v>2</v>
      </c>
      <c r="G2" s="8" t="s">
        <v>5</v>
      </c>
      <c r="H2" s="9">
        <v>1</v>
      </c>
      <c r="I2" s="9">
        <v>1</v>
      </c>
    </row>
    <row r="3" spans="2:9" s="9" customFormat="1" ht="39.950000000000003" customHeight="1">
      <c r="B3" s="10" t="s">
        <v>6</v>
      </c>
      <c r="C3" s="11" t="s">
        <v>7</v>
      </c>
      <c r="D3" s="7"/>
      <c r="E3" s="7" t="s">
        <v>8</v>
      </c>
      <c r="F3" s="12">
        <v>2</v>
      </c>
      <c r="G3" s="8" t="s">
        <v>9</v>
      </c>
      <c r="H3" s="9">
        <v>1</v>
      </c>
      <c r="I3" s="9">
        <v>1</v>
      </c>
    </row>
    <row r="4" spans="2:9" s="9" customFormat="1" ht="39.950000000000003" customHeight="1">
      <c r="B4" s="6" t="s">
        <v>10</v>
      </c>
      <c r="C4" s="7" t="s">
        <v>11</v>
      </c>
      <c r="D4" s="7" t="s">
        <v>12</v>
      </c>
      <c r="E4" s="7" t="s">
        <v>8</v>
      </c>
      <c r="F4" s="12">
        <v>1</v>
      </c>
      <c r="G4" s="8" t="s">
        <v>9</v>
      </c>
      <c r="H4" s="9">
        <v>1</v>
      </c>
      <c r="I4" s="9">
        <v>1</v>
      </c>
    </row>
    <row r="5" spans="2:9" s="9" customFormat="1" ht="39.950000000000003" customHeight="1">
      <c r="B5" s="6" t="s">
        <v>13</v>
      </c>
      <c r="C5" s="7" t="s">
        <v>14</v>
      </c>
      <c r="D5" s="7" t="s">
        <v>12</v>
      </c>
      <c r="E5" s="7" t="s">
        <v>8</v>
      </c>
      <c r="F5" s="12">
        <v>1</v>
      </c>
      <c r="G5" s="8" t="s">
        <v>9</v>
      </c>
      <c r="H5" s="9">
        <v>1</v>
      </c>
      <c r="I5" s="9">
        <v>1</v>
      </c>
    </row>
    <row r="6" spans="2:9" s="9" customFormat="1" ht="39.950000000000003" customHeight="1">
      <c r="B6" s="13" t="s">
        <v>16</v>
      </c>
      <c r="C6" s="7" t="s">
        <v>17</v>
      </c>
      <c r="D6" s="8"/>
      <c r="E6" s="8" t="s">
        <v>18</v>
      </c>
      <c r="F6" s="14">
        <f>38-16-1+200-23-9-23-1-21-7-8-18-16-16-33-6-3-23+15-18</f>
        <v>11</v>
      </c>
      <c r="G6" s="8" t="s">
        <v>9</v>
      </c>
      <c r="H6" s="9">
        <v>1</v>
      </c>
      <c r="I6" s="9">
        <v>1</v>
      </c>
    </row>
    <row r="7" spans="2:9" s="9" customFormat="1" ht="39.950000000000003" customHeight="1">
      <c r="B7" s="13" t="s">
        <v>19</v>
      </c>
      <c r="C7" s="7" t="s">
        <v>20</v>
      </c>
      <c r="D7" s="8"/>
      <c r="E7" s="8" t="s">
        <v>21</v>
      </c>
      <c r="F7" s="14">
        <f>22-1+50-1</f>
        <v>70</v>
      </c>
      <c r="G7" s="8" t="s">
        <v>9</v>
      </c>
      <c r="H7" s="9">
        <v>1</v>
      </c>
      <c r="I7" s="9">
        <v>1</v>
      </c>
    </row>
    <row r="8" spans="2:9" s="9" customFormat="1" ht="39.950000000000003" customHeight="1">
      <c r="B8" s="6" t="s">
        <v>22</v>
      </c>
      <c r="C8" s="7" t="s">
        <v>23</v>
      </c>
      <c r="D8" s="7" t="s">
        <v>3</v>
      </c>
      <c r="E8" s="7" t="s">
        <v>21</v>
      </c>
      <c r="F8" s="12">
        <f>25-8</f>
        <v>17</v>
      </c>
      <c r="G8" s="8" t="s">
        <v>9</v>
      </c>
      <c r="H8" s="9">
        <v>1</v>
      </c>
      <c r="I8" s="9">
        <v>1</v>
      </c>
    </row>
    <row r="9" spans="2:9" s="9" customFormat="1" ht="39.950000000000003" customHeight="1">
      <c r="B9" s="15" t="s">
        <v>24</v>
      </c>
      <c r="C9" s="16" t="s">
        <v>25</v>
      </c>
      <c r="D9" s="16"/>
      <c r="E9" s="17" t="s">
        <v>26</v>
      </c>
      <c r="F9" s="18">
        <v>4</v>
      </c>
      <c r="G9" s="8" t="s">
        <v>9</v>
      </c>
      <c r="H9" s="9">
        <v>1</v>
      </c>
      <c r="I9" s="9">
        <v>1</v>
      </c>
    </row>
    <row r="10" spans="2:9" s="9" customFormat="1" ht="39.950000000000003" customHeight="1">
      <c r="B10" s="6" t="s">
        <v>27</v>
      </c>
      <c r="C10" s="7" t="s">
        <v>28</v>
      </c>
      <c r="D10" s="7" t="s">
        <v>3</v>
      </c>
      <c r="E10" s="7" t="s">
        <v>29</v>
      </c>
      <c r="F10" s="12">
        <v>4</v>
      </c>
      <c r="G10" s="8" t="s">
        <v>9</v>
      </c>
      <c r="H10" s="9">
        <v>1</v>
      </c>
      <c r="I10" s="9">
        <v>1</v>
      </c>
    </row>
    <row r="11" spans="2:9" s="9" customFormat="1" ht="39.950000000000003" customHeight="1">
      <c r="B11" s="6" t="s">
        <v>30</v>
      </c>
      <c r="C11" s="7" t="s">
        <v>31</v>
      </c>
      <c r="D11" s="7" t="s">
        <v>3</v>
      </c>
      <c r="E11" s="7" t="s">
        <v>29</v>
      </c>
      <c r="F11" s="12">
        <f>3</f>
        <v>3</v>
      </c>
      <c r="G11" s="8" t="s">
        <v>9</v>
      </c>
      <c r="H11" s="9">
        <v>1</v>
      </c>
      <c r="I11" s="9">
        <v>1</v>
      </c>
    </row>
    <row r="12" spans="2:9" s="9" customFormat="1" ht="39.950000000000003" customHeight="1">
      <c r="B12" s="6" t="s">
        <v>32</v>
      </c>
      <c r="C12" s="7" t="s">
        <v>33</v>
      </c>
      <c r="D12" s="7" t="s">
        <v>3</v>
      </c>
      <c r="E12" s="7" t="s">
        <v>29</v>
      </c>
      <c r="F12" s="12">
        <f>5</f>
        <v>5</v>
      </c>
      <c r="G12" s="8" t="s">
        <v>9</v>
      </c>
      <c r="H12" s="9">
        <v>1</v>
      </c>
      <c r="I12" s="9">
        <v>1</v>
      </c>
    </row>
    <row r="13" spans="2:9" s="9" customFormat="1" ht="39.950000000000003" customHeight="1">
      <c r="B13" s="6" t="s">
        <v>34</v>
      </c>
      <c r="C13" s="7" t="s">
        <v>35</v>
      </c>
      <c r="D13" s="7" t="s">
        <v>3</v>
      </c>
      <c r="E13" s="7" t="s">
        <v>29</v>
      </c>
      <c r="F13" s="12">
        <f>4</f>
        <v>4</v>
      </c>
      <c r="G13" s="8" t="s">
        <v>9</v>
      </c>
      <c r="H13" s="9">
        <v>1</v>
      </c>
      <c r="I13" s="9">
        <v>1</v>
      </c>
    </row>
    <row r="14" spans="2:9" s="9" customFormat="1" ht="39.950000000000003" customHeight="1">
      <c r="B14" s="6" t="s">
        <v>36</v>
      </c>
      <c r="C14" s="7" t="s">
        <v>37</v>
      </c>
      <c r="D14" s="7" t="s">
        <v>3</v>
      </c>
      <c r="E14" s="7" t="s">
        <v>4</v>
      </c>
      <c r="F14" s="7">
        <v>11</v>
      </c>
      <c r="G14" s="8" t="s">
        <v>5</v>
      </c>
      <c r="H14" s="9">
        <v>1</v>
      </c>
      <c r="I14" s="9">
        <v>1</v>
      </c>
    </row>
    <row r="15" spans="2:9" s="9" customFormat="1" ht="39.950000000000003" customHeight="1">
      <c r="B15" s="6" t="s">
        <v>38</v>
      </c>
      <c r="C15" s="7" t="s">
        <v>39</v>
      </c>
      <c r="D15" s="7"/>
      <c r="E15" s="8" t="s">
        <v>40</v>
      </c>
      <c r="F15" s="12">
        <v>3</v>
      </c>
      <c r="G15" s="8" t="s">
        <v>9</v>
      </c>
      <c r="H15" s="9">
        <v>1</v>
      </c>
      <c r="I15" s="9">
        <v>1</v>
      </c>
    </row>
    <row r="16" spans="2:9" s="9" customFormat="1" ht="39.950000000000003" customHeight="1">
      <c r="B16" s="15" t="s">
        <v>38</v>
      </c>
      <c r="C16" s="16" t="s">
        <v>39</v>
      </c>
      <c r="D16" s="16"/>
      <c r="E16" s="17" t="s">
        <v>26</v>
      </c>
      <c r="F16" s="18">
        <v>1</v>
      </c>
      <c r="G16" s="8" t="s">
        <v>9</v>
      </c>
      <c r="H16" s="9">
        <v>1</v>
      </c>
      <c r="I16" s="9">
        <v>1</v>
      </c>
    </row>
    <row r="17" spans="2:9" s="9" customFormat="1" ht="39.950000000000003" customHeight="1">
      <c r="B17" s="6" t="s">
        <v>41</v>
      </c>
      <c r="C17" s="7" t="s">
        <v>42</v>
      </c>
      <c r="D17" s="7" t="s">
        <v>3</v>
      </c>
      <c r="E17" s="7" t="s">
        <v>4</v>
      </c>
      <c r="F17" s="7">
        <f>14-1</f>
        <v>13</v>
      </c>
      <c r="G17" s="8" t="s">
        <v>9</v>
      </c>
      <c r="H17" s="9">
        <v>1</v>
      </c>
      <c r="I17" s="9">
        <v>1</v>
      </c>
    </row>
    <row r="18" spans="2:9" s="9" customFormat="1" ht="39.950000000000003" customHeight="1">
      <c r="B18" s="15" t="s">
        <v>43</v>
      </c>
      <c r="C18" s="16" t="s">
        <v>44</v>
      </c>
      <c r="D18" s="16"/>
      <c r="E18" s="17" t="s">
        <v>26</v>
      </c>
      <c r="F18" s="18">
        <v>3</v>
      </c>
      <c r="G18" s="8" t="s">
        <v>9</v>
      </c>
      <c r="H18" s="9">
        <v>1</v>
      </c>
      <c r="I18" s="9">
        <v>1</v>
      </c>
    </row>
    <row r="19" spans="2:9" s="9" customFormat="1" ht="39.950000000000003" customHeight="1">
      <c r="B19" s="6" t="s">
        <v>43</v>
      </c>
      <c r="C19" s="7" t="s">
        <v>44</v>
      </c>
      <c r="D19" s="7" t="s">
        <v>3</v>
      </c>
      <c r="E19" s="7" t="s">
        <v>4</v>
      </c>
      <c r="F19" s="7">
        <f>21-1</f>
        <v>20</v>
      </c>
      <c r="G19" s="8" t="s">
        <v>9</v>
      </c>
      <c r="H19" s="9">
        <v>1</v>
      </c>
      <c r="I19" s="9">
        <v>1</v>
      </c>
    </row>
    <row r="20" spans="2:9" s="9" customFormat="1" ht="39.950000000000003" customHeight="1">
      <c r="B20" s="6" t="s">
        <v>48</v>
      </c>
      <c r="C20" s="7" t="s">
        <v>49</v>
      </c>
      <c r="D20" s="7" t="s">
        <v>3</v>
      </c>
      <c r="E20" s="7" t="s">
        <v>50</v>
      </c>
      <c r="F20" s="7">
        <v>13</v>
      </c>
      <c r="G20" s="8" t="s">
        <v>9</v>
      </c>
      <c r="H20" s="9">
        <v>1</v>
      </c>
      <c r="I20" s="9">
        <v>1</v>
      </c>
    </row>
    <row r="21" spans="2:9" s="9" customFormat="1" ht="39.950000000000003" customHeight="1">
      <c r="B21" s="6" t="s">
        <v>52</v>
      </c>
      <c r="C21" s="7" t="s">
        <v>53</v>
      </c>
      <c r="D21" s="7" t="s">
        <v>3</v>
      </c>
      <c r="E21" s="7" t="s">
        <v>4</v>
      </c>
      <c r="F21" s="7">
        <f>6-3</f>
        <v>3</v>
      </c>
      <c r="G21" s="8" t="s">
        <v>9</v>
      </c>
      <c r="H21" s="9">
        <v>1</v>
      </c>
      <c r="I21" s="9">
        <v>1</v>
      </c>
    </row>
    <row r="22" spans="2:9" s="9" customFormat="1" ht="39.950000000000003" customHeight="1">
      <c r="B22" s="6" t="s">
        <v>54</v>
      </c>
      <c r="C22" s="7" t="s">
        <v>55</v>
      </c>
      <c r="D22" s="7" t="s">
        <v>3</v>
      </c>
      <c r="E22" s="7" t="s">
        <v>4</v>
      </c>
      <c r="F22" s="7">
        <f>17-3</f>
        <v>14</v>
      </c>
      <c r="G22" s="8" t="s">
        <v>9</v>
      </c>
      <c r="H22" s="9">
        <v>1</v>
      </c>
      <c r="I22" s="9">
        <v>1</v>
      </c>
    </row>
    <row r="23" spans="2:9" s="9" customFormat="1" ht="39.950000000000003" customHeight="1">
      <c r="B23" s="15" t="s">
        <v>56</v>
      </c>
      <c r="C23" s="16" t="s">
        <v>57</v>
      </c>
      <c r="D23" s="16"/>
      <c r="E23" s="17" t="s">
        <v>26</v>
      </c>
      <c r="F23" s="18">
        <v>33</v>
      </c>
      <c r="G23" s="8" t="s">
        <v>9</v>
      </c>
      <c r="H23" s="9">
        <v>1</v>
      </c>
      <c r="I23" s="9">
        <v>1</v>
      </c>
    </row>
    <row r="24" spans="2:9" s="9" customFormat="1" ht="39.950000000000003" customHeight="1">
      <c r="B24" s="6" t="s">
        <v>56</v>
      </c>
      <c r="C24" s="7" t="s">
        <v>58</v>
      </c>
      <c r="D24" s="7" t="s">
        <v>3</v>
      </c>
      <c r="E24" s="7" t="s">
        <v>4</v>
      </c>
      <c r="F24" s="20">
        <v>22</v>
      </c>
      <c r="G24" s="8" t="s">
        <v>9</v>
      </c>
      <c r="H24" s="9">
        <v>1</v>
      </c>
      <c r="I24" s="9">
        <v>1</v>
      </c>
    </row>
    <row r="25" spans="2:9" s="9" customFormat="1" ht="39.950000000000003" customHeight="1">
      <c r="B25" s="6" t="s">
        <v>59</v>
      </c>
      <c r="C25" s="7" t="s">
        <v>60</v>
      </c>
      <c r="D25" s="7" t="s">
        <v>61</v>
      </c>
      <c r="E25" s="7" t="s">
        <v>62</v>
      </c>
      <c r="F25" s="21">
        <v>2</v>
      </c>
      <c r="G25" s="8" t="s">
        <v>9</v>
      </c>
      <c r="H25" s="9">
        <v>1</v>
      </c>
      <c r="I25" s="9">
        <v>1</v>
      </c>
    </row>
    <row r="26" spans="2:9" s="9" customFormat="1" ht="39.950000000000003" customHeight="1">
      <c r="B26" s="15" t="s">
        <v>63</v>
      </c>
      <c r="C26" s="16" t="s">
        <v>64</v>
      </c>
      <c r="D26" s="16" t="s">
        <v>65</v>
      </c>
      <c r="E26" s="17" t="s">
        <v>66</v>
      </c>
      <c r="F26" s="18">
        <f>10-1-1-1-1-1-1-1-1-1-1+10-1-1-1-1-1-1-1-1-1-1+3+10</f>
        <v>13</v>
      </c>
      <c r="G26" s="19" t="s">
        <v>47</v>
      </c>
      <c r="H26" s="9">
        <v>1</v>
      </c>
      <c r="I26" s="9">
        <v>1</v>
      </c>
    </row>
    <row r="27" spans="2:9" s="9" customFormat="1" ht="39.950000000000003" customHeight="1">
      <c r="B27" s="6" t="s">
        <v>67</v>
      </c>
      <c r="C27" s="8" t="s">
        <v>68</v>
      </c>
      <c r="D27" s="7" t="s">
        <v>69</v>
      </c>
      <c r="E27" s="7" t="s">
        <v>70</v>
      </c>
      <c r="F27" s="12">
        <v>3</v>
      </c>
      <c r="G27" s="8" t="s">
        <v>9</v>
      </c>
      <c r="H27" s="9">
        <v>1</v>
      </c>
      <c r="I27" s="9">
        <v>1</v>
      </c>
    </row>
    <row r="28" spans="2:9" s="9" customFormat="1" ht="39.950000000000003" customHeight="1">
      <c r="B28" s="15" t="s">
        <v>71</v>
      </c>
      <c r="C28" s="16" t="s">
        <v>72</v>
      </c>
      <c r="D28" s="16" t="s">
        <v>73</v>
      </c>
      <c r="E28" s="17" t="s">
        <v>74</v>
      </c>
      <c r="F28" s="18">
        <v>4</v>
      </c>
      <c r="G28" s="8" t="s">
        <v>9</v>
      </c>
      <c r="H28" s="9">
        <v>1</v>
      </c>
      <c r="I28" s="9">
        <v>1</v>
      </c>
    </row>
    <row r="29" spans="2:9" s="9" customFormat="1" ht="39.950000000000003" customHeight="1">
      <c r="B29" s="6" t="s">
        <v>75</v>
      </c>
      <c r="C29" s="7" t="s">
        <v>76</v>
      </c>
      <c r="D29" s="7" t="s">
        <v>77</v>
      </c>
      <c r="E29" s="7" t="s">
        <v>50</v>
      </c>
      <c r="F29" s="7">
        <v>10</v>
      </c>
      <c r="G29" s="8" t="s">
        <v>9</v>
      </c>
      <c r="H29" s="9">
        <v>1</v>
      </c>
      <c r="I29" s="9">
        <v>1</v>
      </c>
    </row>
    <row r="30" spans="2:9" s="9" customFormat="1" ht="39.950000000000003" customHeight="1">
      <c r="B30" s="6" t="s">
        <v>78</v>
      </c>
      <c r="C30" s="7" t="s">
        <v>79</v>
      </c>
      <c r="D30" s="7"/>
      <c r="E30" s="7" t="s">
        <v>70</v>
      </c>
      <c r="F30" s="12">
        <v>3</v>
      </c>
      <c r="G30" s="8" t="s">
        <v>9</v>
      </c>
      <c r="H30" s="9">
        <v>1</v>
      </c>
      <c r="I30" s="9">
        <v>1</v>
      </c>
    </row>
    <row r="31" spans="2:9" s="9" customFormat="1" ht="39.950000000000003" customHeight="1">
      <c r="B31" s="6" t="s">
        <v>80</v>
      </c>
      <c r="C31" s="7" t="s">
        <v>81</v>
      </c>
      <c r="D31" s="7"/>
      <c r="E31" s="8" t="s">
        <v>82</v>
      </c>
      <c r="F31" s="12">
        <v>10</v>
      </c>
      <c r="G31" s="8" t="s">
        <v>9</v>
      </c>
      <c r="H31" s="9">
        <v>1</v>
      </c>
      <c r="I31" s="9">
        <v>1</v>
      </c>
    </row>
    <row r="32" spans="2:9" s="9" customFormat="1" ht="39.950000000000003" customHeight="1">
      <c r="B32" s="6" t="s">
        <v>83</v>
      </c>
      <c r="C32" s="7" t="s">
        <v>84</v>
      </c>
      <c r="D32" s="7"/>
      <c r="E32" s="8" t="s">
        <v>82</v>
      </c>
      <c r="F32" s="12">
        <v>44</v>
      </c>
      <c r="G32" s="8" t="s">
        <v>9</v>
      </c>
      <c r="H32" s="9">
        <v>1</v>
      </c>
      <c r="I32" s="9">
        <v>1</v>
      </c>
    </row>
    <row r="33" spans="2:10" s="9" customFormat="1" ht="39.950000000000003" customHeight="1">
      <c r="B33" s="6" t="s">
        <v>85</v>
      </c>
      <c r="C33" s="7" t="s">
        <v>86</v>
      </c>
      <c r="D33" s="7"/>
      <c r="E33" s="7" t="s">
        <v>87</v>
      </c>
      <c r="F33" s="12">
        <v>10</v>
      </c>
      <c r="G33" s="8" t="s">
        <v>9</v>
      </c>
      <c r="H33" s="9">
        <v>1</v>
      </c>
      <c r="I33" s="9">
        <v>1</v>
      </c>
    </row>
    <row r="34" spans="2:10" s="9" customFormat="1" ht="39.950000000000003" customHeight="1">
      <c r="B34" s="6" t="s">
        <v>88</v>
      </c>
      <c r="C34" s="7" t="s">
        <v>89</v>
      </c>
      <c r="D34" s="7"/>
      <c r="E34" s="7" t="s">
        <v>87</v>
      </c>
      <c r="F34" s="12">
        <v>9</v>
      </c>
      <c r="G34" s="8" t="s">
        <v>9</v>
      </c>
      <c r="H34" s="9">
        <v>1</v>
      </c>
      <c r="I34" s="9">
        <v>1</v>
      </c>
    </row>
    <row r="35" spans="2:10" s="9" customFormat="1" ht="39.950000000000003" customHeight="1">
      <c r="B35" s="6" t="s">
        <v>90</v>
      </c>
      <c r="C35" s="7" t="s">
        <v>91</v>
      </c>
      <c r="D35" s="7" t="s">
        <v>12</v>
      </c>
      <c r="E35" s="7" t="s">
        <v>8</v>
      </c>
      <c r="F35" s="12">
        <v>1</v>
      </c>
      <c r="G35" s="8" t="s">
        <v>9</v>
      </c>
      <c r="H35" s="9">
        <v>1</v>
      </c>
      <c r="I35" s="9">
        <v>1</v>
      </c>
    </row>
    <row r="36" spans="2:10" s="9" customFormat="1" ht="39.950000000000003" customHeight="1">
      <c r="B36" s="6" t="s">
        <v>92</v>
      </c>
      <c r="C36" s="7" t="s">
        <v>93</v>
      </c>
      <c r="D36" s="7" t="s">
        <v>12</v>
      </c>
      <c r="E36" s="7" t="s">
        <v>8</v>
      </c>
      <c r="F36" s="12">
        <v>1</v>
      </c>
      <c r="G36" s="8" t="s">
        <v>9</v>
      </c>
      <c r="H36" s="9">
        <v>1</v>
      </c>
      <c r="I36" s="9">
        <v>1</v>
      </c>
    </row>
    <row r="37" spans="2:10" s="9" customFormat="1" ht="39.950000000000003" customHeight="1">
      <c r="B37" s="22" t="s">
        <v>94</v>
      </c>
      <c r="C37" s="23" t="s">
        <v>95</v>
      </c>
      <c r="D37" s="7"/>
      <c r="E37" s="7" t="s">
        <v>96</v>
      </c>
      <c r="F37" s="12">
        <v>1</v>
      </c>
      <c r="G37" s="8" t="s">
        <v>9</v>
      </c>
      <c r="H37" s="9">
        <v>1</v>
      </c>
      <c r="I37" s="9">
        <v>1</v>
      </c>
    </row>
    <row r="38" spans="2:10" s="9" customFormat="1" ht="39.950000000000003" customHeight="1">
      <c r="B38" s="6" t="s">
        <v>97</v>
      </c>
      <c r="C38" s="7" t="s">
        <v>98</v>
      </c>
      <c r="D38" s="7"/>
      <c r="E38" s="7" t="s">
        <v>99</v>
      </c>
      <c r="F38" s="12">
        <v>1</v>
      </c>
      <c r="G38" s="8" t="s">
        <v>9</v>
      </c>
      <c r="H38" s="9">
        <v>1</v>
      </c>
      <c r="I38" s="9">
        <v>1</v>
      </c>
    </row>
    <row r="39" spans="2:10" s="9" customFormat="1" ht="39.950000000000003" customHeight="1">
      <c r="B39" s="6" t="s">
        <v>100</v>
      </c>
      <c r="C39" s="7" t="s">
        <v>101</v>
      </c>
      <c r="D39" s="7"/>
      <c r="E39" s="7" t="s">
        <v>102</v>
      </c>
      <c r="F39" s="12">
        <v>1</v>
      </c>
      <c r="G39" s="8" t="s">
        <v>9</v>
      </c>
      <c r="H39" s="9">
        <v>1</v>
      </c>
      <c r="I39" s="9">
        <v>1</v>
      </c>
    </row>
    <row r="40" spans="2:10" s="9" customFormat="1" ht="39.950000000000003" customHeight="1">
      <c r="B40" s="24" t="s">
        <v>103</v>
      </c>
      <c r="C40" s="17" t="s">
        <v>104</v>
      </c>
      <c r="D40" s="17"/>
      <c r="E40" s="17" t="s">
        <v>105</v>
      </c>
      <c r="F40" s="25">
        <v>56</v>
      </c>
      <c r="G40" s="8" t="s">
        <v>9</v>
      </c>
      <c r="H40" s="9">
        <v>1</v>
      </c>
      <c r="I40" s="9">
        <v>1</v>
      </c>
    </row>
    <row r="41" spans="2:10" s="9" customFormat="1" ht="39.950000000000003" customHeight="1">
      <c r="B41" s="6" t="s">
        <v>106</v>
      </c>
      <c r="C41" s="7" t="s">
        <v>107</v>
      </c>
      <c r="D41" s="7" t="s">
        <v>108</v>
      </c>
      <c r="E41" s="7" t="s">
        <v>62</v>
      </c>
      <c r="F41" s="12">
        <v>2</v>
      </c>
      <c r="G41" s="8" t="s">
        <v>9</v>
      </c>
      <c r="H41" s="9">
        <v>1</v>
      </c>
      <c r="I41" s="9">
        <v>1</v>
      </c>
    </row>
    <row r="42" spans="2:10" s="9" customFormat="1" ht="39.950000000000003" customHeight="1">
      <c r="B42" s="24" t="s">
        <v>109</v>
      </c>
      <c r="C42" s="17" t="s">
        <v>110</v>
      </c>
      <c r="D42" s="17"/>
      <c r="E42" s="17" t="s">
        <v>105</v>
      </c>
      <c r="F42" s="25">
        <v>52</v>
      </c>
      <c r="G42" s="8" t="s">
        <v>9</v>
      </c>
      <c r="H42" s="9">
        <v>1</v>
      </c>
      <c r="I42" s="9">
        <v>1</v>
      </c>
      <c r="J42" s="5"/>
    </row>
    <row r="43" spans="2:10" ht="39.950000000000003" customHeight="1">
      <c r="B43" s="6" t="s">
        <v>111</v>
      </c>
      <c r="C43" s="7" t="s">
        <v>112</v>
      </c>
      <c r="D43" s="7"/>
      <c r="E43" s="8" t="s">
        <v>82</v>
      </c>
      <c r="F43" s="12">
        <v>14</v>
      </c>
      <c r="G43" s="8" t="s">
        <v>9</v>
      </c>
      <c r="H43" s="9">
        <v>1</v>
      </c>
      <c r="I43" s="9">
        <v>1</v>
      </c>
      <c r="J43" s="9"/>
    </row>
    <row r="44" spans="2:10" s="9" customFormat="1" ht="39.950000000000003" customHeight="1">
      <c r="B44" s="6" t="s">
        <v>111</v>
      </c>
      <c r="C44" s="7" t="s">
        <v>113</v>
      </c>
      <c r="D44" s="7" t="s">
        <v>108</v>
      </c>
      <c r="E44" s="7" t="s">
        <v>62</v>
      </c>
      <c r="F44" s="12">
        <f>5-1-1-1</f>
        <v>2</v>
      </c>
      <c r="G44" s="8" t="s">
        <v>9</v>
      </c>
      <c r="H44" s="9">
        <v>1</v>
      </c>
      <c r="I44" s="9">
        <v>1</v>
      </c>
    </row>
    <row r="45" spans="2:10" s="9" customFormat="1" ht="39.950000000000003" customHeight="1">
      <c r="B45" s="6" t="s">
        <v>114</v>
      </c>
      <c r="C45" s="7" t="s">
        <v>115</v>
      </c>
      <c r="D45" s="7" t="s">
        <v>108</v>
      </c>
      <c r="E45" s="7" t="s">
        <v>62</v>
      </c>
      <c r="F45" s="12">
        <f>5-1-1-1</f>
        <v>2</v>
      </c>
      <c r="G45" s="8" t="s">
        <v>9</v>
      </c>
      <c r="H45" s="9">
        <v>1</v>
      </c>
      <c r="I45" s="9">
        <v>1</v>
      </c>
    </row>
    <row r="46" spans="2:10" s="9" customFormat="1" ht="39.950000000000003" customHeight="1">
      <c r="B46" s="6" t="s">
        <v>116</v>
      </c>
      <c r="C46" s="7" t="s">
        <v>117</v>
      </c>
      <c r="D46" s="7" t="s">
        <v>108</v>
      </c>
      <c r="E46" s="7" t="s">
        <v>62</v>
      </c>
      <c r="F46" s="12">
        <f>5-1-1-1</f>
        <v>2</v>
      </c>
      <c r="G46" s="8" t="s">
        <v>9</v>
      </c>
      <c r="H46" s="9">
        <v>1</v>
      </c>
      <c r="I46" s="9">
        <v>1</v>
      </c>
      <c r="J46" s="5"/>
    </row>
    <row r="47" spans="2:10" ht="39.950000000000003" customHeight="1">
      <c r="B47" s="15" t="s">
        <v>118</v>
      </c>
      <c r="C47" s="16" t="s">
        <v>119</v>
      </c>
      <c r="D47" s="16"/>
      <c r="E47" s="17" t="s">
        <v>105</v>
      </c>
      <c r="F47" s="16">
        <f>2</f>
        <v>2</v>
      </c>
      <c r="G47" s="8" t="s">
        <v>9</v>
      </c>
      <c r="H47" s="9">
        <v>1</v>
      </c>
      <c r="I47" s="9">
        <v>1</v>
      </c>
    </row>
    <row r="48" spans="2:10" ht="39.950000000000003" customHeight="1">
      <c r="B48" s="6" t="s">
        <v>120</v>
      </c>
      <c r="C48" s="7" t="s">
        <v>121</v>
      </c>
      <c r="D48" s="7" t="s">
        <v>122</v>
      </c>
      <c r="E48" s="8" t="s">
        <v>123</v>
      </c>
      <c r="F48" s="12">
        <v>2</v>
      </c>
      <c r="G48" s="8" t="s">
        <v>9</v>
      </c>
      <c r="H48" s="9">
        <v>1</v>
      </c>
      <c r="I48" s="9">
        <v>1</v>
      </c>
    </row>
    <row r="49" spans="2:10" ht="39.950000000000003" customHeight="1">
      <c r="B49" s="15" t="s">
        <v>124</v>
      </c>
      <c r="C49" s="16" t="s">
        <v>125</v>
      </c>
      <c r="D49" s="16"/>
      <c r="E49" s="17" t="s">
        <v>126</v>
      </c>
      <c r="F49" s="16">
        <v>46</v>
      </c>
      <c r="G49" s="8" t="s">
        <v>9</v>
      </c>
      <c r="H49" s="9">
        <v>1</v>
      </c>
      <c r="I49" s="9">
        <v>1</v>
      </c>
    </row>
    <row r="50" spans="2:10" ht="39.950000000000003" customHeight="1">
      <c r="B50" s="15" t="s">
        <v>124</v>
      </c>
      <c r="C50" s="16" t="s">
        <v>127</v>
      </c>
      <c r="D50" s="16"/>
      <c r="E50" s="17" t="s">
        <v>82</v>
      </c>
      <c r="F50" s="18">
        <v>1</v>
      </c>
      <c r="G50" s="8" t="s">
        <v>9</v>
      </c>
      <c r="H50" s="9">
        <v>1</v>
      </c>
      <c r="I50" s="9">
        <v>1</v>
      </c>
    </row>
    <row r="51" spans="2:10" ht="39.950000000000003" customHeight="1">
      <c r="B51" s="15" t="s">
        <v>128</v>
      </c>
      <c r="C51" s="16" t="s">
        <v>129</v>
      </c>
      <c r="D51" s="16"/>
      <c r="E51" s="17" t="s">
        <v>126</v>
      </c>
      <c r="F51" s="16">
        <v>44</v>
      </c>
      <c r="G51" s="8" t="s">
        <v>9</v>
      </c>
      <c r="H51" s="9">
        <v>1</v>
      </c>
      <c r="I51" s="9">
        <v>1</v>
      </c>
    </row>
    <row r="52" spans="2:10" ht="39.950000000000003" customHeight="1">
      <c r="B52" s="15" t="s">
        <v>130</v>
      </c>
      <c r="C52" s="16" t="s">
        <v>131</v>
      </c>
      <c r="D52" s="16"/>
      <c r="E52" s="17" t="s">
        <v>126</v>
      </c>
      <c r="F52" s="16">
        <v>100</v>
      </c>
      <c r="G52" s="8" t="s">
        <v>9</v>
      </c>
      <c r="H52" s="9">
        <v>1</v>
      </c>
      <c r="I52" s="9">
        <v>1</v>
      </c>
    </row>
    <row r="53" spans="2:10" ht="39.950000000000003" customHeight="1">
      <c r="B53" s="15" t="s">
        <v>130</v>
      </c>
      <c r="C53" s="16" t="s">
        <v>132</v>
      </c>
      <c r="D53" s="16"/>
      <c r="E53" s="17" t="s">
        <v>82</v>
      </c>
      <c r="F53" s="18">
        <v>13</v>
      </c>
      <c r="G53" s="8" t="s">
        <v>9</v>
      </c>
      <c r="H53" s="9">
        <v>1</v>
      </c>
      <c r="I53" s="9">
        <v>1</v>
      </c>
    </row>
    <row r="54" spans="2:10" ht="39.950000000000003" customHeight="1">
      <c r="B54" s="6" t="s">
        <v>133</v>
      </c>
      <c r="C54" s="7" t="s">
        <v>134</v>
      </c>
      <c r="D54" s="7" t="s">
        <v>122</v>
      </c>
      <c r="E54" s="7" t="s">
        <v>123</v>
      </c>
      <c r="F54" s="12">
        <v>2</v>
      </c>
      <c r="G54" s="8" t="s">
        <v>9</v>
      </c>
      <c r="H54" s="9">
        <v>1</v>
      </c>
      <c r="I54" s="9">
        <v>1</v>
      </c>
    </row>
    <row r="55" spans="2:10" ht="39.950000000000003" customHeight="1">
      <c r="B55" s="6" t="s">
        <v>135</v>
      </c>
      <c r="C55" s="7" t="s">
        <v>136</v>
      </c>
      <c r="D55" s="7"/>
      <c r="E55" s="7" t="s">
        <v>29</v>
      </c>
      <c r="F55" s="12">
        <v>10</v>
      </c>
      <c r="G55" s="8" t="s">
        <v>9</v>
      </c>
      <c r="H55" s="9">
        <v>1</v>
      </c>
      <c r="I55" s="9">
        <v>1</v>
      </c>
    </row>
    <row r="56" spans="2:10" ht="39.950000000000003" customHeight="1">
      <c r="B56" s="13" t="s">
        <v>137</v>
      </c>
      <c r="C56" s="7" t="s">
        <v>138</v>
      </c>
      <c r="D56" s="8"/>
      <c r="E56" s="8" t="s">
        <v>82</v>
      </c>
      <c r="F56" s="14">
        <v>14</v>
      </c>
      <c r="G56" s="8" t="s">
        <v>9</v>
      </c>
      <c r="H56" s="9">
        <v>1</v>
      </c>
      <c r="I56" s="9">
        <v>1</v>
      </c>
      <c r="J56" s="9"/>
    </row>
    <row r="57" spans="2:10" s="9" customFormat="1" ht="39.950000000000003" customHeight="1">
      <c r="B57" s="13" t="s">
        <v>139</v>
      </c>
      <c r="C57" s="7" t="s">
        <v>140</v>
      </c>
      <c r="D57" s="8"/>
      <c r="E57" s="8" t="s">
        <v>82</v>
      </c>
      <c r="F57" s="14">
        <v>14</v>
      </c>
      <c r="G57" s="8" t="s">
        <v>9</v>
      </c>
      <c r="H57" s="9">
        <v>1</v>
      </c>
      <c r="I57" s="9">
        <v>1</v>
      </c>
      <c r="J57" s="5"/>
    </row>
    <row r="58" spans="2:10" ht="39.950000000000003" customHeight="1">
      <c r="B58" s="6" t="s">
        <v>141</v>
      </c>
      <c r="C58" s="7" t="s">
        <v>142</v>
      </c>
      <c r="D58" s="7"/>
      <c r="E58" s="8" t="s">
        <v>82</v>
      </c>
      <c r="F58" s="12">
        <v>14</v>
      </c>
      <c r="G58" s="8" t="s">
        <v>9</v>
      </c>
      <c r="H58" s="9">
        <v>1</v>
      </c>
      <c r="I58" s="9">
        <v>1</v>
      </c>
    </row>
    <row r="59" spans="2:10" ht="39.950000000000003" customHeight="1">
      <c r="B59" s="6" t="s">
        <v>143</v>
      </c>
      <c r="C59" s="7" t="s">
        <v>144</v>
      </c>
      <c r="D59" s="7" t="s">
        <v>145</v>
      </c>
      <c r="E59" s="7" t="s">
        <v>146</v>
      </c>
      <c r="F59" s="12">
        <f>23-2</f>
        <v>21</v>
      </c>
      <c r="G59" s="8" t="s">
        <v>9</v>
      </c>
      <c r="H59" s="9">
        <v>1</v>
      </c>
      <c r="I59" s="9">
        <v>1</v>
      </c>
    </row>
    <row r="60" spans="2:10" ht="39.950000000000003" customHeight="1">
      <c r="B60" s="13" t="s">
        <v>147</v>
      </c>
      <c r="C60" s="8" t="s">
        <v>148</v>
      </c>
      <c r="D60" s="8" t="s">
        <v>149</v>
      </c>
      <c r="E60" s="8" t="s">
        <v>150</v>
      </c>
      <c r="F60" s="14">
        <v>2</v>
      </c>
      <c r="G60" s="8" t="s">
        <v>9</v>
      </c>
      <c r="H60" s="9">
        <v>1</v>
      </c>
      <c r="I60" s="9">
        <v>1</v>
      </c>
    </row>
    <row r="61" spans="2:10" ht="39.950000000000003" customHeight="1">
      <c r="B61" s="13" t="s">
        <v>151</v>
      </c>
      <c r="C61" s="8" t="s">
        <v>152</v>
      </c>
      <c r="D61" s="8" t="s">
        <v>153</v>
      </c>
      <c r="E61" s="8" t="s">
        <v>154</v>
      </c>
      <c r="F61" s="14">
        <v>18</v>
      </c>
      <c r="G61" s="8" t="s">
        <v>9</v>
      </c>
      <c r="H61" s="9">
        <v>1</v>
      </c>
      <c r="I61" s="9">
        <v>1</v>
      </c>
    </row>
    <row r="62" spans="2:10" ht="39.950000000000003" customHeight="1">
      <c r="B62" s="13" t="s">
        <v>155</v>
      </c>
      <c r="C62" s="8" t="s">
        <v>156</v>
      </c>
      <c r="D62" s="8" t="s">
        <v>153</v>
      </c>
      <c r="E62" s="7" t="s">
        <v>157</v>
      </c>
      <c r="F62" s="14">
        <v>1</v>
      </c>
      <c r="G62" s="8" t="s">
        <v>9</v>
      </c>
      <c r="H62" s="9">
        <v>1</v>
      </c>
      <c r="I62" s="9">
        <v>1</v>
      </c>
    </row>
    <row r="63" spans="2:10" ht="39.950000000000003" customHeight="1">
      <c r="B63" s="13" t="s">
        <v>158</v>
      </c>
      <c r="C63" s="8" t="s">
        <v>159</v>
      </c>
      <c r="D63" s="8" t="s">
        <v>160</v>
      </c>
      <c r="E63" s="8" t="s">
        <v>150</v>
      </c>
      <c r="F63" s="14">
        <v>12</v>
      </c>
      <c r="G63" s="8" t="s">
        <v>9</v>
      </c>
      <c r="H63" s="9">
        <v>1</v>
      </c>
      <c r="I63" s="9">
        <v>1</v>
      </c>
    </row>
    <row r="64" spans="2:10" ht="39.950000000000003" customHeight="1">
      <c r="B64" s="13" t="s">
        <v>161</v>
      </c>
      <c r="C64" s="8" t="s">
        <v>162</v>
      </c>
      <c r="D64" s="8" t="s">
        <v>153</v>
      </c>
      <c r="E64" s="8" t="s">
        <v>163</v>
      </c>
      <c r="F64" s="14">
        <v>88</v>
      </c>
      <c r="G64" s="8" t="s">
        <v>9</v>
      </c>
      <c r="H64" s="9">
        <v>1</v>
      </c>
      <c r="I64" s="9">
        <v>1</v>
      </c>
    </row>
    <row r="65" spans="2:10" ht="39.950000000000003" customHeight="1">
      <c r="B65" s="13" t="s">
        <v>161</v>
      </c>
      <c r="C65" s="8" t="s">
        <v>162</v>
      </c>
      <c r="D65" s="8" t="s">
        <v>153</v>
      </c>
      <c r="E65" s="8" t="s">
        <v>15</v>
      </c>
      <c r="F65" s="14">
        <v>36</v>
      </c>
      <c r="G65" s="8" t="s">
        <v>9</v>
      </c>
      <c r="H65" s="9">
        <v>1</v>
      </c>
      <c r="I65" s="9">
        <v>1</v>
      </c>
    </row>
    <row r="66" spans="2:10" ht="39.950000000000003" customHeight="1">
      <c r="B66" s="13" t="s">
        <v>164</v>
      </c>
      <c r="C66" s="8" t="s">
        <v>159</v>
      </c>
      <c r="D66" s="8"/>
      <c r="E66" s="8" t="s">
        <v>150</v>
      </c>
      <c r="F66" s="14">
        <v>11</v>
      </c>
      <c r="G66" s="8" t="s">
        <v>9</v>
      </c>
      <c r="H66" s="9">
        <v>1</v>
      </c>
      <c r="I66" s="9">
        <v>1</v>
      </c>
    </row>
    <row r="67" spans="2:10" ht="39.950000000000003" customHeight="1">
      <c r="B67" s="6" t="s">
        <v>165</v>
      </c>
      <c r="C67" s="7" t="s">
        <v>166</v>
      </c>
      <c r="D67" s="7"/>
      <c r="E67" s="7" t="s">
        <v>167</v>
      </c>
      <c r="F67" s="12">
        <v>6</v>
      </c>
      <c r="G67" s="8" t="s">
        <v>9</v>
      </c>
      <c r="H67" s="9">
        <v>1</v>
      </c>
      <c r="I67" s="9">
        <v>1</v>
      </c>
    </row>
    <row r="68" spans="2:10" ht="39.950000000000003" customHeight="1">
      <c r="B68" s="6" t="s">
        <v>168</v>
      </c>
      <c r="C68" s="7" t="s">
        <v>169</v>
      </c>
      <c r="D68" s="7"/>
      <c r="E68" s="7" t="s">
        <v>170</v>
      </c>
      <c r="F68" s="12">
        <v>1</v>
      </c>
      <c r="G68" s="8" t="s">
        <v>9</v>
      </c>
      <c r="H68" s="9">
        <v>1</v>
      </c>
      <c r="I68" s="9">
        <v>1</v>
      </c>
      <c r="J68" s="9"/>
    </row>
    <row r="69" spans="2:10" s="9" customFormat="1" ht="39.950000000000003" customHeight="1">
      <c r="B69" s="15" t="s">
        <v>171</v>
      </c>
      <c r="C69" s="16" t="s">
        <v>172</v>
      </c>
      <c r="D69" s="16"/>
      <c r="E69" s="17" t="s">
        <v>105</v>
      </c>
      <c r="F69" s="18">
        <f>20</f>
        <v>20</v>
      </c>
      <c r="G69" s="8" t="s">
        <v>173</v>
      </c>
      <c r="H69" s="9">
        <v>1</v>
      </c>
      <c r="I69" s="9">
        <v>1</v>
      </c>
    </row>
    <row r="70" spans="2:10" s="9" customFormat="1" ht="39.950000000000003" customHeight="1">
      <c r="B70" s="6" t="s">
        <v>174</v>
      </c>
      <c r="C70" s="7" t="s">
        <v>175</v>
      </c>
      <c r="D70" s="7"/>
      <c r="E70" s="7" t="s">
        <v>15</v>
      </c>
      <c r="F70" s="12">
        <v>160</v>
      </c>
      <c r="G70" s="8" t="s">
        <v>9</v>
      </c>
      <c r="H70" s="9">
        <v>1</v>
      </c>
      <c r="I70" s="9">
        <v>1</v>
      </c>
    </row>
    <row r="71" spans="2:10" s="9" customFormat="1" ht="39.950000000000003" customHeight="1">
      <c r="B71" s="6" t="s">
        <v>176</v>
      </c>
      <c r="C71" s="7" t="s">
        <v>177</v>
      </c>
      <c r="D71" s="7"/>
      <c r="E71" s="7" t="s">
        <v>50</v>
      </c>
      <c r="F71" s="12">
        <f>10-1-1</f>
        <v>8</v>
      </c>
      <c r="G71" s="8" t="s">
        <v>9</v>
      </c>
      <c r="H71" s="9">
        <v>1</v>
      </c>
      <c r="I71" s="9">
        <v>1</v>
      </c>
    </row>
    <row r="72" spans="2:10" s="9" customFormat="1" ht="39.950000000000003" customHeight="1">
      <c r="B72" s="6" t="s">
        <v>178</v>
      </c>
      <c r="C72" s="7" t="s">
        <v>179</v>
      </c>
      <c r="D72" s="7" t="s">
        <v>180</v>
      </c>
      <c r="E72" s="17" t="s">
        <v>126</v>
      </c>
      <c r="F72" s="12">
        <v>1</v>
      </c>
      <c r="G72" s="8" t="s">
        <v>9</v>
      </c>
      <c r="H72" s="9">
        <v>1</v>
      </c>
      <c r="I72" s="9">
        <v>1</v>
      </c>
    </row>
    <row r="73" spans="2:10" s="9" customFormat="1" ht="39.950000000000003" customHeight="1">
      <c r="B73" s="13" t="s">
        <v>181</v>
      </c>
      <c r="C73" s="8" t="s">
        <v>182</v>
      </c>
      <c r="D73" s="8" t="s">
        <v>149</v>
      </c>
      <c r="E73" s="8" t="s">
        <v>150</v>
      </c>
      <c r="F73" s="14">
        <v>2</v>
      </c>
      <c r="G73" s="8" t="s">
        <v>9</v>
      </c>
      <c r="H73" s="9">
        <v>1</v>
      </c>
      <c r="I73" s="9">
        <v>1</v>
      </c>
    </row>
    <row r="74" spans="2:10" s="9" customFormat="1" ht="39.950000000000003" customHeight="1">
      <c r="B74" s="6" t="s">
        <v>183</v>
      </c>
      <c r="C74" s="7" t="s">
        <v>184</v>
      </c>
      <c r="D74" s="7" t="s">
        <v>65</v>
      </c>
      <c r="E74" s="7" t="s">
        <v>46</v>
      </c>
      <c r="F74" s="12">
        <f>1+1</f>
        <v>2</v>
      </c>
      <c r="G74" s="19" t="s">
        <v>185</v>
      </c>
      <c r="H74" s="9">
        <v>1</v>
      </c>
      <c r="I74" s="9">
        <v>1</v>
      </c>
    </row>
    <row r="75" spans="2:10" s="9" customFormat="1" ht="39.950000000000003" customHeight="1">
      <c r="B75" s="6" t="s">
        <v>186</v>
      </c>
      <c r="C75" s="7" t="s">
        <v>187</v>
      </c>
      <c r="D75" s="7" t="s">
        <v>65</v>
      </c>
      <c r="E75" s="7" t="s">
        <v>46</v>
      </c>
      <c r="F75" s="12">
        <f>1+1</f>
        <v>2</v>
      </c>
      <c r="G75" s="19" t="s">
        <v>185</v>
      </c>
      <c r="H75" s="9">
        <v>1</v>
      </c>
      <c r="I75" s="9">
        <v>1</v>
      </c>
    </row>
    <row r="76" spans="2:10" s="9" customFormat="1" ht="39.950000000000003" customHeight="1">
      <c r="B76" s="6" t="s">
        <v>188</v>
      </c>
      <c r="C76" s="8" t="s">
        <v>189</v>
      </c>
      <c r="D76" s="7" t="s">
        <v>73</v>
      </c>
      <c r="E76" s="7" t="s">
        <v>74</v>
      </c>
      <c r="F76" s="12">
        <v>13</v>
      </c>
      <c r="G76" s="8" t="s">
        <v>9</v>
      </c>
      <c r="H76" s="9">
        <v>1</v>
      </c>
      <c r="I76" s="9">
        <v>1</v>
      </c>
    </row>
    <row r="77" spans="2:10" s="9" customFormat="1" ht="39.950000000000003" customHeight="1">
      <c r="B77" s="6" t="s">
        <v>190</v>
      </c>
      <c r="C77" s="7" t="s">
        <v>169</v>
      </c>
      <c r="D77" s="7"/>
      <c r="E77" s="7" t="s">
        <v>170</v>
      </c>
      <c r="F77" s="12">
        <v>5</v>
      </c>
      <c r="G77" s="8" t="s">
        <v>9</v>
      </c>
      <c r="H77" s="9">
        <v>1</v>
      </c>
      <c r="I77" s="9">
        <v>1</v>
      </c>
    </row>
    <row r="78" spans="2:10" s="9" customFormat="1" ht="39.950000000000003" customHeight="1">
      <c r="B78" s="6" t="s">
        <v>191</v>
      </c>
      <c r="C78" s="7" t="s">
        <v>169</v>
      </c>
      <c r="D78" s="7"/>
      <c r="E78" s="7" t="s">
        <v>170</v>
      </c>
      <c r="F78" s="12">
        <v>1</v>
      </c>
      <c r="G78" s="8" t="s">
        <v>9</v>
      </c>
      <c r="H78" s="9">
        <v>1</v>
      </c>
      <c r="I78" s="9">
        <v>1</v>
      </c>
      <c r="J78" s="5"/>
    </row>
    <row r="79" spans="2:10" ht="39.950000000000003" customHeight="1">
      <c r="B79" s="6" t="s">
        <v>192</v>
      </c>
      <c r="C79" s="7" t="s">
        <v>169</v>
      </c>
      <c r="D79" s="7"/>
      <c r="E79" s="7" t="s">
        <v>170</v>
      </c>
      <c r="F79" s="12">
        <v>22</v>
      </c>
      <c r="G79" s="8" t="s">
        <v>9</v>
      </c>
      <c r="H79" s="9">
        <v>1</v>
      </c>
      <c r="I79" s="9">
        <v>1</v>
      </c>
    </row>
    <row r="80" spans="2:10" ht="39.950000000000003" customHeight="1">
      <c r="B80" s="6" t="s">
        <v>193</v>
      </c>
      <c r="C80" s="7" t="s">
        <v>194</v>
      </c>
      <c r="D80" s="7" t="s">
        <v>65</v>
      </c>
      <c r="E80" s="7" t="s">
        <v>195</v>
      </c>
      <c r="F80" s="12">
        <v>28</v>
      </c>
      <c r="G80" s="8" t="s">
        <v>9</v>
      </c>
      <c r="H80" s="9">
        <v>1</v>
      </c>
      <c r="I80" s="9">
        <v>1</v>
      </c>
    </row>
    <row r="81" spans="2:10" ht="39.950000000000003" customHeight="1">
      <c r="B81" s="6" t="s">
        <v>196</v>
      </c>
      <c r="C81" s="7" t="s">
        <v>169</v>
      </c>
      <c r="D81" s="7"/>
      <c r="E81" s="7" t="s">
        <v>170</v>
      </c>
      <c r="F81" s="12">
        <v>3</v>
      </c>
      <c r="G81" s="8" t="s">
        <v>9</v>
      </c>
      <c r="H81" s="9">
        <v>1</v>
      </c>
      <c r="I81" s="9">
        <v>1</v>
      </c>
    </row>
    <row r="82" spans="2:10" ht="39.950000000000003" customHeight="1">
      <c r="B82" s="6" t="s">
        <v>197</v>
      </c>
      <c r="C82" s="7" t="s">
        <v>198</v>
      </c>
      <c r="D82" s="7" t="s">
        <v>65</v>
      </c>
      <c r="E82" s="7" t="s">
        <v>46</v>
      </c>
      <c r="F82" s="12">
        <f>22+1+1-1-1-1-1-1-1-1-1-1-1-1-1-1+7-1+5+6-1-1-1-1-1-1-1-1-1-1-1-1-1-1-1-1-1-5-5-1+4-1-1</f>
        <v>2</v>
      </c>
      <c r="G82" s="19" t="s">
        <v>47</v>
      </c>
      <c r="H82" s="9">
        <v>1</v>
      </c>
      <c r="I82" s="9">
        <v>1</v>
      </c>
      <c r="J82" s="9"/>
    </row>
    <row r="83" spans="2:10" ht="39.950000000000003" customHeight="1">
      <c r="B83" s="15" t="s">
        <v>197</v>
      </c>
      <c r="C83" s="16" t="s">
        <v>198</v>
      </c>
      <c r="D83" s="16" t="s">
        <v>51</v>
      </c>
      <c r="E83" s="17" t="s">
        <v>46</v>
      </c>
      <c r="F83" s="16">
        <v>6</v>
      </c>
      <c r="G83" s="19" t="s">
        <v>185</v>
      </c>
      <c r="H83" s="9">
        <v>1</v>
      </c>
      <c r="I83" s="9">
        <v>1</v>
      </c>
      <c r="J83" s="9"/>
    </row>
    <row r="84" spans="2:10" ht="39.950000000000003" customHeight="1">
      <c r="B84" s="15" t="s">
        <v>199</v>
      </c>
      <c r="C84" s="16" t="s">
        <v>200</v>
      </c>
      <c r="D84" s="16"/>
      <c r="E84" s="17" t="s">
        <v>46</v>
      </c>
      <c r="F84" s="18">
        <f>6</f>
        <v>6</v>
      </c>
      <c r="G84" s="19" t="s">
        <v>47</v>
      </c>
      <c r="H84" s="9">
        <v>1</v>
      </c>
      <c r="I84" s="9">
        <v>1</v>
      </c>
      <c r="J84" s="9"/>
    </row>
    <row r="85" spans="2:10" ht="39.950000000000003" customHeight="1">
      <c r="B85" s="6" t="s">
        <v>199</v>
      </c>
      <c r="C85" s="7" t="s">
        <v>200</v>
      </c>
      <c r="D85" s="7" t="s">
        <v>65</v>
      </c>
      <c r="E85" s="7" t="s">
        <v>46</v>
      </c>
      <c r="F85" s="12">
        <f>6-1+4-1-1</f>
        <v>7</v>
      </c>
      <c r="G85" s="19" t="s">
        <v>47</v>
      </c>
      <c r="H85" s="9">
        <v>1</v>
      </c>
      <c r="I85" s="9">
        <v>1</v>
      </c>
      <c r="J85" s="9"/>
    </row>
    <row r="86" spans="2:10" ht="39.950000000000003" customHeight="1">
      <c r="B86" s="6" t="s">
        <v>199</v>
      </c>
      <c r="C86" s="7" t="s">
        <v>200</v>
      </c>
      <c r="D86" s="7" t="s">
        <v>51</v>
      </c>
      <c r="E86" s="7" t="s">
        <v>46</v>
      </c>
      <c r="F86" s="12">
        <v>2</v>
      </c>
      <c r="G86" s="19" t="s">
        <v>47</v>
      </c>
      <c r="H86" s="9">
        <v>1</v>
      </c>
      <c r="I86" s="9">
        <v>1</v>
      </c>
      <c r="J86" s="9"/>
    </row>
    <row r="87" spans="2:10" s="9" customFormat="1" ht="39.950000000000003" customHeight="1">
      <c r="B87" s="6" t="s">
        <v>201</v>
      </c>
      <c r="C87" s="7" t="s">
        <v>202</v>
      </c>
      <c r="D87" s="7" t="s">
        <v>65</v>
      </c>
      <c r="E87" s="7" t="s">
        <v>46</v>
      </c>
      <c r="F87" s="12">
        <f>1+1+1</f>
        <v>3</v>
      </c>
      <c r="G87" s="19" t="s">
        <v>47</v>
      </c>
      <c r="H87" s="9">
        <v>1</v>
      </c>
      <c r="I87" s="9">
        <v>1</v>
      </c>
      <c r="J87" s="5"/>
    </row>
    <row r="88" spans="2:10" ht="39.950000000000003" customHeight="1">
      <c r="B88" s="6" t="s">
        <v>203</v>
      </c>
      <c r="C88" s="7" t="s">
        <v>204</v>
      </c>
      <c r="D88" s="7"/>
      <c r="E88" s="7" t="s">
        <v>70</v>
      </c>
      <c r="F88" s="12">
        <f>10-1-1</f>
        <v>8</v>
      </c>
      <c r="G88" s="8" t="s">
        <v>9</v>
      </c>
      <c r="H88" s="9">
        <v>1</v>
      </c>
      <c r="I88" s="9">
        <v>1</v>
      </c>
    </row>
    <row r="89" spans="2:10" ht="39.950000000000003" customHeight="1">
      <c r="B89" s="6" t="s">
        <v>205</v>
      </c>
      <c r="C89" s="7" t="s">
        <v>204</v>
      </c>
      <c r="D89" s="7"/>
      <c r="E89" s="7" t="s">
        <v>70</v>
      </c>
      <c r="F89" s="12">
        <f>10-1</f>
        <v>9</v>
      </c>
      <c r="G89" s="8" t="s">
        <v>9</v>
      </c>
      <c r="H89" s="9">
        <v>1</v>
      </c>
      <c r="I89" s="9">
        <v>1</v>
      </c>
    </row>
    <row r="90" spans="2:10" ht="39.950000000000003" customHeight="1">
      <c r="B90" s="6" t="s">
        <v>207</v>
      </c>
      <c r="C90" s="7" t="s">
        <v>208</v>
      </c>
      <c r="D90" s="7" t="s">
        <v>69</v>
      </c>
      <c r="E90" s="7" t="s">
        <v>209</v>
      </c>
      <c r="F90" s="12">
        <f>9+3</f>
        <v>12</v>
      </c>
      <c r="G90" s="8" t="s">
        <v>210</v>
      </c>
      <c r="H90" s="9">
        <v>1</v>
      </c>
      <c r="I90" s="9">
        <v>1</v>
      </c>
    </row>
    <row r="91" spans="2:10" ht="39.950000000000003" customHeight="1">
      <c r="B91" s="6" t="s">
        <v>211</v>
      </c>
      <c r="C91" s="7" t="s">
        <v>169</v>
      </c>
      <c r="D91" s="7"/>
      <c r="E91" s="7" t="s">
        <v>170</v>
      </c>
      <c r="F91" s="12">
        <v>1</v>
      </c>
      <c r="G91" s="8" t="s">
        <v>9</v>
      </c>
      <c r="H91" s="9">
        <v>1</v>
      </c>
      <c r="I91" s="9">
        <v>1</v>
      </c>
    </row>
    <row r="92" spans="2:10" ht="39.950000000000003" customHeight="1">
      <c r="B92" s="6" t="s">
        <v>212</v>
      </c>
      <c r="C92" s="7" t="s">
        <v>213</v>
      </c>
      <c r="D92" s="7" t="s">
        <v>73</v>
      </c>
      <c r="E92" s="7" t="s">
        <v>46</v>
      </c>
      <c r="F92" s="12">
        <v>1</v>
      </c>
      <c r="G92" s="19" t="s">
        <v>47</v>
      </c>
      <c r="H92" s="9">
        <v>1</v>
      </c>
      <c r="I92" s="9">
        <v>1</v>
      </c>
    </row>
    <row r="93" spans="2:10" ht="39.950000000000003" customHeight="1">
      <c r="B93" s="6" t="s">
        <v>214</v>
      </c>
      <c r="C93" s="7" t="s">
        <v>215</v>
      </c>
      <c r="D93" s="7" t="s">
        <v>65</v>
      </c>
      <c r="E93" s="7" t="s">
        <v>66</v>
      </c>
      <c r="F93" s="12">
        <f>7-1-1</f>
        <v>5</v>
      </c>
      <c r="G93" s="19" t="s">
        <v>47</v>
      </c>
      <c r="H93" s="9">
        <v>1</v>
      </c>
      <c r="I93" s="9">
        <v>1</v>
      </c>
    </row>
    <row r="94" spans="2:10" ht="39.950000000000003" customHeight="1">
      <c r="B94" s="6" t="s">
        <v>216</v>
      </c>
      <c r="C94" s="7" t="s">
        <v>217</v>
      </c>
      <c r="D94" s="7" t="s">
        <v>65</v>
      </c>
      <c r="E94" s="7" t="s">
        <v>66</v>
      </c>
      <c r="F94" s="12">
        <f>14-3</f>
        <v>11</v>
      </c>
      <c r="G94" s="19" t="s">
        <v>47</v>
      </c>
      <c r="H94" s="9">
        <v>1</v>
      </c>
      <c r="I94" s="9">
        <v>1</v>
      </c>
    </row>
    <row r="95" spans="2:10" ht="39.950000000000003" customHeight="1">
      <c r="B95" s="6" t="s">
        <v>218</v>
      </c>
      <c r="C95" s="7" t="s">
        <v>219</v>
      </c>
      <c r="D95" s="7" t="s">
        <v>73</v>
      </c>
      <c r="E95" s="7" t="s">
        <v>46</v>
      </c>
      <c r="F95" s="12">
        <f>1</f>
        <v>1</v>
      </c>
      <c r="G95" s="19" t="s">
        <v>47</v>
      </c>
      <c r="H95" s="9">
        <v>1</v>
      </c>
      <c r="I95" s="9">
        <v>1</v>
      </c>
    </row>
    <row r="96" spans="2:10" ht="39.950000000000003" customHeight="1">
      <c r="B96" s="6" t="s">
        <v>220</v>
      </c>
      <c r="C96" s="7" t="s">
        <v>221</v>
      </c>
      <c r="D96" s="7" t="s">
        <v>12</v>
      </c>
      <c r="E96" s="7" t="s">
        <v>8</v>
      </c>
      <c r="F96" s="12">
        <v>1</v>
      </c>
      <c r="G96" s="8" t="s">
        <v>9</v>
      </c>
      <c r="H96" s="9">
        <v>1</v>
      </c>
      <c r="I96" s="9">
        <v>1</v>
      </c>
    </row>
    <row r="97" spans="2:10" ht="39.950000000000003" customHeight="1">
      <c r="B97" s="6" t="s">
        <v>222</v>
      </c>
      <c r="C97" s="8" t="s">
        <v>223</v>
      </c>
      <c r="D97" s="7" t="s">
        <v>65</v>
      </c>
      <c r="E97" s="7" t="s">
        <v>66</v>
      </c>
      <c r="F97" s="12">
        <f>17-1</f>
        <v>16</v>
      </c>
      <c r="G97" s="19" t="s">
        <v>47</v>
      </c>
      <c r="H97" s="9">
        <v>1</v>
      </c>
      <c r="I97" s="9">
        <v>1</v>
      </c>
    </row>
    <row r="98" spans="2:10" ht="39.950000000000003" customHeight="1">
      <c r="B98" s="6" t="s">
        <v>224</v>
      </c>
      <c r="C98" s="7" t="s">
        <v>225</v>
      </c>
      <c r="D98" s="7" t="s">
        <v>65</v>
      </c>
      <c r="E98" s="7" t="s">
        <v>226</v>
      </c>
      <c r="F98" s="12">
        <f>5+6+4-1</f>
        <v>14</v>
      </c>
      <c r="G98" s="8" t="s">
        <v>9</v>
      </c>
      <c r="H98" s="9">
        <v>1</v>
      </c>
      <c r="I98" s="9">
        <v>1</v>
      </c>
    </row>
    <row r="99" spans="2:10" ht="39.950000000000003" customHeight="1">
      <c r="B99" s="6" t="s">
        <v>224</v>
      </c>
      <c r="C99" s="7" t="s">
        <v>225</v>
      </c>
      <c r="D99" s="7" t="s">
        <v>65</v>
      </c>
      <c r="E99" s="7" t="s">
        <v>227</v>
      </c>
      <c r="F99" s="12">
        <v>18</v>
      </c>
      <c r="G99" s="8" t="s">
        <v>9</v>
      </c>
      <c r="H99" s="9">
        <v>1</v>
      </c>
      <c r="I99" s="9">
        <v>1</v>
      </c>
    </row>
    <row r="100" spans="2:10" ht="39.950000000000003" customHeight="1">
      <c r="B100" s="6" t="s">
        <v>228</v>
      </c>
      <c r="C100" s="7" t="s">
        <v>229</v>
      </c>
      <c r="D100" s="7" t="s">
        <v>73</v>
      </c>
      <c r="E100" s="8" t="s">
        <v>66</v>
      </c>
      <c r="F100" s="12">
        <v>10</v>
      </c>
      <c r="G100" s="19" t="s">
        <v>47</v>
      </c>
      <c r="H100" s="9">
        <v>1</v>
      </c>
      <c r="I100" s="9">
        <v>1</v>
      </c>
    </row>
    <row r="101" spans="2:10" ht="39.950000000000003" customHeight="1">
      <c r="B101" s="15" t="s">
        <v>230</v>
      </c>
      <c r="C101" s="17" t="s">
        <v>231</v>
      </c>
      <c r="D101" s="16" t="s">
        <v>65</v>
      </c>
      <c r="E101" s="17" t="s">
        <v>66</v>
      </c>
      <c r="F101" s="18">
        <v>1</v>
      </c>
      <c r="G101" s="19" t="s">
        <v>47</v>
      </c>
      <c r="H101" s="9">
        <v>1</v>
      </c>
      <c r="I101" s="9">
        <v>1</v>
      </c>
    </row>
    <row r="102" spans="2:10" ht="39.950000000000003" customHeight="1">
      <c r="B102" s="6" t="s">
        <v>232</v>
      </c>
      <c r="C102" s="7" t="s">
        <v>233</v>
      </c>
      <c r="D102" s="7" t="s">
        <v>65</v>
      </c>
      <c r="E102" s="7" t="s">
        <v>46</v>
      </c>
      <c r="F102" s="12">
        <f>2</f>
        <v>2</v>
      </c>
      <c r="G102" s="19" t="s">
        <v>47</v>
      </c>
      <c r="H102" s="9">
        <v>1</v>
      </c>
      <c r="I102" s="9">
        <v>1</v>
      </c>
    </row>
    <row r="103" spans="2:10" ht="39.950000000000003" customHeight="1">
      <c r="B103" s="6" t="s">
        <v>234</v>
      </c>
      <c r="C103" s="7" t="s">
        <v>235</v>
      </c>
      <c r="D103" s="7"/>
      <c r="E103" s="8" t="s">
        <v>236</v>
      </c>
      <c r="F103" s="12">
        <f>2</f>
        <v>2</v>
      </c>
      <c r="G103" s="8" t="s">
        <v>9</v>
      </c>
      <c r="H103" s="9">
        <v>1</v>
      </c>
      <c r="I103" s="9">
        <v>1</v>
      </c>
    </row>
    <row r="104" spans="2:10" ht="39.950000000000003" customHeight="1">
      <c r="B104" s="6" t="s">
        <v>237</v>
      </c>
      <c r="C104" s="7" t="s">
        <v>238</v>
      </c>
      <c r="D104" s="7"/>
      <c r="E104" s="8" t="s">
        <v>236</v>
      </c>
      <c r="F104" s="12">
        <v>3</v>
      </c>
      <c r="G104" s="8" t="s">
        <v>9</v>
      </c>
      <c r="H104" s="9">
        <v>1</v>
      </c>
      <c r="I104" s="9">
        <v>1</v>
      </c>
    </row>
    <row r="105" spans="2:10" ht="39.950000000000003" customHeight="1">
      <c r="B105" s="6" t="s">
        <v>239</v>
      </c>
      <c r="C105" s="7" t="s">
        <v>240</v>
      </c>
      <c r="D105" s="7" t="s">
        <v>77</v>
      </c>
      <c r="E105" s="7" t="s">
        <v>50</v>
      </c>
      <c r="F105" s="12">
        <f>10-2+2</f>
        <v>10</v>
      </c>
      <c r="G105" s="8" t="s">
        <v>9</v>
      </c>
      <c r="H105" s="9">
        <v>1</v>
      </c>
      <c r="I105" s="9">
        <v>1</v>
      </c>
    </row>
    <row r="106" spans="2:10" ht="39.950000000000003" customHeight="1">
      <c r="B106" s="6" t="s">
        <v>241</v>
      </c>
      <c r="C106" s="7" t="s">
        <v>242</v>
      </c>
      <c r="D106" s="7" t="s">
        <v>77</v>
      </c>
      <c r="E106" s="7" t="s">
        <v>50</v>
      </c>
      <c r="F106" s="7">
        <v>8</v>
      </c>
      <c r="G106" s="8" t="s">
        <v>9</v>
      </c>
      <c r="H106" s="9">
        <v>1</v>
      </c>
      <c r="I106" s="9">
        <v>1</v>
      </c>
    </row>
    <row r="107" spans="2:10" ht="39.950000000000003" customHeight="1">
      <c r="B107" s="6" t="s">
        <v>243</v>
      </c>
      <c r="C107" s="7" t="s">
        <v>244</v>
      </c>
      <c r="D107" s="7" t="s">
        <v>65</v>
      </c>
      <c r="E107" s="7" t="s">
        <v>66</v>
      </c>
      <c r="F107" s="7">
        <f>11-1-1-4-2-1-1+10</f>
        <v>11</v>
      </c>
      <c r="G107" s="19" t="s">
        <v>47</v>
      </c>
      <c r="H107" s="9">
        <v>1</v>
      </c>
      <c r="I107" s="9">
        <v>1</v>
      </c>
    </row>
    <row r="108" spans="2:10" ht="39.950000000000003" customHeight="1">
      <c r="B108" s="6" t="s">
        <v>243</v>
      </c>
      <c r="C108" s="7" t="s">
        <v>244</v>
      </c>
      <c r="D108" s="7" t="s">
        <v>51</v>
      </c>
      <c r="E108" s="7" t="s">
        <v>66</v>
      </c>
      <c r="F108" s="12">
        <v>11</v>
      </c>
      <c r="G108" s="19" t="s">
        <v>47</v>
      </c>
      <c r="H108" s="9">
        <v>1</v>
      </c>
      <c r="I108" s="9">
        <v>1</v>
      </c>
    </row>
    <row r="109" spans="2:10" ht="39.950000000000003" customHeight="1">
      <c r="B109" s="6" t="s">
        <v>245</v>
      </c>
      <c r="C109" s="7" t="s">
        <v>169</v>
      </c>
      <c r="D109" s="7"/>
      <c r="E109" s="7" t="s">
        <v>170</v>
      </c>
      <c r="F109" s="12">
        <v>14</v>
      </c>
      <c r="G109" s="8" t="s">
        <v>9</v>
      </c>
      <c r="H109" s="9">
        <v>1</v>
      </c>
      <c r="I109" s="9">
        <v>1</v>
      </c>
      <c r="J109" s="9"/>
    </row>
    <row r="110" spans="2:10" s="9" customFormat="1" ht="39.950000000000003" customHeight="1">
      <c r="B110" s="6" t="s">
        <v>246</v>
      </c>
      <c r="C110" s="7" t="s">
        <v>247</v>
      </c>
      <c r="D110" s="7" t="s">
        <v>65</v>
      </c>
      <c r="E110" s="7" t="s">
        <v>66</v>
      </c>
      <c r="F110" s="12">
        <f>19+4</f>
        <v>23</v>
      </c>
      <c r="G110" s="19" t="s">
        <v>47</v>
      </c>
      <c r="H110" s="9">
        <v>1</v>
      </c>
      <c r="I110" s="9">
        <v>1</v>
      </c>
      <c r="J110" s="5"/>
    </row>
    <row r="111" spans="2:10" ht="39.950000000000003" customHeight="1">
      <c r="B111" s="6" t="s">
        <v>248</v>
      </c>
      <c r="C111" s="7" t="s">
        <v>249</v>
      </c>
      <c r="D111" s="7" t="s">
        <v>250</v>
      </c>
      <c r="E111" s="8" t="s">
        <v>251</v>
      </c>
      <c r="F111" s="12">
        <f>10-1-1-1-1-1-1-1-1-1-1+9-1</f>
        <v>8</v>
      </c>
      <c r="G111" s="8" t="s">
        <v>9</v>
      </c>
      <c r="H111" s="9">
        <v>1</v>
      </c>
      <c r="I111" s="9">
        <v>1</v>
      </c>
    </row>
    <row r="112" spans="2:10" ht="39.950000000000003" customHeight="1">
      <c r="B112" s="13" t="s">
        <v>252</v>
      </c>
      <c r="C112" s="17" t="s">
        <v>253</v>
      </c>
      <c r="D112" s="8"/>
      <c r="E112" s="7" t="s">
        <v>50</v>
      </c>
      <c r="F112" s="14">
        <v>6</v>
      </c>
      <c r="G112" s="8" t="s">
        <v>9</v>
      </c>
      <c r="H112" s="9">
        <v>1</v>
      </c>
      <c r="I112" s="9">
        <v>1</v>
      </c>
    </row>
    <row r="113" spans="2:10" ht="39.950000000000003" customHeight="1">
      <c r="B113" s="15" t="s">
        <v>254</v>
      </c>
      <c r="C113" s="16" t="s">
        <v>255</v>
      </c>
      <c r="D113" s="16"/>
      <c r="E113" s="17" t="s">
        <v>66</v>
      </c>
      <c r="F113" s="18">
        <f>5+3</f>
        <v>8</v>
      </c>
      <c r="G113" s="19" t="s">
        <v>47</v>
      </c>
      <c r="H113" s="9">
        <v>1</v>
      </c>
      <c r="I113" s="9">
        <v>1</v>
      </c>
    </row>
    <row r="114" spans="2:10" ht="39.950000000000003" customHeight="1">
      <c r="B114" s="15" t="s">
        <v>254</v>
      </c>
      <c r="C114" s="16" t="s">
        <v>255</v>
      </c>
      <c r="D114" s="16"/>
      <c r="E114" s="17" t="s">
        <v>66</v>
      </c>
      <c r="F114" s="18">
        <f>10-1-1-1-1-1</f>
        <v>5</v>
      </c>
      <c r="G114" s="19" t="s">
        <v>47</v>
      </c>
      <c r="H114" s="9">
        <v>1</v>
      </c>
      <c r="I114" s="9">
        <v>1</v>
      </c>
    </row>
    <row r="115" spans="2:10" ht="39.950000000000003" customHeight="1">
      <c r="B115" s="15" t="s">
        <v>256</v>
      </c>
      <c r="C115" s="16" t="s">
        <v>257</v>
      </c>
      <c r="D115" s="16" t="s">
        <v>65</v>
      </c>
      <c r="E115" s="17" t="s">
        <v>66</v>
      </c>
      <c r="F115" s="18">
        <f>5+3</f>
        <v>8</v>
      </c>
      <c r="G115" s="19" t="s">
        <v>47</v>
      </c>
      <c r="H115" s="9">
        <v>1</v>
      </c>
      <c r="I115" s="9">
        <v>1</v>
      </c>
    </row>
    <row r="116" spans="2:10" ht="39.950000000000003" customHeight="1">
      <c r="B116" s="6" t="s">
        <v>256</v>
      </c>
      <c r="C116" s="7" t="s">
        <v>257</v>
      </c>
      <c r="D116" s="7" t="s">
        <v>65</v>
      </c>
      <c r="E116" s="7" t="s">
        <v>66</v>
      </c>
      <c r="F116" s="12">
        <v>10</v>
      </c>
      <c r="G116" s="19" t="s">
        <v>47</v>
      </c>
      <c r="H116" s="9">
        <v>1</v>
      </c>
      <c r="I116" s="9">
        <v>1</v>
      </c>
    </row>
    <row r="117" spans="2:10" ht="39.950000000000003" customHeight="1">
      <c r="B117" s="15" t="s">
        <v>256</v>
      </c>
      <c r="C117" s="16" t="s">
        <v>257</v>
      </c>
      <c r="D117" s="16" t="s">
        <v>65</v>
      </c>
      <c r="E117" s="17" t="s">
        <v>66</v>
      </c>
      <c r="F117" s="18">
        <f>9-1</f>
        <v>8</v>
      </c>
      <c r="G117" s="19" t="s">
        <v>47</v>
      </c>
      <c r="H117" s="9">
        <v>1</v>
      </c>
      <c r="I117" s="9">
        <v>1</v>
      </c>
    </row>
    <row r="118" spans="2:10" ht="39.950000000000003" customHeight="1">
      <c r="B118" s="6" t="s">
        <v>258</v>
      </c>
      <c r="C118" s="7" t="s">
        <v>259</v>
      </c>
      <c r="D118" s="7"/>
      <c r="E118" s="7" t="s">
        <v>66</v>
      </c>
      <c r="F118" s="12">
        <f>275-40-40+3</f>
        <v>198</v>
      </c>
      <c r="G118" s="19" t="s">
        <v>47</v>
      </c>
      <c r="H118" s="9">
        <v>1</v>
      </c>
      <c r="I118" s="9">
        <v>1</v>
      </c>
    </row>
    <row r="119" spans="2:10" ht="39.950000000000003" customHeight="1">
      <c r="B119" s="15" t="s">
        <v>260</v>
      </c>
      <c r="C119" s="16" t="s">
        <v>261</v>
      </c>
      <c r="D119" s="16" t="s">
        <v>65</v>
      </c>
      <c r="E119" s="17" t="s">
        <v>66</v>
      </c>
      <c r="F119" s="16">
        <f>12+5-2-1-1-1-1-1-1-1-1-1-1-1+3</f>
        <v>7</v>
      </c>
      <c r="G119" s="19" t="s">
        <v>47</v>
      </c>
      <c r="H119" s="9">
        <v>1</v>
      </c>
      <c r="I119" s="9">
        <v>1</v>
      </c>
    </row>
    <row r="120" spans="2:10" ht="39.950000000000003" customHeight="1">
      <c r="B120" s="6" t="s">
        <v>262</v>
      </c>
      <c r="C120" s="8" t="s">
        <v>263</v>
      </c>
      <c r="D120" s="7"/>
      <c r="E120" s="7" t="s">
        <v>264</v>
      </c>
      <c r="F120" s="12">
        <v>167</v>
      </c>
      <c r="G120" s="8" t="s">
        <v>9</v>
      </c>
      <c r="H120" s="9">
        <v>1</v>
      </c>
      <c r="I120" s="9">
        <v>1</v>
      </c>
    </row>
    <row r="121" spans="2:10" ht="39.950000000000003" customHeight="1">
      <c r="B121" s="6" t="s">
        <v>265</v>
      </c>
      <c r="C121" s="8" t="s">
        <v>266</v>
      </c>
      <c r="D121" s="7"/>
      <c r="E121" s="7" t="s">
        <v>29</v>
      </c>
      <c r="F121" s="12">
        <v>5</v>
      </c>
      <c r="G121" s="8" t="s">
        <v>9</v>
      </c>
      <c r="H121" s="9">
        <v>1</v>
      </c>
      <c r="I121" s="9">
        <v>1</v>
      </c>
    </row>
    <row r="122" spans="2:10" ht="39.950000000000003" customHeight="1">
      <c r="B122" s="6" t="s">
        <v>267</v>
      </c>
      <c r="C122" s="8" t="s">
        <v>268</v>
      </c>
      <c r="D122" s="7"/>
      <c r="E122" s="7" t="s">
        <v>29</v>
      </c>
      <c r="F122" s="12">
        <f>10</f>
        <v>10</v>
      </c>
      <c r="G122" s="8" t="s">
        <v>9</v>
      </c>
      <c r="H122" s="9">
        <v>1</v>
      </c>
      <c r="I122" s="9">
        <v>1</v>
      </c>
    </row>
    <row r="123" spans="2:10" ht="39.950000000000003" customHeight="1">
      <c r="B123" s="6" t="s">
        <v>269</v>
      </c>
      <c r="C123" s="16" t="s">
        <v>270</v>
      </c>
      <c r="D123" s="7"/>
      <c r="E123" s="7" t="s">
        <v>29</v>
      </c>
      <c r="F123" s="12">
        <f>10</f>
        <v>10</v>
      </c>
      <c r="G123" s="8" t="s">
        <v>9</v>
      </c>
      <c r="H123" s="9">
        <v>1</v>
      </c>
      <c r="I123" s="9">
        <v>1</v>
      </c>
      <c r="J123" s="9"/>
    </row>
    <row r="124" spans="2:10" s="9" customFormat="1" ht="39.950000000000003" customHeight="1">
      <c r="B124" s="6" t="s">
        <v>271</v>
      </c>
      <c r="C124" s="7" t="s">
        <v>272</v>
      </c>
      <c r="D124" s="7" t="s">
        <v>65</v>
      </c>
      <c r="E124" s="7" t="s">
        <v>66</v>
      </c>
      <c r="F124" s="12">
        <f>3+2-1+7-1-3-1-1</f>
        <v>5</v>
      </c>
      <c r="G124" s="19" t="s">
        <v>47</v>
      </c>
      <c r="H124" s="9">
        <v>1</v>
      </c>
      <c r="I124" s="9">
        <v>1</v>
      </c>
      <c r="J124" s="5"/>
    </row>
    <row r="125" spans="2:10" ht="39.950000000000003" customHeight="1">
      <c r="B125" s="6" t="s">
        <v>273</v>
      </c>
      <c r="C125" s="7" t="s">
        <v>274</v>
      </c>
      <c r="D125" s="7"/>
      <c r="E125" s="7" t="s">
        <v>275</v>
      </c>
      <c r="F125" s="12">
        <v>8</v>
      </c>
      <c r="G125" s="8" t="s">
        <v>9</v>
      </c>
      <c r="H125" s="9">
        <v>1</v>
      </c>
      <c r="I125" s="9">
        <v>1</v>
      </c>
    </row>
    <row r="126" spans="2:10" ht="39.950000000000003" customHeight="1">
      <c r="B126" s="6" t="s">
        <v>276</v>
      </c>
      <c r="C126" s="7" t="s">
        <v>277</v>
      </c>
      <c r="D126" s="7" t="s">
        <v>69</v>
      </c>
      <c r="E126" s="7" t="s">
        <v>278</v>
      </c>
      <c r="F126" s="12">
        <v>19</v>
      </c>
      <c r="G126" s="8" t="s">
        <v>210</v>
      </c>
      <c r="H126" s="9">
        <v>1</v>
      </c>
      <c r="I126" s="9">
        <v>1</v>
      </c>
    </row>
    <row r="127" spans="2:10" ht="39.950000000000003" customHeight="1">
      <c r="B127" s="13" t="s">
        <v>279</v>
      </c>
      <c r="C127" s="8" t="s">
        <v>280</v>
      </c>
      <c r="D127" s="8" t="s">
        <v>69</v>
      </c>
      <c r="E127" s="8" t="s">
        <v>206</v>
      </c>
      <c r="F127" s="14">
        <v>18</v>
      </c>
      <c r="G127" s="8" t="s">
        <v>281</v>
      </c>
      <c r="H127" s="9">
        <v>1</v>
      </c>
      <c r="I127" s="9">
        <v>1</v>
      </c>
    </row>
    <row r="128" spans="2:10" ht="39.950000000000003" customHeight="1">
      <c r="B128" s="10" t="s">
        <v>282</v>
      </c>
      <c r="C128" s="10" t="s">
        <v>283</v>
      </c>
      <c r="D128" s="7"/>
      <c r="E128" s="7" t="s">
        <v>8</v>
      </c>
      <c r="F128" s="12">
        <f>2-1</f>
        <v>1</v>
      </c>
      <c r="G128" s="8" t="s">
        <v>284</v>
      </c>
      <c r="H128" s="9">
        <v>1</v>
      </c>
      <c r="I128" s="9">
        <v>1</v>
      </c>
    </row>
    <row r="129" spans="2:9" ht="39.950000000000003" customHeight="1">
      <c r="B129" s="6" t="s">
        <v>285</v>
      </c>
      <c r="C129" s="7" t="s">
        <v>286</v>
      </c>
      <c r="D129" s="7" t="s">
        <v>69</v>
      </c>
      <c r="E129" s="7" t="s">
        <v>275</v>
      </c>
      <c r="F129" s="12">
        <v>3</v>
      </c>
      <c r="G129" s="8" t="s">
        <v>287</v>
      </c>
      <c r="H129" s="9">
        <v>1</v>
      </c>
      <c r="I129" s="9">
        <v>1</v>
      </c>
    </row>
    <row r="130" spans="2:9" ht="39.950000000000003" customHeight="1">
      <c r="B130" s="13" t="s">
        <v>288</v>
      </c>
      <c r="C130" s="8" t="s">
        <v>289</v>
      </c>
      <c r="D130" s="8" t="s">
        <v>69</v>
      </c>
      <c r="E130" s="8" t="s">
        <v>206</v>
      </c>
      <c r="F130" s="14">
        <v>7</v>
      </c>
      <c r="G130" s="8" t="s">
        <v>210</v>
      </c>
      <c r="H130" s="9">
        <v>1</v>
      </c>
      <c r="I130" s="9">
        <v>1</v>
      </c>
    </row>
    <row r="131" spans="2:9" ht="39.950000000000003" customHeight="1">
      <c r="B131" s="6" t="s">
        <v>290</v>
      </c>
      <c r="C131" s="7" t="s">
        <v>291</v>
      </c>
      <c r="D131" s="7" t="s">
        <v>69</v>
      </c>
      <c r="E131" s="7" t="s">
        <v>278</v>
      </c>
      <c r="F131" s="12">
        <v>28</v>
      </c>
      <c r="G131" s="8" t="s">
        <v>292</v>
      </c>
      <c r="H131" s="9">
        <v>1</v>
      </c>
      <c r="I131" s="9">
        <v>1</v>
      </c>
    </row>
    <row r="132" spans="2:9" ht="39.950000000000003" customHeight="1">
      <c r="B132" s="13" t="s">
        <v>293</v>
      </c>
      <c r="C132" s="8" t="s">
        <v>294</v>
      </c>
      <c r="D132" s="8" t="s">
        <v>69</v>
      </c>
      <c r="E132" s="8" t="s">
        <v>206</v>
      </c>
      <c r="F132" s="14">
        <v>4</v>
      </c>
      <c r="G132" s="8" t="s">
        <v>210</v>
      </c>
      <c r="H132" s="9">
        <v>1</v>
      </c>
      <c r="I132" s="9">
        <v>1</v>
      </c>
    </row>
    <row r="133" spans="2:9" ht="39.950000000000003" customHeight="1">
      <c r="B133" s="6" t="s">
        <v>295</v>
      </c>
      <c r="C133" s="7" t="s">
        <v>169</v>
      </c>
      <c r="D133" s="7"/>
      <c r="E133" s="7" t="s">
        <v>170</v>
      </c>
      <c r="F133" s="12">
        <v>1</v>
      </c>
      <c r="G133" s="8" t="s">
        <v>9</v>
      </c>
      <c r="H133" s="9">
        <v>1</v>
      </c>
      <c r="I133" s="9">
        <v>1</v>
      </c>
    </row>
    <row r="134" spans="2:9" ht="39.950000000000003" customHeight="1">
      <c r="B134" s="6" t="s">
        <v>296</v>
      </c>
      <c r="C134" s="7" t="s">
        <v>297</v>
      </c>
      <c r="D134" s="7" t="s">
        <v>65</v>
      </c>
      <c r="E134" s="7" t="s">
        <v>298</v>
      </c>
      <c r="F134" s="12">
        <f>10+5+6</f>
        <v>21</v>
      </c>
      <c r="G134" s="19" t="s">
        <v>47</v>
      </c>
      <c r="H134" s="9">
        <v>1</v>
      </c>
      <c r="I134" s="9">
        <v>1</v>
      </c>
    </row>
    <row r="135" spans="2:9" ht="39.950000000000003" customHeight="1">
      <c r="B135" s="6" t="s">
        <v>296</v>
      </c>
      <c r="C135" s="7" t="s">
        <v>297</v>
      </c>
      <c r="D135" s="7" t="s">
        <v>65</v>
      </c>
      <c r="E135" s="7" t="s">
        <v>66</v>
      </c>
      <c r="F135" s="12">
        <f>8+4</f>
        <v>12</v>
      </c>
      <c r="G135" s="19" t="s">
        <v>47</v>
      </c>
      <c r="H135" s="9">
        <v>1</v>
      </c>
      <c r="I135" s="9">
        <v>1</v>
      </c>
    </row>
    <row r="136" spans="2:9" ht="39.950000000000003" customHeight="1">
      <c r="B136" s="6" t="s">
        <v>299</v>
      </c>
      <c r="C136" s="7" t="s">
        <v>300</v>
      </c>
      <c r="D136" s="7" t="s">
        <v>65</v>
      </c>
      <c r="E136" s="7" t="s">
        <v>66</v>
      </c>
      <c r="F136" s="12">
        <f>12+4</f>
        <v>16</v>
      </c>
      <c r="G136" s="19" t="s">
        <v>47</v>
      </c>
      <c r="H136" s="9">
        <v>1</v>
      </c>
      <c r="I136" s="9">
        <v>1</v>
      </c>
    </row>
    <row r="137" spans="2:9" ht="39.950000000000003" customHeight="1">
      <c r="B137" s="15" t="s">
        <v>301</v>
      </c>
      <c r="C137" s="16" t="s">
        <v>302</v>
      </c>
      <c r="D137" s="16" t="s">
        <v>65</v>
      </c>
      <c r="E137" s="17" t="s">
        <v>66</v>
      </c>
      <c r="F137" s="18">
        <f>6-1-1-1-1-1-1+5-1-1-1-1-1+5+3</f>
        <v>8</v>
      </c>
      <c r="G137" s="19" t="s">
        <v>47</v>
      </c>
      <c r="H137" s="9">
        <v>1</v>
      </c>
      <c r="I137" s="9">
        <v>1</v>
      </c>
    </row>
    <row r="138" spans="2:9" ht="39.950000000000003" customHeight="1">
      <c r="B138" s="6" t="s">
        <v>303</v>
      </c>
      <c r="C138" s="7" t="s">
        <v>304</v>
      </c>
      <c r="D138" s="7"/>
      <c r="E138" s="7" t="s">
        <v>123</v>
      </c>
      <c r="F138" s="12">
        <v>2</v>
      </c>
      <c r="G138" s="8" t="s">
        <v>9</v>
      </c>
      <c r="H138" s="9">
        <v>1</v>
      </c>
      <c r="I138" s="9">
        <v>1</v>
      </c>
    </row>
    <row r="139" spans="2:9" ht="39.950000000000003" customHeight="1">
      <c r="B139" s="6" t="s">
        <v>305</v>
      </c>
      <c r="C139" s="7" t="s">
        <v>306</v>
      </c>
      <c r="D139" s="7"/>
      <c r="E139" s="7" t="s">
        <v>123</v>
      </c>
      <c r="F139" s="12">
        <v>4</v>
      </c>
      <c r="G139" s="8" t="s">
        <v>9</v>
      </c>
      <c r="H139" s="9">
        <v>1</v>
      </c>
      <c r="I139" s="9">
        <v>1</v>
      </c>
    </row>
    <row r="140" spans="2:9" ht="39.950000000000003" customHeight="1">
      <c r="B140" s="6" t="s">
        <v>307</v>
      </c>
      <c r="C140" s="7" t="s">
        <v>308</v>
      </c>
      <c r="D140" s="7"/>
      <c r="E140" s="7" t="s">
        <v>123</v>
      </c>
      <c r="F140" s="12">
        <v>2</v>
      </c>
      <c r="G140" s="8" t="s">
        <v>9</v>
      </c>
      <c r="H140" s="9">
        <v>1</v>
      </c>
      <c r="I140" s="9">
        <v>1</v>
      </c>
    </row>
    <row r="141" spans="2:9" ht="39.950000000000003" customHeight="1">
      <c r="B141" s="6" t="s">
        <v>309</v>
      </c>
      <c r="C141" s="7" t="s">
        <v>310</v>
      </c>
      <c r="D141" s="7"/>
      <c r="E141" s="7" t="s">
        <v>123</v>
      </c>
      <c r="F141" s="12">
        <v>3</v>
      </c>
      <c r="G141" s="8" t="s">
        <v>9</v>
      </c>
      <c r="H141" s="9">
        <v>1</v>
      </c>
      <c r="I141" s="9">
        <v>1</v>
      </c>
    </row>
    <row r="142" spans="2:9" ht="39.950000000000003" customHeight="1">
      <c r="B142" s="6" t="s">
        <v>311</v>
      </c>
      <c r="C142" s="7" t="s">
        <v>312</v>
      </c>
      <c r="D142" s="7"/>
      <c r="E142" s="7" t="s">
        <v>123</v>
      </c>
      <c r="F142" s="12">
        <v>9</v>
      </c>
      <c r="G142" s="8" t="s">
        <v>9</v>
      </c>
      <c r="H142" s="9">
        <v>1</v>
      </c>
      <c r="I142" s="9">
        <v>1</v>
      </c>
    </row>
    <row r="143" spans="2:9" ht="39.950000000000003" customHeight="1">
      <c r="B143" s="6" t="s">
        <v>313</v>
      </c>
      <c r="C143" s="7" t="s">
        <v>314</v>
      </c>
      <c r="D143" s="7"/>
      <c r="E143" s="7" t="s">
        <v>123</v>
      </c>
      <c r="F143" s="12">
        <v>2</v>
      </c>
      <c r="G143" s="8" t="s">
        <v>9</v>
      </c>
      <c r="H143" s="9">
        <v>1</v>
      </c>
      <c r="I143" s="9">
        <v>1</v>
      </c>
    </row>
    <row r="144" spans="2:9" ht="39.950000000000003" customHeight="1">
      <c r="B144" s="6" t="s">
        <v>315</v>
      </c>
      <c r="C144" s="7" t="s">
        <v>169</v>
      </c>
      <c r="D144" s="7"/>
      <c r="E144" s="7" t="s">
        <v>170</v>
      </c>
      <c r="F144" s="12">
        <v>2</v>
      </c>
      <c r="G144" s="8" t="s">
        <v>9</v>
      </c>
      <c r="H144" s="9">
        <v>1</v>
      </c>
      <c r="I144" s="9">
        <v>1</v>
      </c>
    </row>
    <row r="145" spans="2:9" ht="39.950000000000003" customHeight="1">
      <c r="B145" s="6" t="s">
        <v>316</v>
      </c>
      <c r="C145" s="7" t="s">
        <v>169</v>
      </c>
      <c r="D145" s="7"/>
      <c r="E145" s="7" t="s">
        <v>170</v>
      </c>
      <c r="F145" s="12">
        <v>2</v>
      </c>
      <c r="G145" s="8" t="s">
        <v>9</v>
      </c>
      <c r="H145" s="9">
        <v>1</v>
      </c>
      <c r="I145" s="9">
        <v>1</v>
      </c>
    </row>
    <row r="146" spans="2:9" s="9" customFormat="1" ht="39.950000000000003" customHeight="1">
      <c r="B146" s="6" t="s">
        <v>317</v>
      </c>
      <c r="C146" s="7" t="s">
        <v>169</v>
      </c>
      <c r="D146" s="7"/>
      <c r="E146" s="7" t="s">
        <v>170</v>
      </c>
      <c r="F146" s="12">
        <v>2</v>
      </c>
      <c r="G146" s="8" t="s">
        <v>9</v>
      </c>
      <c r="H146" s="9">
        <v>1</v>
      </c>
      <c r="I146" s="9">
        <v>1</v>
      </c>
    </row>
    <row r="147" spans="2:9" s="9" customFormat="1" ht="39.950000000000003" customHeight="1">
      <c r="B147" s="15" t="s">
        <v>318</v>
      </c>
      <c r="C147" s="16" t="s">
        <v>319</v>
      </c>
      <c r="D147" s="16"/>
      <c r="E147" s="17" t="s">
        <v>26</v>
      </c>
      <c r="F147" s="18">
        <v>19</v>
      </c>
      <c r="G147" s="8" t="s">
        <v>9</v>
      </c>
      <c r="H147" s="9">
        <v>1</v>
      </c>
      <c r="I147" s="9">
        <v>1</v>
      </c>
    </row>
    <row r="148" spans="2:9" s="9" customFormat="1" ht="39.950000000000003" customHeight="1">
      <c r="B148" s="6" t="s">
        <v>320</v>
      </c>
      <c r="C148" s="7" t="s">
        <v>321</v>
      </c>
      <c r="D148" s="7" t="s">
        <v>108</v>
      </c>
      <c r="E148" s="7" t="s">
        <v>40</v>
      </c>
      <c r="F148" s="12">
        <f>2</f>
        <v>2</v>
      </c>
      <c r="G148" s="8" t="s">
        <v>9</v>
      </c>
      <c r="H148" s="9">
        <v>1</v>
      </c>
      <c r="I148" s="9">
        <v>1</v>
      </c>
    </row>
    <row r="149" spans="2:9" s="9" customFormat="1" ht="39.950000000000003" customHeight="1">
      <c r="B149" s="6" t="s">
        <v>322</v>
      </c>
      <c r="C149" s="7" t="s">
        <v>323</v>
      </c>
      <c r="D149" s="7" t="s">
        <v>69</v>
      </c>
      <c r="E149" s="7" t="s">
        <v>40</v>
      </c>
      <c r="F149" s="12">
        <v>10</v>
      </c>
      <c r="G149" s="8" t="s">
        <v>9</v>
      </c>
      <c r="H149" s="9">
        <v>1</v>
      </c>
      <c r="I149" s="9">
        <v>1</v>
      </c>
    </row>
    <row r="150" spans="2:9" s="9" customFormat="1" ht="39.950000000000003" customHeight="1">
      <c r="B150" s="13" t="s">
        <v>324</v>
      </c>
      <c r="C150" s="7" t="s">
        <v>325</v>
      </c>
      <c r="D150" s="8" t="s">
        <v>69</v>
      </c>
      <c r="E150" s="8" t="s">
        <v>40</v>
      </c>
      <c r="F150" s="14">
        <v>10</v>
      </c>
      <c r="G150" s="8" t="s">
        <v>9</v>
      </c>
      <c r="H150" s="9">
        <v>1</v>
      </c>
      <c r="I150" s="9">
        <v>1</v>
      </c>
    </row>
    <row r="151" spans="2:9" s="9" customFormat="1" ht="39.950000000000003" customHeight="1">
      <c r="B151" s="6" t="s">
        <v>326</v>
      </c>
      <c r="C151" s="7" t="s">
        <v>169</v>
      </c>
      <c r="D151" s="7"/>
      <c r="E151" s="7" t="s">
        <v>170</v>
      </c>
      <c r="F151" s="12">
        <v>1</v>
      </c>
      <c r="G151" s="8" t="s">
        <v>9</v>
      </c>
      <c r="H151" s="9">
        <v>1</v>
      </c>
      <c r="I151" s="9">
        <v>1</v>
      </c>
    </row>
    <row r="152" spans="2:9" s="9" customFormat="1" ht="39.950000000000003" customHeight="1">
      <c r="B152" s="6" t="s">
        <v>327</v>
      </c>
      <c r="C152" s="7" t="s">
        <v>328</v>
      </c>
      <c r="D152" s="7" t="s">
        <v>180</v>
      </c>
      <c r="E152" s="8" t="s">
        <v>236</v>
      </c>
      <c r="F152" s="12">
        <f>5-1-1+8-1-3-1-1-1-2</f>
        <v>2</v>
      </c>
      <c r="G152" s="8" t="s">
        <v>9</v>
      </c>
      <c r="H152" s="9">
        <v>1</v>
      </c>
      <c r="I152" s="9">
        <v>1</v>
      </c>
    </row>
    <row r="153" spans="2:9" s="9" customFormat="1" ht="39.950000000000003" customHeight="1">
      <c r="B153" s="6" t="s">
        <v>329</v>
      </c>
      <c r="C153" s="7" t="s">
        <v>330</v>
      </c>
      <c r="D153" s="7"/>
      <c r="E153" s="7" t="s">
        <v>331</v>
      </c>
      <c r="F153" s="12">
        <v>1</v>
      </c>
      <c r="G153" s="8" t="s">
        <v>9</v>
      </c>
      <c r="H153" s="9">
        <v>1</v>
      </c>
      <c r="I153" s="9">
        <v>1</v>
      </c>
    </row>
    <row r="154" spans="2:9" s="9" customFormat="1" ht="39.950000000000003" customHeight="1">
      <c r="B154" s="6" t="s">
        <v>332</v>
      </c>
      <c r="C154" s="7" t="s">
        <v>333</v>
      </c>
      <c r="D154" s="7"/>
      <c r="E154" s="7" t="s">
        <v>334</v>
      </c>
      <c r="F154" s="12">
        <v>8</v>
      </c>
      <c r="G154" s="8" t="s">
        <v>9</v>
      </c>
      <c r="H154" s="9">
        <v>1</v>
      </c>
      <c r="I154" s="9">
        <v>1</v>
      </c>
    </row>
    <row r="155" spans="2:9" s="9" customFormat="1" ht="39.950000000000003" customHeight="1">
      <c r="B155" s="6" t="s">
        <v>335</v>
      </c>
      <c r="C155" s="7" t="s">
        <v>330</v>
      </c>
      <c r="D155" s="7"/>
      <c r="E155" s="7" t="s">
        <v>331</v>
      </c>
      <c r="F155" s="12">
        <v>3</v>
      </c>
      <c r="G155" s="8" t="s">
        <v>9</v>
      </c>
      <c r="H155" s="9">
        <v>1</v>
      </c>
      <c r="I155" s="9">
        <v>1</v>
      </c>
    </row>
    <row r="156" spans="2:9" s="9" customFormat="1" ht="39.950000000000003" customHeight="1">
      <c r="B156" s="6" t="s">
        <v>336</v>
      </c>
      <c r="C156" s="7" t="s">
        <v>337</v>
      </c>
      <c r="D156" s="7" t="s">
        <v>145</v>
      </c>
      <c r="E156" s="7" t="s">
        <v>146</v>
      </c>
      <c r="F156" s="12">
        <f>5-1</f>
        <v>4</v>
      </c>
      <c r="G156" s="8" t="s">
        <v>9</v>
      </c>
      <c r="H156" s="9">
        <v>1</v>
      </c>
      <c r="I156" s="9">
        <v>1</v>
      </c>
    </row>
    <row r="157" spans="2:9" s="9" customFormat="1" ht="39.950000000000003" customHeight="1">
      <c r="B157" s="6" t="s">
        <v>338</v>
      </c>
      <c r="C157" s="7" t="s">
        <v>339</v>
      </c>
      <c r="D157" s="7"/>
      <c r="E157" s="7" t="s">
        <v>340</v>
      </c>
      <c r="F157" s="12">
        <v>2</v>
      </c>
      <c r="G157" s="8" t="s">
        <v>9</v>
      </c>
      <c r="H157" s="9">
        <v>1</v>
      </c>
      <c r="I157" s="9">
        <v>1</v>
      </c>
    </row>
    <row r="158" spans="2:9" s="9" customFormat="1" ht="39.950000000000003" customHeight="1">
      <c r="B158" s="6" t="s">
        <v>341</v>
      </c>
      <c r="C158" s="7" t="s">
        <v>342</v>
      </c>
      <c r="D158" s="7" t="s">
        <v>145</v>
      </c>
      <c r="E158" s="7" t="s">
        <v>146</v>
      </c>
      <c r="F158" s="12">
        <v>1</v>
      </c>
      <c r="G158" s="8" t="s">
        <v>9</v>
      </c>
      <c r="H158" s="9">
        <v>1</v>
      </c>
      <c r="I158" s="9">
        <v>1</v>
      </c>
    </row>
    <row r="159" spans="2:9" s="9" customFormat="1" ht="39.950000000000003" customHeight="1">
      <c r="B159" s="6" t="s">
        <v>343</v>
      </c>
      <c r="C159" s="7" t="s">
        <v>344</v>
      </c>
      <c r="D159" s="7"/>
      <c r="E159" s="7" t="s">
        <v>345</v>
      </c>
      <c r="F159" s="12">
        <v>2</v>
      </c>
      <c r="G159" s="8"/>
      <c r="H159" s="9">
        <v>1</v>
      </c>
      <c r="I159" s="9">
        <v>1</v>
      </c>
    </row>
    <row r="160" spans="2:9" s="9" customFormat="1" ht="39.950000000000003" customHeight="1">
      <c r="B160" s="6" t="s">
        <v>346</v>
      </c>
      <c r="C160" s="7" t="s">
        <v>347</v>
      </c>
      <c r="D160" s="7"/>
      <c r="E160" s="7" t="s">
        <v>345</v>
      </c>
      <c r="F160" s="12">
        <v>2</v>
      </c>
      <c r="G160" s="8"/>
      <c r="H160" s="9">
        <v>1</v>
      </c>
      <c r="I160" s="9">
        <v>1</v>
      </c>
    </row>
    <row r="161" spans="2:10" s="9" customFormat="1" ht="39.950000000000003" customHeight="1">
      <c r="B161" s="6" t="s">
        <v>348</v>
      </c>
      <c r="C161" s="7" t="s">
        <v>349</v>
      </c>
      <c r="D161" s="7" t="s">
        <v>145</v>
      </c>
      <c r="E161" s="7" t="s">
        <v>350</v>
      </c>
      <c r="F161" s="12">
        <v>5</v>
      </c>
      <c r="G161" s="8" t="s">
        <v>351</v>
      </c>
      <c r="H161" s="9">
        <v>1</v>
      </c>
      <c r="I161" s="9">
        <v>1</v>
      </c>
    </row>
    <row r="162" spans="2:10" s="9" customFormat="1" ht="39.950000000000003" customHeight="1">
      <c r="B162" s="6" t="s">
        <v>352</v>
      </c>
      <c r="C162" s="7" t="s">
        <v>353</v>
      </c>
      <c r="D162" s="7"/>
      <c r="E162" s="7" t="s">
        <v>345</v>
      </c>
      <c r="F162" s="12">
        <v>2</v>
      </c>
      <c r="G162" s="8"/>
      <c r="H162" s="9">
        <v>1</v>
      </c>
      <c r="I162" s="9">
        <v>1</v>
      </c>
      <c r="J162" s="5"/>
    </row>
    <row r="163" spans="2:10" ht="39.950000000000003" customHeight="1">
      <c r="B163" s="6" t="s">
        <v>354</v>
      </c>
      <c r="C163" s="7" t="s">
        <v>355</v>
      </c>
      <c r="D163" s="7"/>
      <c r="E163" s="7" t="s">
        <v>345</v>
      </c>
      <c r="F163" s="12">
        <v>2</v>
      </c>
      <c r="G163" s="8"/>
      <c r="H163" s="9">
        <v>1</v>
      </c>
      <c r="I163" s="9">
        <v>1</v>
      </c>
    </row>
    <row r="164" spans="2:10" ht="39.950000000000003" customHeight="1">
      <c r="B164" s="6" t="s">
        <v>356</v>
      </c>
      <c r="C164" s="7" t="s">
        <v>357</v>
      </c>
      <c r="D164" s="7" t="s">
        <v>145</v>
      </c>
      <c r="E164" s="7" t="s">
        <v>146</v>
      </c>
      <c r="F164" s="12">
        <v>5</v>
      </c>
      <c r="G164" s="8" t="s">
        <v>9</v>
      </c>
      <c r="H164" s="9">
        <v>1</v>
      </c>
      <c r="I164" s="9">
        <v>1</v>
      </c>
    </row>
    <row r="165" spans="2:10" ht="39.950000000000003" customHeight="1">
      <c r="B165" s="6" t="s">
        <v>358</v>
      </c>
      <c r="C165" s="7" t="s">
        <v>359</v>
      </c>
      <c r="D165" s="7" t="s">
        <v>145</v>
      </c>
      <c r="E165" s="7" t="s">
        <v>146</v>
      </c>
      <c r="F165" s="12">
        <v>1</v>
      </c>
      <c r="G165" s="8" t="s">
        <v>9</v>
      </c>
      <c r="H165" s="9">
        <v>1</v>
      </c>
      <c r="I165" s="9">
        <v>1</v>
      </c>
      <c r="J165" s="9"/>
    </row>
    <row r="166" spans="2:10" s="9" customFormat="1" ht="39.950000000000003" customHeight="1">
      <c r="B166" s="6" t="s">
        <v>360</v>
      </c>
      <c r="C166" s="7" t="s">
        <v>361</v>
      </c>
      <c r="D166" s="7" t="s">
        <v>145</v>
      </c>
      <c r="E166" s="7" t="s">
        <v>146</v>
      </c>
      <c r="F166" s="12">
        <f>8-2+18</f>
        <v>24</v>
      </c>
      <c r="G166" s="8" t="s">
        <v>9</v>
      </c>
      <c r="H166" s="9">
        <v>1</v>
      </c>
      <c r="I166" s="9">
        <v>1</v>
      </c>
    </row>
    <row r="167" spans="2:10" s="9" customFormat="1" ht="39.950000000000003" customHeight="1">
      <c r="B167" s="6" t="s">
        <v>362</v>
      </c>
      <c r="C167" s="7" t="s">
        <v>363</v>
      </c>
      <c r="D167" s="7" t="s">
        <v>145</v>
      </c>
      <c r="E167" s="7" t="s">
        <v>146</v>
      </c>
      <c r="F167" s="12">
        <v>2</v>
      </c>
      <c r="G167" s="8" t="s">
        <v>9</v>
      </c>
      <c r="H167" s="9">
        <v>1</v>
      </c>
      <c r="I167" s="9">
        <v>1</v>
      </c>
    </row>
    <row r="168" spans="2:10" s="9" customFormat="1" ht="39.950000000000003" customHeight="1">
      <c r="B168" s="6" t="s">
        <v>364</v>
      </c>
      <c r="C168" s="7" t="s">
        <v>365</v>
      </c>
      <c r="D168" s="7" t="s">
        <v>145</v>
      </c>
      <c r="E168" s="7" t="s">
        <v>146</v>
      </c>
      <c r="F168" s="12">
        <f>4-2</f>
        <v>2</v>
      </c>
      <c r="G168" s="8" t="s">
        <v>9</v>
      </c>
      <c r="H168" s="9">
        <v>1</v>
      </c>
      <c r="I168" s="9">
        <v>1</v>
      </c>
    </row>
    <row r="169" spans="2:10" s="9" customFormat="1" ht="39.950000000000003" customHeight="1">
      <c r="B169" s="6" t="s">
        <v>366</v>
      </c>
      <c r="C169" s="7" t="s">
        <v>365</v>
      </c>
      <c r="D169" s="7" t="s">
        <v>145</v>
      </c>
      <c r="E169" s="7" t="s">
        <v>146</v>
      </c>
      <c r="F169" s="12">
        <v>5</v>
      </c>
      <c r="G169" s="8" t="s">
        <v>9</v>
      </c>
      <c r="H169" s="9">
        <v>1</v>
      </c>
      <c r="I169" s="9">
        <v>1</v>
      </c>
    </row>
    <row r="170" spans="2:10" s="9" customFormat="1" ht="39.950000000000003" customHeight="1">
      <c r="B170" s="6" t="s">
        <v>367</v>
      </c>
      <c r="C170" s="7" t="s">
        <v>368</v>
      </c>
      <c r="D170" s="7" t="s">
        <v>369</v>
      </c>
      <c r="E170" s="8" t="s">
        <v>370</v>
      </c>
      <c r="F170" s="12">
        <v>10</v>
      </c>
      <c r="G170" s="8" t="s">
        <v>9</v>
      </c>
      <c r="H170" s="9">
        <v>1</v>
      </c>
      <c r="I170" s="9">
        <v>1</v>
      </c>
    </row>
    <row r="171" spans="2:10" s="9" customFormat="1" ht="39.950000000000003" customHeight="1">
      <c r="B171" s="6" t="s">
        <v>371</v>
      </c>
      <c r="C171" s="7" t="s">
        <v>372</v>
      </c>
      <c r="D171" s="7" t="s">
        <v>369</v>
      </c>
      <c r="E171" s="7" t="s">
        <v>373</v>
      </c>
      <c r="F171" s="12">
        <v>10</v>
      </c>
      <c r="G171" s="8" t="s">
        <v>9</v>
      </c>
      <c r="H171" s="9">
        <v>1</v>
      </c>
      <c r="I171" s="9">
        <v>1</v>
      </c>
    </row>
    <row r="172" spans="2:10" s="9" customFormat="1" ht="39.950000000000003" customHeight="1">
      <c r="B172" s="6" t="s">
        <v>374</v>
      </c>
      <c r="C172" s="7" t="s">
        <v>375</v>
      </c>
      <c r="D172" s="7" t="s">
        <v>369</v>
      </c>
      <c r="E172" s="7" t="s">
        <v>370</v>
      </c>
      <c r="F172" s="12">
        <v>12</v>
      </c>
      <c r="G172" s="8" t="s">
        <v>9</v>
      </c>
      <c r="H172" s="9">
        <v>1</v>
      </c>
      <c r="I172" s="9">
        <v>1</v>
      </c>
    </row>
    <row r="173" spans="2:10" s="9" customFormat="1" ht="39.950000000000003" customHeight="1">
      <c r="B173" s="6" t="s">
        <v>376</v>
      </c>
      <c r="C173" s="7" t="s">
        <v>377</v>
      </c>
      <c r="D173" s="7" t="s">
        <v>369</v>
      </c>
      <c r="E173" s="7" t="s">
        <v>370</v>
      </c>
      <c r="F173" s="12">
        <v>14</v>
      </c>
      <c r="G173" s="8" t="s">
        <v>9</v>
      </c>
      <c r="H173" s="9">
        <v>1</v>
      </c>
      <c r="I173" s="9">
        <v>1</v>
      </c>
    </row>
    <row r="174" spans="2:10" s="9" customFormat="1" ht="39.950000000000003" customHeight="1">
      <c r="B174" s="13" t="s">
        <v>378</v>
      </c>
      <c r="C174" s="17" t="s">
        <v>379</v>
      </c>
      <c r="D174" s="8"/>
      <c r="E174" s="8" t="s">
        <v>331</v>
      </c>
      <c r="F174" s="14">
        <v>1</v>
      </c>
      <c r="G174" s="8" t="s">
        <v>9</v>
      </c>
      <c r="H174" s="9">
        <v>1</v>
      </c>
      <c r="I174" s="9">
        <v>1</v>
      </c>
    </row>
    <row r="175" spans="2:10" s="9" customFormat="1" ht="39.950000000000003" customHeight="1">
      <c r="B175" s="24" t="s">
        <v>381</v>
      </c>
      <c r="C175" s="7" t="s">
        <v>382</v>
      </c>
      <c r="D175" s="16"/>
      <c r="E175" s="7" t="s">
        <v>50</v>
      </c>
      <c r="F175" s="17">
        <v>2</v>
      </c>
      <c r="G175" s="17" t="s">
        <v>9</v>
      </c>
      <c r="H175" s="9">
        <v>1</v>
      </c>
      <c r="I175" s="9">
        <v>1</v>
      </c>
    </row>
    <row r="176" spans="2:10" s="9" customFormat="1" ht="39.950000000000003" customHeight="1">
      <c r="B176" s="6" t="s">
        <v>383</v>
      </c>
      <c r="C176" s="7" t="s">
        <v>384</v>
      </c>
      <c r="D176" s="7" t="s">
        <v>3</v>
      </c>
      <c r="E176" s="7" t="s">
        <v>15</v>
      </c>
      <c r="F176" s="12">
        <f>2</f>
        <v>2</v>
      </c>
      <c r="G176" s="8" t="s">
        <v>9</v>
      </c>
      <c r="H176" s="9">
        <v>1</v>
      </c>
      <c r="I176" s="9">
        <v>1</v>
      </c>
      <c r="J176" s="5"/>
    </row>
    <row r="177" spans="2:10" ht="39.950000000000003" customHeight="1">
      <c r="B177" s="6" t="s">
        <v>385</v>
      </c>
      <c r="C177" s="7" t="s">
        <v>386</v>
      </c>
      <c r="D177" s="8" t="s">
        <v>380</v>
      </c>
      <c r="E177" s="7" t="s">
        <v>264</v>
      </c>
      <c r="F177" s="12">
        <v>9</v>
      </c>
      <c r="G177" s="8" t="s">
        <v>9</v>
      </c>
      <c r="H177" s="9">
        <v>1</v>
      </c>
      <c r="I177" s="9">
        <v>1</v>
      </c>
      <c r="J177" s="9"/>
    </row>
    <row r="178" spans="2:10" s="9" customFormat="1" ht="39.950000000000003" customHeight="1">
      <c r="B178" s="24" t="s">
        <v>388</v>
      </c>
      <c r="C178" s="17" t="s">
        <v>389</v>
      </c>
      <c r="D178" s="17"/>
      <c r="E178" s="17" t="s">
        <v>105</v>
      </c>
      <c r="F178" s="25">
        <v>10</v>
      </c>
      <c r="G178" s="8" t="s">
        <v>9</v>
      </c>
      <c r="H178" s="9">
        <v>1</v>
      </c>
      <c r="I178" s="9">
        <v>1</v>
      </c>
    </row>
    <row r="179" spans="2:10" s="9" customFormat="1" ht="39.950000000000003" customHeight="1">
      <c r="B179" s="6" t="s">
        <v>388</v>
      </c>
      <c r="C179" s="7" t="s">
        <v>390</v>
      </c>
      <c r="D179" s="7"/>
      <c r="E179" s="8" t="s">
        <v>82</v>
      </c>
      <c r="F179" s="12">
        <v>2</v>
      </c>
      <c r="G179" s="8" t="s">
        <v>9</v>
      </c>
      <c r="H179" s="9">
        <v>1</v>
      </c>
      <c r="I179" s="9">
        <v>1</v>
      </c>
    </row>
    <row r="180" spans="2:10" s="9" customFormat="1" ht="39.950000000000003" customHeight="1">
      <c r="B180" s="13" t="s">
        <v>391</v>
      </c>
      <c r="C180" s="8" t="s">
        <v>392</v>
      </c>
      <c r="D180" s="8" t="s">
        <v>380</v>
      </c>
      <c r="E180" s="8" t="s">
        <v>154</v>
      </c>
      <c r="F180" s="14">
        <f>160-60-7-7-7-8-6-7-7-6-7-9-6-5-6-7-5+1</f>
        <v>1</v>
      </c>
      <c r="G180" s="8" t="s">
        <v>9</v>
      </c>
      <c r="H180" s="9">
        <v>1</v>
      </c>
      <c r="I180" s="9">
        <v>1</v>
      </c>
      <c r="J180" s="5"/>
    </row>
    <row r="181" spans="2:10" ht="39.950000000000003" customHeight="1">
      <c r="B181" s="13" t="s">
        <v>393</v>
      </c>
      <c r="C181" s="8" t="s">
        <v>394</v>
      </c>
      <c r="D181" s="8" t="s">
        <v>380</v>
      </c>
      <c r="E181" s="8" t="s">
        <v>154</v>
      </c>
      <c r="F181" s="14">
        <v>4</v>
      </c>
      <c r="G181" s="8" t="s">
        <v>9</v>
      </c>
      <c r="H181" s="9">
        <v>1</v>
      </c>
      <c r="I181" s="9">
        <v>1</v>
      </c>
      <c r="J181" s="9"/>
    </row>
    <row r="182" spans="2:10" s="9" customFormat="1" ht="39.950000000000003" customHeight="1">
      <c r="B182" s="13" t="s">
        <v>395</v>
      </c>
      <c r="C182" s="8" t="s">
        <v>396</v>
      </c>
      <c r="D182" s="8" t="s">
        <v>380</v>
      </c>
      <c r="E182" s="8" t="s">
        <v>154</v>
      </c>
      <c r="F182" s="14">
        <v>1</v>
      </c>
      <c r="G182" s="8" t="s">
        <v>9</v>
      </c>
      <c r="H182" s="9">
        <v>1</v>
      </c>
      <c r="I182" s="9">
        <v>1</v>
      </c>
    </row>
    <row r="183" spans="2:10" s="9" customFormat="1" ht="39.950000000000003" customHeight="1">
      <c r="B183" s="13" t="s">
        <v>397</v>
      </c>
      <c r="C183" s="8" t="s">
        <v>398</v>
      </c>
      <c r="D183" s="8"/>
      <c r="E183" s="7" t="s">
        <v>50</v>
      </c>
      <c r="F183" s="14">
        <v>2</v>
      </c>
      <c r="G183" s="8" t="s">
        <v>9</v>
      </c>
      <c r="H183" s="9">
        <v>1</v>
      </c>
      <c r="I183" s="9">
        <v>1</v>
      </c>
    </row>
    <row r="184" spans="2:10" s="9" customFormat="1" ht="39.950000000000003" customHeight="1">
      <c r="B184" s="13" t="s">
        <v>399</v>
      </c>
      <c r="C184" s="8" t="s">
        <v>400</v>
      </c>
      <c r="D184" s="8" t="s">
        <v>380</v>
      </c>
      <c r="E184" s="8" t="s">
        <v>154</v>
      </c>
      <c r="F184" s="14">
        <v>5</v>
      </c>
      <c r="G184" s="8" t="s">
        <v>9</v>
      </c>
      <c r="H184" s="9">
        <v>1</v>
      </c>
      <c r="I184" s="9">
        <v>1</v>
      </c>
    </row>
    <row r="185" spans="2:10" s="9" customFormat="1" ht="39.950000000000003" customHeight="1">
      <c r="B185" s="6" t="s">
        <v>401</v>
      </c>
      <c r="C185" s="7" t="s">
        <v>402</v>
      </c>
      <c r="D185" s="7"/>
      <c r="E185" s="7" t="s">
        <v>29</v>
      </c>
      <c r="F185" s="12">
        <v>9</v>
      </c>
      <c r="G185" s="8" t="s">
        <v>9</v>
      </c>
      <c r="H185" s="9">
        <v>1</v>
      </c>
      <c r="I185" s="9">
        <v>1</v>
      </c>
    </row>
    <row r="186" spans="2:10" s="9" customFormat="1" ht="39.950000000000003" customHeight="1">
      <c r="B186" s="6" t="s">
        <v>403</v>
      </c>
      <c r="C186" s="7" t="s">
        <v>169</v>
      </c>
      <c r="D186" s="7"/>
      <c r="E186" s="7" t="s">
        <v>170</v>
      </c>
      <c r="F186" s="12">
        <v>1</v>
      </c>
      <c r="G186" s="8" t="s">
        <v>9</v>
      </c>
      <c r="H186" s="9">
        <v>1</v>
      </c>
      <c r="I186" s="9">
        <v>1</v>
      </c>
    </row>
    <row r="187" spans="2:10" s="9" customFormat="1" ht="39.950000000000003" customHeight="1">
      <c r="B187" s="13" t="s">
        <v>404</v>
      </c>
      <c r="C187" s="8" t="s">
        <v>405</v>
      </c>
      <c r="D187" s="8" t="s">
        <v>160</v>
      </c>
      <c r="E187" s="8" t="s">
        <v>150</v>
      </c>
      <c r="F187" s="14">
        <v>1</v>
      </c>
      <c r="G187" s="8" t="s">
        <v>9</v>
      </c>
      <c r="H187" s="9">
        <v>1</v>
      </c>
      <c r="I187" s="9">
        <v>1</v>
      </c>
    </row>
    <row r="188" spans="2:10" s="9" customFormat="1" ht="39.950000000000003" customHeight="1">
      <c r="B188" s="6" t="s">
        <v>406</v>
      </c>
      <c r="C188" s="8" t="s">
        <v>407</v>
      </c>
      <c r="D188" s="7"/>
      <c r="E188" s="7" t="s">
        <v>167</v>
      </c>
      <c r="F188" s="12">
        <v>5</v>
      </c>
      <c r="G188" s="8" t="s">
        <v>9</v>
      </c>
      <c r="H188" s="9">
        <v>1</v>
      </c>
      <c r="I188" s="9">
        <v>1</v>
      </c>
    </row>
    <row r="189" spans="2:10" s="9" customFormat="1" ht="39.950000000000003" customHeight="1">
      <c r="B189" s="13" t="s">
        <v>408</v>
      </c>
      <c r="C189" s="8" t="s">
        <v>409</v>
      </c>
      <c r="D189" s="8" t="s">
        <v>160</v>
      </c>
      <c r="E189" s="8" t="s">
        <v>150</v>
      </c>
      <c r="F189" s="14">
        <v>4</v>
      </c>
      <c r="G189" s="8" t="s">
        <v>9</v>
      </c>
      <c r="H189" s="9">
        <v>1</v>
      </c>
      <c r="I189" s="9">
        <v>1</v>
      </c>
    </row>
    <row r="190" spans="2:10" s="9" customFormat="1" ht="39.950000000000003" customHeight="1">
      <c r="B190" s="6" t="s">
        <v>410</v>
      </c>
      <c r="C190" s="7" t="s">
        <v>411</v>
      </c>
      <c r="D190" s="7"/>
      <c r="E190" s="7" t="s">
        <v>412</v>
      </c>
      <c r="F190" s="12">
        <v>10</v>
      </c>
      <c r="G190" s="8" t="s">
        <v>9</v>
      </c>
      <c r="H190" s="9">
        <v>1</v>
      </c>
      <c r="I190" s="9">
        <v>1</v>
      </c>
    </row>
    <row r="191" spans="2:10" s="9" customFormat="1" ht="39.950000000000003" customHeight="1">
      <c r="B191" s="6" t="s">
        <v>413</v>
      </c>
      <c r="C191" s="7" t="s">
        <v>414</v>
      </c>
      <c r="D191" s="7"/>
      <c r="E191" s="8" t="s">
        <v>236</v>
      </c>
      <c r="F191" s="12">
        <v>1</v>
      </c>
      <c r="G191" s="8" t="s">
        <v>415</v>
      </c>
      <c r="H191" s="9">
        <v>1</v>
      </c>
      <c r="I191" s="9">
        <v>1</v>
      </c>
      <c r="J191" s="5"/>
    </row>
    <row r="192" spans="2:10" ht="39.950000000000003" customHeight="1">
      <c r="B192" s="15" t="s">
        <v>416</v>
      </c>
      <c r="C192" s="16" t="s">
        <v>417</v>
      </c>
      <c r="D192" s="16" t="s">
        <v>51</v>
      </c>
      <c r="E192" s="17" t="s">
        <v>227</v>
      </c>
      <c r="F192" s="16">
        <v>16</v>
      </c>
      <c r="G192" s="8" t="s">
        <v>9</v>
      </c>
      <c r="H192" s="9">
        <v>1</v>
      </c>
      <c r="I192" s="9">
        <v>1</v>
      </c>
      <c r="J192" s="9"/>
    </row>
    <row r="193" spans="2:10" s="9" customFormat="1" ht="39.950000000000003" customHeight="1">
      <c r="B193" s="13" t="s">
        <v>418</v>
      </c>
      <c r="C193" s="8" t="s">
        <v>419</v>
      </c>
      <c r="D193" s="8" t="s">
        <v>69</v>
      </c>
      <c r="E193" s="8" t="s">
        <v>420</v>
      </c>
      <c r="F193" s="14">
        <v>11</v>
      </c>
      <c r="G193" s="8" t="s">
        <v>9</v>
      </c>
      <c r="H193" s="9">
        <v>1</v>
      </c>
      <c r="I193" s="9">
        <v>1</v>
      </c>
      <c r="J193" s="5"/>
    </row>
    <row r="194" spans="2:10" ht="39.950000000000003" customHeight="1">
      <c r="B194" s="6" t="s">
        <v>421</v>
      </c>
      <c r="C194" s="7" t="s">
        <v>422</v>
      </c>
      <c r="D194" s="7"/>
      <c r="E194" s="7" t="s">
        <v>96</v>
      </c>
      <c r="F194" s="12">
        <v>1</v>
      </c>
      <c r="G194" s="8" t="s">
        <v>9</v>
      </c>
      <c r="H194" s="9">
        <v>1</v>
      </c>
      <c r="I194" s="9">
        <v>1</v>
      </c>
      <c r="J194" s="9"/>
    </row>
    <row r="195" spans="2:10" s="9" customFormat="1" ht="39.950000000000003" customHeight="1">
      <c r="B195" s="6" t="s">
        <v>423</v>
      </c>
      <c r="C195" s="7" t="s">
        <v>424</v>
      </c>
      <c r="D195" s="7" t="s">
        <v>387</v>
      </c>
      <c r="E195" s="7" t="s">
        <v>350</v>
      </c>
      <c r="F195" s="8">
        <v>1</v>
      </c>
      <c r="G195" s="8"/>
      <c r="H195" s="9">
        <v>1</v>
      </c>
      <c r="I195" s="9">
        <v>1</v>
      </c>
      <c r="J195" s="5"/>
    </row>
    <row r="196" spans="2:10" ht="39.950000000000003" customHeight="1">
      <c r="B196" s="6" t="s">
        <v>425</v>
      </c>
      <c r="C196" s="7" t="s">
        <v>426</v>
      </c>
      <c r="D196" s="7"/>
      <c r="E196" s="7" t="s">
        <v>427</v>
      </c>
      <c r="F196" s="12">
        <v>1</v>
      </c>
      <c r="G196" s="8" t="s">
        <v>9</v>
      </c>
      <c r="H196" s="9">
        <v>1</v>
      </c>
      <c r="I196" s="9">
        <v>1</v>
      </c>
    </row>
    <row r="197" spans="2:10" ht="39.950000000000003" customHeight="1">
      <c r="B197" s="6" t="s">
        <v>428</v>
      </c>
      <c r="C197" s="7" t="s">
        <v>429</v>
      </c>
      <c r="D197" s="7" t="s">
        <v>145</v>
      </c>
      <c r="E197" s="7" t="s">
        <v>146</v>
      </c>
      <c r="F197" s="12">
        <f>5-2</f>
        <v>3</v>
      </c>
      <c r="G197" s="8" t="s">
        <v>9</v>
      </c>
      <c r="H197" s="9">
        <v>1</v>
      </c>
      <c r="I197" s="9">
        <v>1</v>
      </c>
      <c r="J197" s="9"/>
    </row>
    <row r="198" spans="2:10" ht="39.950000000000003" customHeight="1">
      <c r="B198" s="6" t="s">
        <v>430</v>
      </c>
      <c r="C198" s="7" t="s">
        <v>431</v>
      </c>
      <c r="D198" s="7" t="s">
        <v>145</v>
      </c>
      <c r="E198" s="7" t="s">
        <v>350</v>
      </c>
      <c r="F198" s="12">
        <v>1</v>
      </c>
      <c r="G198" s="8" t="s">
        <v>351</v>
      </c>
      <c r="H198" s="9">
        <v>1</v>
      </c>
      <c r="I198" s="9">
        <v>1</v>
      </c>
      <c r="J198" s="9"/>
    </row>
    <row r="199" spans="2:10" s="9" customFormat="1" ht="39.950000000000003" customHeight="1">
      <c r="B199" s="13" t="s">
        <v>432</v>
      </c>
      <c r="C199" s="17" t="s">
        <v>433</v>
      </c>
      <c r="D199" s="8"/>
      <c r="E199" s="8" t="s">
        <v>146</v>
      </c>
      <c r="F199" s="14">
        <v>30</v>
      </c>
      <c r="G199" s="8" t="s">
        <v>9</v>
      </c>
      <c r="H199" s="9">
        <v>1</v>
      </c>
      <c r="I199" s="9">
        <v>1</v>
      </c>
    </row>
    <row r="200" spans="2:10" ht="39.950000000000003" customHeight="1">
      <c r="B200" s="6" t="s">
        <v>434</v>
      </c>
      <c r="C200" s="7" t="s">
        <v>435</v>
      </c>
      <c r="D200" s="7" t="s">
        <v>436</v>
      </c>
      <c r="E200" s="7" t="s">
        <v>437</v>
      </c>
      <c r="F200" s="12">
        <v>9</v>
      </c>
      <c r="G200" s="26" t="s">
        <v>9</v>
      </c>
      <c r="H200" s="9">
        <v>1</v>
      </c>
      <c r="I200" s="9">
        <v>1</v>
      </c>
    </row>
    <row r="201" spans="2:10" s="9" customFormat="1" ht="39.950000000000003" customHeight="1">
      <c r="B201" s="6" t="s">
        <v>434</v>
      </c>
      <c r="C201" s="7" t="s">
        <v>438</v>
      </c>
      <c r="D201" s="7"/>
      <c r="E201" s="7" t="s">
        <v>427</v>
      </c>
      <c r="F201" s="12">
        <v>23</v>
      </c>
      <c r="G201" s="8" t="s">
        <v>9</v>
      </c>
      <c r="H201" s="9">
        <v>1</v>
      </c>
      <c r="I201" s="9">
        <v>1</v>
      </c>
    </row>
    <row r="202" spans="2:10" s="9" customFormat="1" ht="39.950000000000003" customHeight="1">
      <c r="B202" s="6" t="s">
        <v>434</v>
      </c>
      <c r="C202" s="7" t="s">
        <v>439</v>
      </c>
      <c r="D202" s="7"/>
      <c r="E202" s="7" t="s">
        <v>437</v>
      </c>
      <c r="F202" s="12">
        <v>26</v>
      </c>
      <c r="G202" s="8" t="s">
        <v>9</v>
      </c>
      <c r="H202" s="9">
        <v>1</v>
      </c>
      <c r="I202" s="9">
        <v>1</v>
      </c>
    </row>
    <row r="203" spans="2:10" s="9" customFormat="1" ht="39.950000000000003" customHeight="1">
      <c r="B203" s="15" t="s">
        <v>440</v>
      </c>
      <c r="C203" s="16" t="s">
        <v>441</v>
      </c>
      <c r="D203" s="16"/>
      <c r="E203" s="17" t="s">
        <v>442</v>
      </c>
      <c r="F203" s="16">
        <v>2</v>
      </c>
      <c r="G203" s="8" t="s">
        <v>9</v>
      </c>
      <c r="H203" s="9">
        <v>1</v>
      </c>
      <c r="I203" s="9">
        <v>1</v>
      </c>
    </row>
    <row r="204" spans="2:10" s="9" customFormat="1" ht="39.950000000000003" customHeight="1">
      <c r="B204" s="13" t="s">
        <v>443</v>
      </c>
      <c r="C204" s="7" t="s">
        <v>444</v>
      </c>
      <c r="D204" s="8" t="s">
        <v>445</v>
      </c>
      <c r="E204" s="8" t="s">
        <v>446</v>
      </c>
      <c r="F204" s="14">
        <v>1</v>
      </c>
      <c r="G204" s="8" t="s">
        <v>9</v>
      </c>
      <c r="H204" s="9">
        <v>1</v>
      </c>
      <c r="I204" s="9">
        <v>1</v>
      </c>
    </row>
    <row r="205" spans="2:10" s="9" customFormat="1" ht="39.950000000000003" customHeight="1">
      <c r="B205" s="13" t="s">
        <v>447</v>
      </c>
      <c r="C205" s="7" t="s">
        <v>448</v>
      </c>
      <c r="D205" s="8" t="s">
        <v>445</v>
      </c>
      <c r="E205" s="8" t="s">
        <v>446</v>
      </c>
      <c r="F205" s="14">
        <v>1</v>
      </c>
      <c r="G205" s="8" t="s">
        <v>9</v>
      </c>
      <c r="H205" s="9">
        <v>1</v>
      </c>
      <c r="I205" s="9">
        <v>1</v>
      </c>
    </row>
    <row r="206" spans="2:10" ht="39.950000000000003" customHeight="1">
      <c r="B206" s="13" t="s">
        <v>449</v>
      </c>
      <c r="C206" s="7" t="s">
        <v>450</v>
      </c>
      <c r="D206" s="8" t="s">
        <v>387</v>
      </c>
      <c r="E206" s="8" t="s">
        <v>451</v>
      </c>
      <c r="F206" s="14">
        <v>4</v>
      </c>
      <c r="G206" s="8" t="s">
        <v>9</v>
      </c>
      <c r="H206" s="9">
        <v>1</v>
      </c>
      <c r="I206" s="9">
        <v>1</v>
      </c>
    </row>
    <row r="207" spans="2:10" ht="39.950000000000003" customHeight="1">
      <c r="B207" s="6" t="s">
        <v>449</v>
      </c>
      <c r="C207" s="7" t="s">
        <v>450</v>
      </c>
      <c r="D207" s="7" t="s">
        <v>387</v>
      </c>
      <c r="E207" s="7" t="s">
        <v>452</v>
      </c>
      <c r="F207" s="7">
        <v>46</v>
      </c>
      <c r="G207" s="8" t="s">
        <v>9</v>
      </c>
      <c r="H207" s="9">
        <v>1</v>
      </c>
      <c r="I207" s="9">
        <v>1</v>
      </c>
    </row>
    <row r="208" spans="2:10" ht="39.950000000000003" customHeight="1">
      <c r="B208" s="6" t="s">
        <v>453</v>
      </c>
      <c r="C208" s="7" t="s">
        <v>454</v>
      </c>
      <c r="D208" s="7" t="s">
        <v>455</v>
      </c>
      <c r="E208" s="7" t="s">
        <v>340</v>
      </c>
      <c r="F208" s="12">
        <f>2+5-1-1-1-1</f>
        <v>3</v>
      </c>
      <c r="G208" s="8" t="s">
        <v>9</v>
      </c>
      <c r="H208" s="9">
        <v>1</v>
      </c>
      <c r="I208" s="9">
        <v>1</v>
      </c>
    </row>
    <row r="209" spans="2:10" s="9" customFormat="1" ht="39.950000000000003" customHeight="1">
      <c r="B209" s="6" t="s">
        <v>456</v>
      </c>
      <c r="C209" s="7" t="s">
        <v>457</v>
      </c>
      <c r="D209" s="7"/>
      <c r="E209" s="7" t="s">
        <v>50</v>
      </c>
      <c r="F209" s="12">
        <v>1</v>
      </c>
      <c r="G209" s="8" t="s">
        <v>9</v>
      </c>
      <c r="H209" s="9">
        <v>1</v>
      </c>
      <c r="I209" s="9">
        <v>1</v>
      </c>
    </row>
    <row r="210" spans="2:10" s="9" customFormat="1" ht="39.950000000000003" customHeight="1">
      <c r="B210" s="15" t="s">
        <v>458</v>
      </c>
      <c r="C210" s="16" t="s">
        <v>459</v>
      </c>
      <c r="D210" s="7" t="s">
        <v>387</v>
      </c>
      <c r="E210" s="17" t="s">
        <v>29</v>
      </c>
      <c r="F210" s="16">
        <f>12</f>
        <v>12</v>
      </c>
      <c r="G210" s="8" t="s">
        <v>9</v>
      </c>
      <c r="H210" s="9">
        <v>1</v>
      </c>
      <c r="I210" s="9">
        <v>1</v>
      </c>
    </row>
    <row r="211" spans="2:10" s="9" customFormat="1" ht="39.950000000000003" customHeight="1">
      <c r="B211" s="6" t="s">
        <v>460</v>
      </c>
      <c r="C211" s="7" t="s">
        <v>461</v>
      </c>
      <c r="D211" s="7"/>
      <c r="E211" s="7" t="s">
        <v>227</v>
      </c>
      <c r="F211" s="12">
        <v>3</v>
      </c>
      <c r="G211" s="8" t="s">
        <v>9</v>
      </c>
      <c r="H211" s="9">
        <v>1</v>
      </c>
      <c r="I211" s="9">
        <v>1</v>
      </c>
    </row>
    <row r="212" spans="2:10" s="9" customFormat="1" ht="39.950000000000003" customHeight="1">
      <c r="B212" s="6" t="s">
        <v>462</v>
      </c>
      <c r="C212" s="7" t="s">
        <v>461</v>
      </c>
      <c r="D212" s="7"/>
      <c r="E212" s="7" t="s">
        <v>50</v>
      </c>
      <c r="F212" s="12">
        <v>1</v>
      </c>
      <c r="G212" s="8" t="s">
        <v>9</v>
      </c>
      <c r="H212" s="9">
        <v>1</v>
      </c>
      <c r="I212" s="9">
        <v>1</v>
      </c>
    </row>
    <row r="213" spans="2:10" s="9" customFormat="1" ht="39.950000000000003" customHeight="1">
      <c r="B213" s="6" t="s">
        <v>462</v>
      </c>
      <c r="C213" s="7" t="s">
        <v>461</v>
      </c>
      <c r="D213" s="7"/>
      <c r="E213" s="7" t="s">
        <v>463</v>
      </c>
      <c r="F213" s="12">
        <v>1</v>
      </c>
      <c r="G213" s="8"/>
      <c r="H213" s="9">
        <v>1</v>
      </c>
      <c r="I213" s="9">
        <v>1</v>
      </c>
    </row>
    <row r="214" spans="2:10" s="9" customFormat="1" ht="39.950000000000003" customHeight="1">
      <c r="B214" s="6" t="s">
        <v>464</v>
      </c>
      <c r="C214" s="7" t="s">
        <v>465</v>
      </c>
      <c r="D214" s="7"/>
      <c r="E214" s="7" t="s">
        <v>50</v>
      </c>
      <c r="F214" s="12">
        <v>1</v>
      </c>
      <c r="G214" s="8" t="s">
        <v>9</v>
      </c>
      <c r="H214" s="9">
        <v>1</v>
      </c>
      <c r="I214" s="9">
        <v>1</v>
      </c>
    </row>
    <row r="215" spans="2:10" s="9" customFormat="1" ht="39.950000000000003" customHeight="1">
      <c r="B215" s="6" t="s">
        <v>466</v>
      </c>
      <c r="C215" s="7" t="s">
        <v>467</v>
      </c>
      <c r="D215" s="7" t="s">
        <v>369</v>
      </c>
      <c r="E215" s="7" t="s">
        <v>331</v>
      </c>
      <c r="F215" s="12">
        <f>2+8</f>
        <v>10</v>
      </c>
      <c r="G215" s="8" t="s">
        <v>9</v>
      </c>
      <c r="H215" s="9">
        <v>1</v>
      </c>
      <c r="I215" s="9">
        <v>1</v>
      </c>
    </row>
    <row r="216" spans="2:10" s="9" customFormat="1" ht="39.950000000000003" customHeight="1">
      <c r="B216" s="6" t="s">
        <v>466</v>
      </c>
      <c r="C216" s="7" t="s">
        <v>468</v>
      </c>
      <c r="D216" s="7"/>
      <c r="E216" s="7" t="s">
        <v>275</v>
      </c>
      <c r="F216" s="12">
        <v>30</v>
      </c>
      <c r="G216" s="8" t="s">
        <v>9</v>
      </c>
      <c r="H216" s="9">
        <v>1</v>
      </c>
      <c r="I216" s="9">
        <v>1</v>
      </c>
    </row>
    <row r="217" spans="2:10" s="9" customFormat="1" ht="39.950000000000003" customHeight="1">
      <c r="B217" s="6" t="s">
        <v>469</v>
      </c>
      <c r="C217" s="7" t="s">
        <v>470</v>
      </c>
      <c r="D217" s="7"/>
      <c r="E217" s="7" t="s">
        <v>275</v>
      </c>
      <c r="F217" s="12">
        <v>20</v>
      </c>
      <c r="G217" s="8" t="s">
        <v>9</v>
      </c>
      <c r="H217" s="9">
        <v>1</v>
      </c>
      <c r="I217" s="9">
        <v>1</v>
      </c>
    </row>
    <row r="218" spans="2:10" s="9" customFormat="1" ht="39.950000000000003" customHeight="1">
      <c r="B218" s="6" t="s">
        <v>471</v>
      </c>
      <c r="C218" s="7" t="s">
        <v>472</v>
      </c>
      <c r="D218" s="7"/>
      <c r="E218" s="7" t="s">
        <v>275</v>
      </c>
      <c r="F218" s="12">
        <v>20</v>
      </c>
      <c r="G218" s="8" t="s">
        <v>9</v>
      </c>
      <c r="H218" s="9">
        <v>1</v>
      </c>
      <c r="I218" s="9">
        <v>1</v>
      </c>
    </row>
    <row r="219" spans="2:10" s="9" customFormat="1" ht="39.950000000000003" customHeight="1">
      <c r="B219" s="6" t="s">
        <v>471</v>
      </c>
      <c r="C219" s="7" t="s">
        <v>473</v>
      </c>
      <c r="D219" s="7" t="s">
        <v>65</v>
      </c>
      <c r="E219" s="7" t="s">
        <v>474</v>
      </c>
      <c r="F219" s="12">
        <v>13</v>
      </c>
      <c r="G219" s="8" t="s">
        <v>9</v>
      </c>
      <c r="H219" s="9">
        <v>1</v>
      </c>
      <c r="I219" s="9">
        <v>1</v>
      </c>
      <c r="J219" s="5"/>
    </row>
    <row r="220" spans="2:10" ht="39.950000000000003" customHeight="1">
      <c r="B220" s="6" t="s">
        <v>475</v>
      </c>
      <c r="C220" s="7" t="s">
        <v>476</v>
      </c>
      <c r="D220" s="7" t="s">
        <v>436</v>
      </c>
      <c r="E220" s="7" t="s">
        <v>477</v>
      </c>
      <c r="F220" s="12">
        <v>5</v>
      </c>
      <c r="G220" s="8" t="s">
        <v>9</v>
      </c>
      <c r="H220" s="9">
        <v>1</v>
      </c>
      <c r="I220" s="9">
        <v>1</v>
      </c>
      <c r="J220" s="9"/>
    </row>
    <row r="221" spans="2:10" ht="39.950000000000003" customHeight="1">
      <c r="B221" s="6" t="s">
        <v>475</v>
      </c>
      <c r="C221" s="7" t="s">
        <v>478</v>
      </c>
      <c r="D221" s="7"/>
      <c r="E221" s="7" t="s">
        <v>123</v>
      </c>
      <c r="F221" s="12">
        <v>31</v>
      </c>
      <c r="G221" s="8" t="s">
        <v>9</v>
      </c>
      <c r="H221" s="9">
        <v>1</v>
      </c>
      <c r="I221" s="9">
        <v>1</v>
      </c>
      <c r="J221" s="9"/>
    </row>
    <row r="222" spans="2:10" s="9" customFormat="1" ht="39.950000000000003" customHeight="1">
      <c r="B222" s="6" t="s">
        <v>479</v>
      </c>
      <c r="C222" s="7" t="s">
        <v>480</v>
      </c>
      <c r="D222" s="7"/>
      <c r="E222" s="7" t="s">
        <v>437</v>
      </c>
      <c r="F222" s="12">
        <f>15-1-1-1-2-2-2-2</f>
        <v>4</v>
      </c>
      <c r="G222" s="8" t="s">
        <v>9</v>
      </c>
      <c r="H222" s="9">
        <v>1</v>
      </c>
      <c r="I222" s="9">
        <v>1</v>
      </c>
    </row>
    <row r="223" spans="2:10" s="9" customFormat="1" ht="39.950000000000003" customHeight="1">
      <c r="B223" s="6" t="s">
        <v>481</v>
      </c>
      <c r="C223" s="7" t="s">
        <v>482</v>
      </c>
      <c r="D223" s="7"/>
      <c r="E223" s="7" t="s">
        <v>437</v>
      </c>
      <c r="F223" s="12">
        <f>15-1-1-1-2-2-2-2</f>
        <v>4</v>
      </c>
      <c r="G223" s="8" t="s">
        <v>9</v>
      </c>
      <c r="H223" s="9">
        <v>1</v>
      </c>
      <c r="I223" s="9">
        <v>1</v>
      </c>
    </row>
    <row r="224" spans="2:10" s="9" customFormat="1" ht="39.950000000000003" customHeight="1">
      <c r="B224" s="6" t="s">
        <v>483</v>
      </c>
      <c r="C224" s="7" t="s">
        <v>484</v>
      </c>
      <c r="D224" s="7"/>
      <c r="E224" s="7" t="s">
        <v>437</v>
      </c>
      <c r="F224" s="12">
        <f>15-1-1-1-2-2-2-2</f>
        <v>4</v>
      </c>
      <c r="G224" s="8" t="s">
        <v>9</v>
      </c>
      <c r="H224" s="9">
        <v>1</v>
      </c>
      <c r="I224" s="9">
        <v>1</v>
      </c>
    </row>
    <row r="225" spans="2:10" s="9" customFormat="1" ht="39.950000000000003" customHeight="1">
      <c r="B225" s="6" t="s">
        <v>485</v>
      </c>
      <c r="C225" s="7" t="s">
        <v>486</v>
      </c>
      <c r="D225" s="7" t="s">
        <v>487</v>
      </c>
      <c r="E225" s="7" t="s">
        <v>488</v>
      </c>
      <c r="F225" s="12">
        <v>160</v>
      </c>
      <c r="G225" s="8" t="s">
        <v>9</v>
      </c>
      <c r="H225" s="9">
        <v>1</v>
      </c>
      <c r="I225" s="9">
        <v>1</v>
      </c>
    </row>
    <row r="226" spans="2:10" s="9" customFormat="1" ht="39.950000000000003" customHeight="1">
      <c r="B226" s="15" t="s">
        <v>489</v>
      </c>
      <c r="C226" s="16" t="s">
        <v>490</v>
      </c>
      <c r="D226" s="16" t="s">
        <v>491</v>
      </c>
      <c r="E226" s="17" t="s">
        <v>492</v>
      </c>
      <c r="F226" s="18">
        <v>108</v>
      </c>
      <c r="G226" s="8" t="s">
        <v>9</v>
      </c>
      <c r="H226" s="9">
        <v>1</v>
      </c>
      <c r="I226" s="9">
        <v>1</v>
      </c>
    </row>
    <row r="227" spans="2:10" s="9" customFormat="1" ht="39.950000000000003" customHeight="1">
      <c r="B227" s="6" t="s">
        <v>493</v>
      </c>
      <c r="C227" s="7" t="s">
        <v>494</v>
      </c>
      <c r="D227" s="7" t="s">
        <v>3</v>
      </c>
      <c r="E227" s="7" t="s">
        <v>50</v>
      </c>
      <c r="F227" s="12">
        <v>1</v>
      </c>
      <c r="G227" s="8" t="s">
        <v>9</v>
      </c>
      <c r="H227" s="9">
        <v>1</v>
      </c>
      <c r="I227" s="9">
        <v>1</v>
      </c>
    </row>
    <row r="228" spans="2:10" s="9" customFormat="1" ht="39.950000000000003" customHeight="1">
      <c r="B228" s="15" t="s">
        <v>495</v>
      </c>
      <c r="C228" s="16" t="s">
        <v>496</v>
      </c>
      <c r="D228" s="16" t="s">
        <v>45</v>
      </c>
      <c r="E228" s="17" t="s">
        <v>497</v>
      </c>
      <c r="F228" s="18">
        <v>21</v>
      </c>
      <c r="G228" s="7" t="s">
        <v>9</v>
      </c>
      <c r="H228" s="9">
        <v>1</v>
      </c>
      <c r="I228" s="9">
        <v>1</v>
      </c>
    </row>
    <row r="229" spans="2:10" s="9" customFormat="1" ht="39.950000000000003" customHeight="1">
      <c r="B229" s="6" t="s">
        <v>498</v>
      </c>
      <c r="C229" s="7" t="s">
        <v>499</v>
      </c>
      <c r="D229" s="7" t="s">
        <v>73</v>
      </c>
      <c r="E229" s="7" t="s">
        <v>66</v>
      </c>
      <c r="F229" s="12">
        <v>1</v>
      </c>
      <c r="G229" s="19" t="s">
        <v>47</v>
      </c>
      <c r="H229" s="9">
        <v>1</v>
      </c>
      <c r="I229" s="9">
        <v>1</v>
      </c>
    </row>
    <row r="230" spans="2:10" s="9" customFormat="1" ht="39.950000000000003" customHeight="1">
      <c r="B230" s="6" t="s">
        <v>500</v>
      </c>
      <c r="C230" s="7" t="s">
        <v>501</v>
      </c>
      <c r="D230" s="7"/>
      <c r="E230" s="7" t="s">
        <v>474</v>
      </c>
      <c r="F230" s="12">
        <f>10-1</f>
        <v>9</v>
      </c>
      <c r="G230" s="8" t="s">
        <v>9</v>
      </c>
      <c r="H230" s="9">
        <v>1</v>
      </c>
      <c r="I230" s="9">
        <v>1</v>
      </c>
    </row>
    <row r="231" spans="2:10" s="9" customFormat="1" ht="39.950000000000003" customHeight="1">
      <c r="B231" s="6" t="s">
        <v>502</v>
      </c>
      <c r="C231" s="7" t="s">
        <v>503</v>
      </c>
      <c r="D231" s="7" t="s">
        <v>65</v>
      </c>
      <c r="E231" s="7" t="s">
        <v>66</v>
      </c>
      <c r="F231" s="12">
        <f>23-1</f>
        <v>22</v>
      </c>
      <c r="G231" s="19" t="s">
        <v>47</v>
      </c>
      <c r="H231" s="9">
        <v>1</v>
      </c>
      <c r="I231" s="9">
        <v>1</v>
      </c>
    </row>
    <row r="232" spans="2:10" s="9" customFormat="1" ht="39.950000000000003" customHeight="1">
      <c r="B232" s="6" t="s">
        <v>504</v>
      </c>
      <c r="C232" s="7" t="s">
        <v>505</v>
      </c>
      <c r="D232" s="7" t="s">
        <v>65</v>
      </c>
      <c r="E232" s="7" t="s">
        <v>66</v>
      </c>
      <c r="F232" s="12">
        <f>5+6</f>
        <v>11</v>
      </c>
      <c r="G232" s="19" t="s">
        <v>47</v>
      </c>
      <c r="H232" s="9">
        <v>1</v>
      </c>
      <c r="I232" s="9">
        <v>1</v>
      </c>
    </row>
    <row r="233" spans="2:10" s="9" customFormat="1" ht="39.950000000000003" customHeight="1">
      <c r="B233" s="6" t="s">
        <v>504</v>
      </c>
      <c r="C233" s="7" t="s">
        <v>505</v>
      </c>
      <c r="D233" s="7" t="s">
        <v>65</v>
      </c>
      <c r="E233" s="7" t="s">
        <v>66</v>
      </c>
      <c r="F233" s="12">
        <v>9</v>
      </c>
      <c r="G233" s="19" t="s">
        <v>47</v>
      </c>
      <c r="H233" s="9">
        <v>1</v>
      </c>
      <c r="I233" s="9">
        <v>1</v>
      </c>
    </row>
    <row r="234" spans="2:10" s="9" customFormat="1" ht="39.950000000000003" customHeight="1">
      <c r="B234" s="15" t="s">
        <v>506</v>
      </c>
      <c r="C234" s="16" t="s">
        <v>507</v>
      </c>
      <c r="D234" s="16" t="s">
        <v>51</v>
      </c>
      <c r="E234" s="17" t="s">
        <v>66</v>
      </c>
      <c r="F234" s="16">
        <f>4-1+4-1-1</f>
        <v>5</v>
      </c>
      <c r="G234" s="19" t="s">
        <v>47</v>
      </c>
      <c r="H234" s="9">
        <v>1</v>
      </c>
      <c r="I234" s="9">
        <v>1</v>
      </c>
    </row>
    <row r="235" spans="2:10" s="9" customFormat="1" ht="39.950000000000003" customHeight="1">
      <c r="B235" s="6" t="s">
        <v>506</v>
      </c>
      <c r="C235" s="7" t="s">
        <v>508</v>
      </c>
      <c r="D235" s="7" t="s">
        <v>51</v>
      </c>
      <c r="E235" s="7" t="s">
        <v>66</v>
      </c>
      <c r="F235" s="12">
        <v>10</v>
      </c>
      <c r="G235" s="19" t="s">
        <v>47</v>
      </c>
      <c r="H235" s="9">
        <v>1</v>
      </c>
      <c r="I235" s="9">
        <v>1</v>
      </c>
    </row>
    <row r="236" spans="2:10" s="9" customFormat="1" ht="39.950000000000003" customHeight="1">
      <c r="B236" s="6" t="s">
        <v>506</v>
      </c>
      <c r="C236" s="7" t="s">
        <v>508</v>
      </c>
      <c r="D236" s="7" t="s">
        <v>51</v>
      </c>
      <c r="E236" s="7" t="s">
        <v>66</v>
      </c>
      <c r="F236" s="27">
        <v>5</v>
      </c>
      <c r="G236" s="19" t="s">
        <v>47</v>
      </c>
      <c r="H236" s="9">
        <v>1</v>
      </c>
      <c r="I236" s="9">
        <v>1</v>
      </c>
    </row>
    <row r="237" spans="2:10" s="9" customFormat="1" ht="39.950000000000003" customHeight="1">
      <c r="B237" s="6" t="s">
        <v>509</v>
      </c>
      <c r="C237" s="7" t="s">
        <v>510</v>
      </c>
      <c r="D237" s="7" t="s">
        <v>65</v>
      </c>
      <c r="E237" s="7" t="s">
        <v>66</v>
      </c>
      <c r="F237" s="12">
        <v>7</v>
      </c>
      <c r="G237" s="19" t="s">
        <v>47</v>
      </c>
      <c r="H237" s="9">
        <v>1</v>
      </c>
      <c r="I237" s="9">
        <v>1</v>
      </c>
    </row>
    <row r="238" spans="2:10" s="9" customFormat="1" ht="39.950000000000003" customHeight="1">
      <c r="B238" s="6" t="s">
        <v>511</v>
      </c>
      <c r="C238" s="7" t="s">
        <v>512</v>
      </c>
      <c r="D238" s="7"/>
      <c r="E238" s="7" t="s">
        <v>474</v>
      </c>
      <c r="F238" s="12">
        <f>10-3</f>
        <v>7</v>
      </c>
      <c r="G238" s="8" t="s">
        <v>9</v>
      </c>
      <c r="H238" s="9">
        <v>1</v>
      </c>
      <c r="I238" s="9">
        <v>1</v>
      </c>
      <c r="J238" s="5"/>
    </row>
    <row r="239" spans="2:10" s="9" customFormat="1" ht="39.950000000000003" customHeight="1">
      <c r="B239" s="15" t="s">
        <v>513</v>
      </c>
      <c r="C239" s="16" t="s">
        <v>514</v>
      </c>
      <c r="D239" s="16" t="s">
        <v>51</v>
      </c>
      <c r="E239" s="17" t="s">
        <v>66</v>
      </c>
      <c r="F239" s="16">
        <f>8-1-1-1-1-1-1-1-0+3</f>
        <v>4</v>
      </c>
      <c r="G239" s="19" t="s">
        <v>47</v>
      </c>
      <c r="H239" s="9">
        <v>1</v>
      </c>
      <c r="I239" s="9">
        <v>1</v>
      </c>
      <c r="J239" s="5"/>
    </row>
    <row r="240" spans="2:10" s="9" customFormat="1" ht="39.950000000000003" customHeight="1">
      <c r="B240" s="15" t="s">
        <v>515</v>
      </c>
      <c r="C240" s="16" t="s">
        <v>516</v>
      </c>
      <c r="D240" s="7" t="s">
        <v>51</v>
      </c>
      <c r="E240" s="7" t="s">
        <v>66</v>
      </c>
      <c r="F240" s="16">
        <v>5</v>
      </c>
      <c r="G240" s="19" t="s">
        <v>517</v>
      </c>
      <c r="H240" s="9">
        <v>1</v>
      </c>
      <c r="I240" s="9">
        <v>1</v>
      </c>
    </row>
    <row r="241" spans="2:10" s="9" customFormat="1" ht="39.950000000000003" customHeight="1">
      <c r="B241" s="15" t="s">
        <v>515</v>
      </c>
      <c r="C241" s="16" t="s">
        <v>516</v>
      </c>
      <c r="D241" s="16" t="s">
        <v>51</v>
      </c>
      <c r="E241" s="17" t="s">
        <v>66</v>
      </c>
      <c r="F241" s="18">
        <f>12+3-1</f>
        <v>14</v>
      </c>
      <c r="G241" s="19" t="s">
        <v>47</v>
      </c>
      <c r="H241" s="9">
        <v>1</v>
      </c>
      <c r="I241" s="9">
        <v>1</v>
      </c>
    </row>
    <row r="242" spans="2:10" s="9" customFormat="1" ht="39.950000000000003" customHeight="1">
      <c r="B242" s="6" t="s">
        <v>518</v>
      </c>
      <c r="C242" s="7" t="s">
        <v>520</v>
      </c>
      <c r="D242" s="7" t="s">
        <v>51</v>
      </c>
      <c r="E242" s="7" t="s">
        <v>521</v>
      </c>
      <c r="F242" s="12">
        <v>6</v>
      </c>
      <c r="G242" s="8" t="s">
        <v>9</v>
      </c>
      <c r="H242" s="9">
        <v>1</v>
      </c>
      <c r="I242" s="9">
        <v>1</v>
      </c>
    </row>
    <row r="243" spans="2:10" s="9" customFormat="1" ht="39.950000000000003" customHeight="1">
      <c r="B243" s="24" t="s">
        <v>522</v>
      </c>
      <c r="C243" s="17" t="s">
        <v>523</v>
      </c>
      <c r="D243" s="17" t="s">
        <v>51</v>
      </c>
      <c r="E243" s="17" t="s">
        <v>521</v>
      </c>
      <c r="F243" s="25">
        <v>5</v>
      </c>
      <c r="G243" s="8" t="s">
        <v>9</v>
      </c>
      <c r="H243" s="9">
        <v>1</v>
      </c>
      <c r="I243" s="9">
        <v>1</v>
      </c>
    </row>
    <row r="244" spans="2:10" s="9" customFormat="1" ht="39.950000000000003" customHeight="1">
      <c r="B244" s="6" t="s">
        <v>524</v>
      </c>
      <c r="C244" s="7" t="s">
        <v>525</v>
      </c>
      <c r="D244" s="7" t="s">
        <v>73</v>
      </c>
      <c r="E244" s="7" t="s">
        <v>526</v>
      </c>
      <c r="F244" s="27">
        <v>14</v>
      </c>
      <c r="G244" s="8" t="s">
        <v>9</v>
      </c>
      <c r="H244" s="9">
        <v>1</v>
      </c>
      <c r="I244" s="9">
        <v>1</v>
      </c>
    </row>
    <row r="245" spans="2:10" s="9" customFormat="1" ht="39.950000000000003" customHeight="1">
      <c r="B245" s="6" t="s">
        <v>527</v>
      </c>
      <c r="C245" s="7" t="s">
        <v>528</v>
      </c>
      <c r="D245" s="7" t="s">
        <v>73</v>
      </c>
      <c r="E245" s="7" t="s">
        <v>526</v>
      </c>
      <c r="F245" s="27">
        <v>9</v>
      </c>
      <c r="G245" s="8" t="s">
        <v>9</v>
      </c>
      <c r="H245" s="9">
        <v>1</v>
      </c>
      <c r="I245" s="9">
        <v>1</v>
      </c>
      <c r="J245" s="5"/>
    </row>
    <row r="246" spans="2:10" ht="39.950000000000003" customHeight="1">
      <c r="B246" s="13" t="s">
        <v>529</v>
      </c>
      <c r="C246" s="17" t="s">
        <v>530</v>
      </c>
      <c r="D246" s="8" t="s">
        <v>65</v>
      </c>
      <c r="E246" s="8" t="s">
        <v>66</v>
      </c>
      <c r="F246" s="14">
        <f>5+10-1-1-1-1-1-1-1-1-1-1-1-1-2</f>
        <v>1</v>
      </c>
      <c r="G246" s="19" t="s">
        <v>47</v>
      </c>
      <c r="H246" s="9">
        <v>1</v>
      </c>
      <c r="I246" s="9">
        <v>1</v>
      </c>
      <c r="J246" s="9"/>
    </row>
    <row r="247" spans="2:10" s="9" customFormat="1" ht="39.950000000000003" customHeight="1">
      <c r="B247" s="6" t="s">
        <v>531</v>
      </c>
      <c r="C247" s="7" t="s">
        <v>532</v>
      </c>
      <c r="D247" s="7" t="s">
        <v>51</v>
      </c>
      <c r="E247" s="7" t="s">
        <v>519</v>
      </c>
      <c r="F247" s="12">
        <v>9</v>
      </c>
      <c r="G247" s="8" t="s">
        <v>9</v>
      </c>
      <c r="H247" s="9">
        <v>1</v>
      </c>
      <c r="I247" s="9">
        <v>1</v>
      </c>
    </row>
    <row r="248" spans="2:10" s="9" customFormat="1" ht="39.950000000000003" customHeight="1">
      <c r="B248" s="15" t="s">
        <v>531</v>
      </c>
      <c r="C248" s="16" t="s">
        <v>532</v>
      </c>
      <c r="D248" s="16" t="s">
        <v>51</v>
      </c>
      <c r="E248" s="17" t="s">
        <v>526</v>
      </c>
      <c r="F248" s="18">
        <v>0</v>
      </c>
      <c r="G248" s="8" t="s">
        <v>9</v>
      </c>
      <c r="H248" s="9">
        <v>1</v>
      </c>
      <c r="I248" s="9">
        <v>1</v>
      </c>
    </row>
    <row r="249" spans="2:10" s="9" customFormat="1" ht="39.950000000000003" customHeight="1">
      <c r="B249" s="24" t="s">
        <v>533</v>
      </c>
      <c r="C249" s="17" t="s">
        <v>534</v>
      </c>
      <c r="D249" s="17" t="s">
        <v>51</v>
      </c>
      <c r="E249" s="17" t="s">
        <v>535</v>
      </c>
      <c r="F249" s="25">
        <v>18</v>
      </c>
      <c r="G249" s="8" t="s">
        <v>9</v>
      </c>
      <c r="H249" s="9">
        <v>1</v>
      </c>
      <c r="I249" s="9">
        <v>1</v>
      </c>
    </row>
    <row r="250" spans="2:10" s="9" customFormat="1" ht="39.950000000000003" customHeight="1">
      <c r="B250" s="6" t="s">
        <v>536</v>
      </c>
      <c r="C250" s="7" t="s">
        <v>537</v>
      </c>
      <c r="D250" s="7" t="s">
        <v>538</v>
      </c>
      <c r="E250" s="7" t="s">
        <v>539</v>
      </c>
      <c r="F250" s="12">
        <v>1</v>
      </c>
      <c r="G250" s="8" t="s">
        <v>540</v>
      </c>
      <c r="H250" s="9">
        <v>1</v>
      </c>
      <c r="I250" s="9">
        <v>1</v>
      </c>
    </row>
    <row r="251" spans="2:10" s="9" customFormat="1" ht="39.950000000000003" customHeight="1">
      <c r="B251" s="13" t="s">
        <v>536</v>
      </c>
      <c r="C251" s="8" t="s">
        <v>537</v>
      </c>
      <c r="D251" s="7" t="s">
        <v>541</v>
      </c>
      <c r="E251" s="8" t="s">
        <v>542</v>
      </c>
      <c r="F251" s="14">
        <v>1</v>
      </c>
      <c r="G251" s="19" t="s">
        <v>185</v>
      </c>
      <c r="H251" s="9">
        <v>1</v>
      </c>
      <c r="I251" s="9">
        <v>1</v>
      </c>
    </row>
    <row r="252" spans="2:10" s="9" customFormat="1" ht="39.950000000000003" customHeight="1">
      <c r="B252" s="6" t="s">
        <v>536</v>
      </c>
      <c r="C252" s="7" t="s">
        <v>543</v>
      </c>
      <c r="D252" s="7" t="s">
        <v>538</v>
      </c>
      <c r="E252" s="7" t="s">
        <v>544</v>
      </c>
      <c r="F252" s="12">
        <v>1</v>
      </c>
      <c r="G252" s="19" t="s">
        <v>185</v>
      </c>
      <c r="H252" s="9">
        <v>1</v>
      </c>
      <c r="I252" s="9">
        <v>1</v>
      </c>
    </row>
    <row r="253" spans="2:10" s="9" customFormat="1" ht="39.950000000000003" customHeight="1">
      <c r="B253" s="6" t="s">
        <v>536</v>
      </c>
      <c r="C253" s="7" t="s">
        <v>543</v>
      </c>
      <c r="D253" s="7" t="s">
        <v>538</v>
      </c>
      <c r="E253" s="7" t="s">
        <v>545</v>
      </c>
      <c r="F253" s="12">
        <v>1</v>
      </c>
      <c r="G253" s="19" t="s">
        <v>185</v>
      </c>
      <c r="H253" s="9">
        <v>1</v>
      </c>
      <c r="I253" s="9">
        <v>1</v>
      </c>
    </row>
    <row r="254" spans="2:10" s="9" customFormat="1" ht="39.950000000000003" customHeight="1">
      <c r="B254" s="6" t="s">
        <v>536</v>
      </c>
      <c r="C254" s="7" t="s">
        <v>543</v>
      </c>
      <c r="D254" s="7" t="s">
        <v>546</v>
      </c>
      <c r="E254" s="7" t="s">
        <v>547</v>
      </c>
      <c r="F254" s="12">
        <v>1</v>
      </c>
      <c r="G254" s="19" t="s">
        <v>548</v>
      </c>
      <c r="H254" s="9">
        <v>1</v>
      </c>
      <c r="I254" s="9">
        <v>1</v>
      </c>
    </row>
    <row r="255" spans="2:10" s="9" customFormat="1" ht="39.950000000000003" customHeight="1">
      <c r="B255" s="6" t="s">
        <v>536</v>
      </c>
      <c r="C255" s="7" t="s">
        <v>543</v>
      </c>
      <c r="D255" s="7" t="s">
        <v>538</v>
      </c>
      <c r="E255" s="7" t="s">
        <v>549</v>
      </c>
      <c r="F255" s="12">
        <v>1</v>
      </c>
      <c r="G255" s="19" t="s">
        <v>185</v>
      </c>
      <c r="H255" s="9">
        <v>1</v>
      </c>
      <c r="I255" s="9">
        <v>1</v>
      </c>
    </row>
    <row r="256" spans="2:10" s="9" customFormat="1" ht="39.950000000000003" customHeight="1">
      <c r="B256" s="6" t="s">
        <v>536</v>
      </c>
      <c r="C256" s="7" t="s">
        <v>550</v>
      </c>
      <c r="D256" s="7" t="s">
        <v>538</v>
      </c>
      <c r="E256" s="7" t="s">
        <v>551</v>
      </c>
      <c r="F256" s="12">
        <v>1</v>
      </c>
      <c r="G256" s="8" t="s">
        <v>552</v>
      </c>
      <c r="H256" s="9">
        <v>1</v>
      </c>
      <c r="I256" s="9">
        <v>1</v>
      </c>
    </row>
    <row r="257" spans="2:9" s="9" customFormat="1" ht="39.950000000000003" customHeight="1">
      <c r="B257" s="13" t="s">
        <v>536</v>
      </c>
      <c r="C257" s="8" t="s">
        <v>537</v>
      </c>
      <c r="D257" s="8"/>
      <c r="E257" s="8" t="s">
        <v>553</v>
      </c>
      <c r="F257" s="14"/>
      <c r="G257" s="8" t="s">
        <v>554</v>
      </c>
      <c r="H257" s="9">
        <v>1</v>
      </c>
      <c r="I257" s="9">
        <v>1</v>
      </c>
    </row>
    <row r="258" spans="2:9" s="9" customFormat="1" ht="39.950000000000003" customHeight="1">
      <c r="B258" s="6" t="s">
        <v>536</v>
      </c>
      <c r="C258" s="7" t="s">
        <v>543</v>
      </c>
      <c r="D258" s="7"/>
      <c r="E258" s="7" t="s">
        <v>555</v>
      </c>
      <c r="F258" s="12">
        <v>1</v>
      </c>
      <c r="G258" s="19" t="s">
        <v>47</v>
      </c>
      <c r="H258" s="9">
        <v>1</v>
      </c>
      <c r="I258" s="9">
        <v>1</v>
      </c>
    </row>
    <row r="259" spans="2:9" s="9" customFormat="1" ht="39.950000000000003" customHeight="1">
      <c r="B259" s="6" t="s">
        <v>536</v>
      </c>
      <c r="C259" s="7" t="s">
        <v>543</v>
      </c>
      <c r="D259" s="7" t="s">
        <v>538</v>
      </c>
      <c r="E259" s="7" t="s">
        <v>556</v>
      </c>
      <c r="F259" s="12">
        <v>1</v>
      </c>
      <c r="G259" s="8" t="s">
        <v>9</v>
      </c>
      <c r="H259" s="9">
        <v>1</v>
      </c>
      <c r="I259" s="9">
        <v>1</v>
      </c>
    </row>
    <row r="260" spans="2:9" s="9" customFormat="1" ht="39.950000000000003" customHeight="1">
      <c r="B260" s="6" t="s">
        <v>536</v>
      </c>
      <c r="C260" s="7" t="s">
        <v>537</v>
      </c>
      <c r="D260" s="7" t="s">
        <v>538</v>
      </c>
      <c r="E260" s="7" t="s">
        <v>557</v>
      </c>
      <c r="F260" s="12">
        <v>2</v>
      </c>
      <c r="G260" s="8" t="s">
        <v>558</v>
      </c>
      <c r="H260" s="9">
        <v>1</v>
      </c>
      <c r="I260" s="9">
        <v>1</v>
      </c>
    </row>
    <row r="261" spans="2:9" s="9" customFormat="1" ht="39.950000000000003" customHeight="1">
      <c r="B261" s="6" t="s">
        <v>536</v>
      </c>
      <c r="C261" s="7" t="s">
        <v>537</v>
      </c>
      <c r="D261" s="7"/>
      <c r="E261" s="7"/>
      <c r="F261" s="12">
        <v>1</v>
      </c>
      <c r="G261" s="8" t="s">
        <v>559</v>
      </c>
      <c r="H261" s="9">
        <v>1</v>
      </c>
      <c r="I261" s="9">
        <v>1</v>
      </c>
    </row>
    <row r="262" spans="2:9" s="9" customFormat="1" ht="39.950000000000003" customHeight="1">
      <c r="B262" s="6" t="s">
        <v>560</v>
      </c>
      <c r="C262" s="7" t="s">
        <v>550</v>
      </c>
      <c r="D262" s="7" t="s">
        <v>546</v>
      </c>
      <c r="E262" s="7" t="s">
        <v>561</v>
      </c>
      <c r="F262" s="12">
        <v>1</v>
      </c>
      <c r="G262" s="8" t="s">
        <v>552</v>
      </c>
      <c r="H262" s="9">
        <v>1</v>
      </c>
      <c r="I262" s="9">
        <v>1</v>
      </c>
    </row>
    <row r="263" spans="2:9" s="9" customFormat="1" ht="39.950000000000003" customHeight="1">
      <c r="B263" s="6" t="s">
        <v>560</v>
      </c>
      <c r="C263" s="7" t="s">
        <v>550</v>
      </c>
      <c r="D263" s="7"/>
      <c r="E263" s="7" t="s">
        <v>562</v>
      </c>
      <c r="F263" s="12">
        <v>1</v>
      </c>
      <c r="G263" s="8" t="s">
        <v>563</v>
      </c>
      <c r="H263" s="9">
        <v>1</v>
      </c>
      <c r="I263" s="9">
        <v>1</v>
      </c>
    </row>
    <row r="264" spans="2:9" s="9" customFormat="1" ht="39.950000000000003" customHeight="1">
      <c r="B264" s="6" t="s">
        <v>560</v>
      </c>
      <c r="C264" s="7" t="s">
        <v>564</v>
      </c>
      <c r="D264" s="7" t="s">
        <v>455</v>
      </c>
      <c r="E264" s="7" t="s">
        <v>565</v>
      </c>
      <c r="F264" s="12">
        <v>1</v>
      </c>
      <c r="G264" s="8" t="s">
        <v>566</v>
      </c>
      <c r="H264" s="9">
        <v>1</v>
      </c>
      <c r="I264" s="9">
        <v>1</v>
      </c>
    </row>
    <row r="265" spans="2:9" s="9" customFormat="1" ht="39.950000000000003" customHeight="1">
      <c r="B265" s="6" t="s">
        <v>560</v>
      </c>
      <c r="C265" s="7" t="s">
        <v>564</v>
      </c>
      <c r="D265" s="7" t="s">
        <v>538</v>
      </c>
      <c r="E265" s="7" t="s">
        <v>567</v>
      </c>
      <c r="F265" s="12">
        <v>1</v>
      </c>
      <c r="G265" s="8" t="s">
        <v>568</v>
      </c>
      <c r="H265" s="9">
        <v>1</v>
      </c>
      <c r="I265" s="9">
        <v>1</v>
      </c>
    </row>
    <row r="266" spans="2:9" s="9" customFormat="1" ht="39.950000000000003" customHeight="1">
      <c r="B266" s="6" t="s">
        <v>560</v>
      </c>
      <c r="C266" s="7" t="s">
        <v>564</v>
      </c>
      <c r="D266" s="7" t="s">
        <v>538</v>
      </c>
      <c r="E266" s="7" t="s">
        <v>569</v>
      </c>
      <c r="F266" s="12">
        <v>1</v>
      </c>
      <c r="G266" s="8" t="s">
        <v>568</v>
      </c>
      <c r="H266" s="9">
        <v>1</v>
      </c>
      <c r="I266" s="9">
        <v>1</v>
      </c>
    </row>
    <row r="267" spans="2:9" s="9" customFormat="1" ht="39.950000000000003" customHeight="1">
      <c r="B267" s="6" t="s">
        <v>560</v>
      </c>
      <c r="C267" s="7" t="s">
        <v>564</v>
      </c>
      <c r="D267" s="7" t="s">
        <v>538</v>
      </c>
      <c r="E267" s="7" t="s">
        <v>570</v>
      </c>
      <c r="F267" s="12">
        <v>1</v>
      </c>
      <c r="G267" s="8" t="s">
        <v>571</v>
      </c>
      <c r="H267" s="9">
        <v>1</v>
      </c>
      <c r="I267" s="9">
        <v>1</v>
      </c>
    </row>
    <row r="268" spans="2:9" s="9" customFormat="1" ht="39.950000000000003" customHeight="1">
      <c r="B268" s="6" t="s">
        <v>560</v>
      </c>
      <c r="C268" s="7" t="s">
        <v>564</v>
      </c>
      <c r="D268" s="7" t="s">
        <v>546</v>
      </c>
      <c r="E268" s="7" t="s">
        <v>572</v>
      </c>
      <c r="F268" s="12">
        <v>1</v>
      </c>
      <c r="G268" s="8" t="s">
        <v>540</v>
      </c>
      <c r="H268" s="9">
        <v>1</v>
      </c>
      <c r="I268" s="9">
        <v>1</v>
      </c>
    </row>
    <row r="269" spans="2:9" s="9" customFormat="1" ht="39.950000000000003" customHeight="1">
      <c r="B269" s="6" t="s">
        <v>560</v>
      </c>
      <c r="C269" s="7" t="s">
        <v>564</v>
      </c>
      <c r="D269" s="7" t="s">
        <v>538</v>
      </c>
      <c r="E269" s="7" t="s">
        <v>573</v>
      </c>
      <c r="F269" s="12">
        <v>1</v>
      </c>
      <c r="G269" s="8" t="s">
        <v>540</v>
      </c>
      <c r="H269" s="9">
        <v>1</v>
      </c>
      <c r="I269" s="9">
        <v>1</v>
      </c>
    </row>
    <row r="270" spans="2:9" s="9" customFormat="1" ht="39.950000000000003" customHeight="1">
      <c r="B270" s="6" t="s">
        <v>560</v>
      </c>
      <c r="C270" s="7" t="s">
        <v>574</v>
      </c>
      <c r="D270" s="7" t="s">
        <v>538</v>
      </c>
      <c r="E270" s="8" t="s">
        <v>575</v>
      </c>
      <c r="F270" s="12">
        <v>1</v>
      </c>
      <c r="G270" s="8" t="s">
        <v>540</v>
      </c>
      <c r="H270" s="9">
        <v>1</v>
      </c>
      <c r="I270" s="9">
        <v>1</v>
      </c>
    </row>
    <row r="271" spans="2:9" s="9" customFormat="1" ht="39.950000000000003" customHeight="1">
      <c r="B271" s="6" t="s">
        <v>560</v>
      </c>
      <c r="C271" s="7" t="s">
        <v>574</v>
      </c>
      <c r="D271" s="7" t="s">
        <v>538</v>
      </c>
      <c r="E271" s="7" t="s">
        <v>576</v>
      </c>
      <c r="F271" s="12">
        <v>1</v>
      </c>
      <c r="G271" s="8" t="s">
        <v>540</v>
      </c>
      <c r="H271" s="9">
        <v>1</v>
      </c>
      <c r="I271" s="9">
        <v>1</v>
      </c>
    </row>
    <row r="272" spans="2:9" s="9" customFormat="1" ht="39.950000000000003" customHeight="1">
      <c r="B272" s="6" t="s">
        <v>560</v>
      </c>
      <c r="C272" s="7" t="s">
        <v>564</v>
      </c>
      <c r="D272" s="7" t="s">
        <v>538</v>
      </c>
      <c r="E272" s="7" t="s">
        <v>577</v>
      </c>
      <c r="F272" s="12">
        <v>1</v>
      </c>
      <c r="G272" s="8" t="s">
        <v>540</v>
      </c>
      <c r="H272" s="9">
        <v>1</v>
      </c>
      <c r="I272" s="9">
        <v>1</v>
      </c>
    </row>
    <row r="273" spans="2:9" s="9" customFormat="1" ht="39.950000000000003" customHeight="1">
      <c r="B273" s="6" t="s">
        <v>560</v>
      </c>
      <c r="C273" s="7" t="s">
        <v>564</v>
      </c>
      <c r="D273" s="7" t="s">
        <v>538</v>
      </c>
      <c r="E273" s="7" t="s">
        <v>578</v>
      </c>
      <c r="F273" s="12">
        <v>1</v>
      </c>
      <c r="G273" s="8" t="s">
        <v>540</v>
      </c>
      <c r="H273" s="9">
        <v>1</v>
      </c>
      <c r="I273" s="9">
        <v>1</v>
      </c>
    </row>
    <row r="274" spans="2:9" s="9" customFormat="1" ht="39.950000000000003" customHeight="1">
      <c r="B274" s="6" t="s">
        <v>560</v>
      </c>
      <c r="C274" s="7" t="s">
        <v>564</v>
      </c>
      <c r="D274" s="7" t="s">
        <v>538</v>
      </c>
      <c r="E274" s="7" t="s">
        <v>579</v>
      </c>
      <c r="F274" s="12">
        <v>1</v>
      </c>
      <c r="G274" s="8" t="s">
        <v>540</v>
      </c>
      <c r="H274" s="9">
        <v>1</v>
      </c>
      <c r="I274" s="9">
        <v>1</v>
      </c>
    </row>
    <row r="275" spans="2:9" s="9" customFormat="1" ht="39.950000000000003" customHeight="1">
      <c r="B275" s="6" t="s">
        <v>560</v>
      </c>
      <c r="C275" s="7" t="s">
        <v>574</v>
      </c>
      <c r="D275" s="7" t="s">
        <v>538</v>
      </c>
      <c r="E275" s="8" t="s">
        <v>580</v>
      </c>
      <c r="F275" s="12">
        <v>1</v>
      </c>
      <c r="G275" s="8" t="s">
        <v>540</v>
      </c>
      <c r="H275" s="9">
        <v>1</v>
      </c>
      <c r="I275" s="9">
        <v>1</v>
      </c>
    </row>
    <row r="276" spans="2:9" s="9" customFormat="1" ht="39.950000000000003" customHeight="1">
      <c r="B276" s="6" t="s">
        <v>560</v>
      </c>
      <c r="C276" s="7" t="s">
        <v>574</v>
      </c>
      <c r="D276" s="7" t="s">
        <v>538</v>
      </c>
      <c r="E276" s="7" t="s">
        <v>581</v>
      </c>
      <c r="F276" s="8">
        <v>1</v>
      </c>
      <c r="G276" s="8" t="s">
        <v>540</v>
      </c>
      <c r="H276" s="9">
        <v>1</v>
      </c>
      <c r="I276" s="9">
        <v>1</v>
      </c>
    </row>
    <row r="277" spans="2:9" s="9" customFormat="1" ht="39.950000000000003" customHeight="1">
      <c r="B277" s="6" t="s">
        <v>560</v>
      </c>
      <c r="C277" s="7" t="s">
        <v>564</v>
      </c>
      <c r="D277" s="7" t="s">
        <v>538</v>
      </c>
      <c r="E277" s="7" t="s">
        <v>582</v>
      </c>
      <c r="F277" s="12">
        <v>1</v>
      </c>
      <c r="G277" s="8" t="s">
        <v>540</v>
      </c>
      <c r="H277" s="9">
        <v>1</v>
      </c>
      <c r="I277" s="9">
        <v>1</v>
      </c>
    </row>
    <row r="278" spans="2:9" s="9" customFormat="1" ht="39.950000000000003" customHeight="1">
      <c r="B278" s="6" t="s">
        <v>560</v>
      </c>
      <c r="C278" s="7" t="s">
        <v>564</v>
      </c>
      <c r="D278" s="7" t="s">
        <v>538</v>
      </c>
      <c r="E278" s="7" t="s">
        <v>583</v>
      </c>
      <c r="F278" s="12">
        <v>1</v>
      </c>
      <c r="G278" s="8" t="s">
        <v>540</v>
      </c>
      <c r="H278" s="9">
        <v>1</v>
      </c>
      <c r="I278" s="9">
        <v>1</v>
      </c>
    </row>
    <row r="279" spans="2:9" s="9" customFormat="1" ht="39.950000000000003" customHeight="1">
      <c r="B279" s="6" t="s">
        <v>560</v>
      </c>
      <c r="C279" s="7" t="s">
        <v>564</v>
      </c>
      <c r="D279" s="7" t="s">
        <v>538</v>
      </c>
      <c r="E279" s="7" t="s">
        <v>584</v>
      </c>
      <c r="F279" s="12">
        <v>1</v>
      </c>
      <c r="G279" s="8" t="s">
        <v>540</v>
      </c>
      <c r="H279" s="9">
        <v>1</v>
      </c>
      <c r="I279" s="9">
        <v>1</v>
      </c>
    </row>
    <row r="280" spans="2:9" s="9" customFormat="1" ht="39.950000000000003" customHeight="1">
      <c r="B280" s="6" t="s">
        <v>560</v>
      </c>
      <c r="C280" s="7" t="s">
        <v>574</v>
      </c>
      <c r="D280" s="7" t="s">
        <v>538</v>
      </c>
      <c r="E280" s="7" t="s">
        <v>585</v>
      </c>
      <c r="F280" s="12">
        <v>1</v>
      </c>
      <c r="G280" s="19" t="s">
        <v>185</v>
      </c>
      <c r="H280" s="9">
        <v>1</v>
      </c>
      <c r="I280" s="9">
        <v>1</v>
      </c>
    </row>
    <row r="281" spans="2:9" s="9" customFormat="1" ht="39.950000000000003" customHeight="1">
      <c r="B281" s="6" t="s">
        <v>560</v>
      </c>
      <c r="C281" s="7" t="s">
        <v>574</v>
      </c>
      <c r="D281" s="7" t="s">
        <v>538</v>
      </c>
      <c r="E281" s="7" t="s">
        <v>586</v>
      </c>
      <c r="F281" s="12">
        <v>1</v>
      </c>
      <c r="G281" s="19" t="s">
        <v>185</v>
      </c>
      <c r="H281" s="9">
        <v>1</v>
      </c>
      <c r="I281" s="9">
        <v>1</v>
      </c>
    </row>
    <row r="282" spans="2:9" s="9" customFormat="1" ht="39.950000000000003" customHeight="1">
      <c r="B282" s="6" t="s">
        <v>560</v>
      </c>
      <c r="C282" s="7" t="s">
        <v>574</v>
      </c>
      <c r="D282" s="7" t="s">
        <v>587</v>
      </c>
      <c r="E282" s="7" t="s">
        <v>588</v>
      </c>
      <c r="F282" s="12">
        <v>1</v>
      </c>
      <c r="G282" s="19" t="s">
        <v>589</v>
      </c>
      <c r="H282" s="9">
        <v>1</v>
      </c>
      <c r="I282" s="9">
        <v>1</v>
      </c>
    </row>
    <row r="283" spans="2:9" s="9" customFormat="1" ht="39.950000000000003" customHeight="1">
      <c r="B283" s="6" t="s">
        <v>560</v>
      </c>
      <c r="C283" s="7" t="s">
        <v>564</v>
      </c>
      <c r="D283" s="7" t="s">
        <v>538</v>
      </c>
      <c r="E283" s="7" t="s">
        <v>590</v>
      </c>
      <c r="F283" s="12">
        <v>1</v>
      </c>
      <c r="G283" s="8" t="s">
        <v>591</v>
      </c>
      <c r="H283" s="9">
        <v>1</v>
      </c>
      <c r="I283" s="9">
        <v>1</v>
      </c>
    </row>
    <row r="284" spans="2:9" s="9" customFormat="1" ht="39.950000000000003" customHeight="1">
      <c r="B284" s="6" t="s">
        <v>560</v>
      </c>
      <c r="C284" s="7" t="s">
        <v>564</v>
      </c>
      <c r="D284" s="7" t="s">
        <v>538</v>
      </c>
      <c r="E284" s="7" t="s">
        <v>592</v>
      </c>
      <c r="F284" s="12">
        <v>1</v>
      </c>
      <c r="G284" s="8" t="s">
        <v>593</v>
      </c>
      <c r="H284" s="9">
        <v>1</v>
      </c>
      <c r="I284" s="9">
        <v>1</v>
      </c>
    </row>
    <row r="285" spans="2:9" s="9" customFormat="1" ht="39.950000000000003" customHeight="1">
      <c r="B285" s="6" t="s">
        <v>560</v>
      </c>
      <c r="C285" s="7" t="s">
        <v>574</v>
      </c>
      <c r="D285" s="7" t="s">
        <v>538</v>
      </c>
      <c r="E285" s="7" t="s">
        <v>594</v>
      </c>
      <c r="F285" s="12">
        <v>1</v>
      </c>
      <c r="G285" s="19" t="s">
        <v>595</v>
      </c>
      <c r="H285" s="9">
        <v>1</v>
      </c>
      <c r="I285" s="9">
        <v>1</v>
      </c>
    </row>
    <row r="286" spans="2:9" s="9" customFormat="1" ht="39.950000000000003" customHeight="1">
      <c r="B286" s="6" t="s">
        <v>560</v>
      </c>
      <c r="C286" s="7" t="s">
        <v>550</v>
      </c>
      <c r="D286" s="7" t="s">
        <v>538</v>
      </c>
      <c r="E286" s="7" t="s">
        <v>596</v>
      </c>
      <c r="F286" s="12">
        <v>1</v>
      </c>
      <c r="G286" s="8" t="s">
        <v>597</v>
      </c>
      <c r="H286" s="9">
        <v>1</v>
      </c>
      <c r="I286" s="9">
        <v>1</v>
      </c>
    </row>
    <row r="287" spans="2:9" s="9" customFormat="1" ht="39.950000000000003" customHeight="1">
      <c r="B287" s="6" t="s">
        <v>560</v>
      </c>
      <c r="C287" s="7" t="s">
        <v>550</v>
      </c>
      <c r="D287" s="7" t="s">
        <v>538</v>
      </c>
      <c r="E287" s="7" t="s">
        <v>598</v>
      </c>
      <c r="F287" s="12">
        <v>1</v>
      </c>
      <c r="G287" s="8" t="s">
        <v>599</v>
      </c>
      <c r="H287" s="9">
        <v>1</v>
      </c>
      <c r="I287" s="9">
        <v>1</v>
      </c>
    </row>
    <row r="288" spans="2:9" s="9" customFormat="1" ht="39.950000000000003" customHeight="1">
      <c r="B288" s="6" t="s">
        <v>560</v>
      </c>
      <c r="C288" s="7" t="s">
        <v>564</v>
      </c>
      <c r="D288" s="7" t="s">
        <v>538</v>
      </c>
      <c r="E288" s="7" t="s">
        <v>600</v>
      </c>
      <c r="F288" s="12">
        <v>1</v>
      </c>
      <c r="G288" s="8" t="s">
        <v>601</v>
      </c>
      <c r="H288" s="9">
        <v>1</v>
      </c>
      <c r="I288" s="9">
        <v>1</v>
      </c>
    </row>
    <row r="289" spans="2:10" s="9" customFormat="1" ht="39.950000000000003" customHeight="1">
      <c r="B289" s="6" t="s">
        <v>560</v>
      </c>
      <c r="C289" s="7" t="s">
        <v>564</v>
      </c>
      <c r="D289" s="7" t="s">
        <v>538</v>
      </c>
      <c r="E289" s="7" t="s">
        <v>602</v>
      </c>
      <c r="F289" s="12">
        <v>1</v>
      </c>
      <c r="G289" s="8" t="s">
        <v>601</v>
      </c>
      <c r="H289" s="9">
        <v>1</v>
      </c>
      <c r="I289" s="9">
        <v>1</v>
      </c>
    </row>
    <row r="290" spans="2:10" s="9" customFormat="1" ht="39.950000000000003" customHeight="1">
      <c r="B290" s="6" t="s">
        <v>560</v>
      </c>
      <c r="C290" s="7" t="s">
        <v>564</v>
      </c>
      <c r="D290" s="7"/>
      <c r="E290" s="7" t="s">
        <v>603</v>
      </c>
      <c r="F290" s="12">
        <v>1</v>
      </c>
      <c r="G290" s="8" t="s">
        <v>604</v>
      </c>
      <c r="H290" s="9">
        <v>1</v>
      </c>
      <c r="I290" s="9">
        <v>1</v>
      </c>
    </row>
    <row r="291" spans="2:10" s="9" customFormat="1" ht="39.950000000000003" customHeight="1">
      <c r="B291" s="6" t="s">
        <v>560</v>
      </c>
      <c r="C291" s="7" t="s">
        <v>574</v>
      </c>
      <c r="D291" s="7" t="s">
        <v>538</v>
      </c>
      <c r="E291" s="8" t="s">
        <v>605</v>
      </c>
      <c r="F291" s="12">
        <v>1</v>
      </c>
      <c r="G291" s="8" t="s">
        <v>601</v>
      </c>
      <c r="H291" s="9">
        <v>1</v>
      </c>
      <c r="I291" s="9">
        <v>1</v>
      </c>
    </row>
    <row r="292" spans="2:10" s="9" customFormat="1" ht="39.950000000000003" customHeight="1">
      <c r="B292" s="6" t="s">
        <v>560</v>
      </c>
      <c r="C292" s="7" t="s">
        <v>574</v>
      </c>
      <c r="D292" s="7" t="s">
        <v>538</v>
      </c>
      <c r="E292" s="8" t="s">
        <v>606</v>
      </c>
      <c r="F292" s="12">
        <v>1</v>
      </c>
      <c r="G292" s="8" t="s">
        <v>601</v>
      </c>
      <c r="H292" s="9">
        <v>1</v>
      </c>
      <c r="I292" s="9">
        <v>1</v>
      </c>
    </row>
    <row r="293" spans="2:10" s="9" customFormat="1" ht="39.950000000000003" customHeight="1">
      <c r="B293" s="6" t="s">
        <v>560</v>
      </c>
      <c r="C293" s="7" t="s">
        <v>574</v>
      </c>
      <c r="D293" s="7" t="s">
        <v>538</v>
      </c>
      <c r="E293" s="8" t="s">
        <v>607</v>
      </c>
      <c r="F293" s="12">
        <v>1</v>
      </c>
      <c r="G293" s="8" t="s">
        <v>601</v>
      </c>
      <c r="H293" s="9">
        <v>1</v>
      </c>
      <c r="I293" s="9">
        <v>1</v>
      </c>
    </row>
    <row r="294" spans="2:10" s="9" customFormat="1" ht="39.950000000000003" customHeight="1">
      <c r="B294" s="6" t="s">
        <v>560</v>
      </c>
      <c r="C294" s="7" t="s">
        <v>564</v>
      </c>
      <c r="D294" s="7" t="s">
        <v>538</v>
      </c>
      <c r="E294" s="8" t="s">
        <v>608</v>
      </c>
      <c r="F294" s="12">
        <v>1</v>
      </c>
      <c r="G294" s="8" t="s">
        <v>609</v>
      </c>
      <c r="H294" s="9">
        <v>1</v>
      </c>
      <c r="I294" s="9">
        <v>1</v>
      </c>
    </row>
    <row r="295" spans="2:10" s="9" customFormat="1" ht="39.950000000000003" customHeight="1">
      <c r="B295" s="6" t="s">
        <v>560</v>
      </c>
      <c r="C295" s="7" t="s">
        <v>550</v>
      </c>
      <c r="D295" s="7" t="s">
        <v>538</v>
      </c>
      <c r="E295" s="8" t="s">
        <v>610</v>
      </c>
      <c r="F295" s="12">
        <v>1</v>
      </c>
      <c r="G295" s="8" t="s">
        <v>611</v>
      </c>
      <c r="H295" s="9">
        <v>1</v>
      </c>
      <c r="I295" s="9">
        <v>1</v>
      </c>
    </row>
    <row r="296" spans="2:10" s="9" customFormat="1" ht="39.950000000000003" customHeight="1">
      <c r="B296" s="6" t="s">
        <v>612</v>
      </c>
      <c r="C296" s="7" t="s">
        <v>574</v>
      </c>
      <c r="D296" s="7" t="s">
        <v>491</v>
      </c>
      <c r="E296" s="7" t="s">
        <v>613</v>
      </c>
      <c r="F296" s="12">
        <v>1</v>
      </c>
      <c r="G296" s="19" t="s">
        <v>614</v>
      </c>
      <c r="H296" s="9">
        <v>1</v>
      </c>
      <c r="I296" s="9">
        <v>1</v>
      </c>
    </row>
    <row r="297" spans="2:10" s="9" customFormat="1" ht="39.950000000000003" customHeight="1">
      <c r="B297" s="6" t="s">
        <v>615</v>
      </c>
      <c r="C297" s="7" t="s">
        <v>616</v>
      </c>
      <c r="D297" s="7" t="s">
        <v>538</v>
      </c>
      <c r="E297" s="7" t="s">
        <v>617</v>
      </c>
      <c r="F297" s="12">
        <v>1</v>
      </c>
      <c r="G297" s="8" t="s">
        <v>618</v>
      </c>
      <c r="H297" s="9">
        <v>1</v>
      </c>
      <c r="I297" s="9">
        <v>1</v>
      </c>
      <c r="J297" s="5"/>
    </row>
    <row r="298" spans="2:10" ht="39.950000000000003" customHeight="1">
      <c r="B298" s="6" t="s">
        <v>615</v>
      </c>
      <c r="C298" s="7" t="s">
        <v>619</v>
      </c>
      <c r="D298" s="7" t="s">
        <v>538</v>
      </c>
      <c r="E298" s="7" t="s">
        <v>620</v>
      </c>
      <c r="F298" s="12">
        <v>1</v>
      </c>
      <c r="G298" s="8" t="s">
        <v>621</v>
      </c>
      <c r="H298" s="9">
        <v>1</v>
      </c>
      <c r="I298" s="9">
        <v>1</v>
      </c>
      <c r="J298" s="9"/>
    </row>
    <row r="299" spans="2:10" s="9" customFormat="1" ht="39.950000000000003" customHeight="1">
      <c r="B299" s="6" t="s">
        <v>615</v>
      </c>
      <c r="C299" s="7" t="s">
        <v>619</v>
      </c>
      <c r="D299" s="7" t="s">
        <v>538</v>
      </c>
      <c r="E299" s="7" t="s">
        <v>622</v>
      </c>
      <c r="F299" s="12">
        <v>1</v>
      </c>
      <c r="G299" s="8" t="s">
        <v>621</v>
      </c>
      <c r="H299" s="9">
        <v>1</v>
      </c>
      <c r="I299" s="9">
        <v>1</v>
      </c>
    </row>
    <row r="300" spans="2:10" s="9" customFormat="1" ht="39.950000000000003" customHeight="1">
      <c r="B300" s="6" t="s">
        <v>615</v>
      </c>
      <c r="C300" s="7" t="s">
        <v>616</v>
      </c>
      <c r="D300" s="7" t="s">
        <v>538</v>
      </c>
      <c r="E300" s="7" t="s">
        <v>623</v>
      </c>
      <c r="F300" s="12">
        <v>1</v>
      </c>
      <c r="G300" s="8" t="s">
        <v>624</v>
      </c>
      <c r="H300" s="9">
        <v>1</v>
      </c>
      <c r="I300" s="9">
        <v>1</v>
      </c>
    </row>
    <row r="301" spans="2:10" s="9" customFormat="1" ht="39.950000000000003" customHeight="1">
      <c r="B301" s="6" t="s">
        <v>625</v>
      </c>
      <c r="C301" s="7" t="s">
        <v>626</v>
      </c>
      <c r="D301" s="7" t="s">
        <v>538</v>
      </c>
      <c r="E301" s="7" t="s">
        <v>627</v>
      </c>
      <c r="F301" s="12">
        <v>1</v>
      </c>
      <c r="G301" s="8" t="s">
        <v>621</v>
      </c>
      <c r="H301" s="9">
        <v>1</v>
      </c>
      <c r="I301" s="9">
        <v>1</v>
      </c>
    </row>
    <row r="302" spans="2:10" s="9" customFormat="1" ht="39.950000000000003" customHeight="1">
      <c r="B302" s="6" t="s">
        <v>625</v>
      </c>
      <c r="C302" s="7" t="s">
        <v>626</v>
      </c>
      <c r="D302" s="7" t="s">
        <v>538</v>
      </c>
      <c r="E302" s="7" t="s">
        <v>628</v>
      </c>
      <c r="F302" s="12">
        <v>1</v>
      </c>
      <c r="G302" s="8" t="s">
        <v>629</v>
      </c>
      <c r="H302" s="9">
        <v>1</v>
      </c>
      <c r="I302" s="9">
        <v>1</v>
      </c>
    </row>
    <row r="303" spans="2:10" s="9" customFormat="1" ht="39.950000000000003" customHeight="1">
      <c r="B303" s="6" t="s">
        <v>625</v>
      </c>
      <c r="C303" s="7" t="s">
        <v>626</v>
      </c>
      <c r="D303" s="7" t="s">
        <v>538</v>
      </c>
      <c r="E303" s="7" t="s">
        <v>630</v>
      </c>
      <c r="F303" s="12">
        <v>1</v>
      </c>
      <c r="G303" s="8" t="s">
        <v>629</v>
      </c>
      <c r="H303" s="9">
        <v>1</v>
      </c>
      <c r="I303" s="9">
        <v>1</v>
      </c>
    </row>
    <row r="304" spans="2:10" s="9" customFormat="1" ht="39.950000000000003" customHeight="1">
      <c r="B304" s="6" t="s">
        <v>625</v>
      </c>
      <c r="C304" s="7" t="s">
        <v>626</v>
      </c>
      <c r="D304" s="7" t="s">
        <v>538</v>
      </c>
      <c r="E304" s="7" t="s">
        <v>631</v>
      </c>
      <c r="F304" s="12">
        <v>1</v>
      </c>
      <c r="G304" s="8" t="s">
        <v>629</v>
      </c>
      <c r="H304" s="9">
        <v>1</v>
      </c>
      <c r="I304" s="9">
        <v>1</v>
      </c>
    </row>
    <row r="305" spans="2:10" s="9" customFormat="1" ht="39.950000000000003" customHeight="1">
      <c r="B305" s="6" t="s">
        <v>625</v>
      </c>
      <c r="C305" s="7" t="s">
        <v>632</v>
      </c>
      <c r="D305" s="7" t="s">
        <v>538</v>
      </c>
      <c r="E305" s="7" t="s">
        <v>633</v>
      </c>
      <c r="F305" s="12">
        <v>1</v>
      </c>
      <c r="G305" s="19" t="s">
        <v>185</v>
      </c>
      <c r="H305" s="9">
        <v>1</v>
      </c>
      <c r="I305" s="9">
        <v>1</v>
      </c>
    </row>
    <row r="306" spans="2:10" s="9" customFormat="1" ht="39.950000000000003" customHeight="1">
      <c r="B306" s="6" t="s">
        <v>625</v>
      </c>
      <c r="C306" s="7" t="s">
        <v>626</v>
      </c>
      <c r="D306" s="7" t="s">
        <v>538</v>
      </c>
      <c r="E306" s="7" t="s">
        <v>634</v>
      </c>
      <c r="F306" s="12">
        <v>1</v>
      </c>
      <c r="G306" s="19" t="s">
        <v>185</v>
      </c>
      <c r="H306" s="9">
        <v>1</v>
      </c>
      <c r="I306" s="9">
        <v>1</v>
      </c>
    </row>
    <row r="307" spans="2:10" s="9" customFormat="1" ht="39.950000000000003" customHeight="1">
      <c r="B307" s="6" t="s">
        <v>625</v>
      </c>
      <c r="C307" s="7" t="s">
        <v>626</v>
      </c>
      <c r="D307" s="7" t="s">
        <v>538</v>
      </c>
      <c r="E307" s="7" t="s">
        <v>635</v>
      </c>
      <c r="F307" s="12">
        <v>1</v>
      </c>
      <c r="G307" s="8" t="s">
        <v>636</v>
      </c>
      <c r="H307" s="9">
        <v>1</v>
      </c>
      <c r="I307" s="9">
        <v>1</v>
      </c>
    </row>
    <row r="308" spans="2:10" s="9" customFormat="1" ht="39.950000000000003" customHeight="1">
      <c r="B308" s="6" t="s">
        <v>625</v>
      </c>
      <c r="C308" s="7" t="s">
        <v>626</v>
      </c>
      <c r="D308" s="7" t="s">
        <v>538</v>
      </c>
      <c r="E308" s="7" t="s">
        <v>637</v>
      </c>
      <c r="F308" s="12">
        <v>1</v>
      </c>
      <c r="G308" s="8" t="s">
        <v>638</v>
      </c>
      <c r="H308" s="9">
        <v>1</v>
      </c>
      <c r="I308" s="9">
        <v>1</v>
      </c>
    </row>
    <row r="309" spans="2:10" s="9" customFormat="1" ht="39.950000000000003" customHeight="1">
      <c r="B309" s="6" t="s">
        <v>625</v>
      </c>
      <c r="C309" s="7" t="s">
        <v>626</v>
      </c>
      <c r="D309" s="7" t="s">
        <v>538</v>
      </c>
      <c r="E309" s="7" t="s">
        <v>639</v>
      </c>
      <c r="F309" s="12">
        <v>1</v>
      </c>
      <c r="G309" s="8" t="s">
        <v>638</v>
      </c>
      <c r="H309" s="9">
        <v>1</v>
      </c>
      <c r="I309" s="9">
        <v>1</v>
      </c>
    </row>
    <row r="310" spans="2:10" s="9" customFormat="1" ht="39.950000000000003" customHeight="1">
      <c r="B310" s="6" t="s">
        <v>640</v>
      </c>
      <c r="C310" s="7" t="s">
        <v>641</v>
      </c>
      <c r="D310" s="7" t="s">
        <v>51</v>
      </c>
      <c r="E310" s="7" t="s">
        <v>642</v>
      </c>
      <c r="F310" s="12">
        <v>23</v>
      </c>
      <c r="G310" s="8" t="s">
        <v>9</v>
      </c>
      <c r="H310" s="9">
        <v>1</v>
      </c>
      <c r="I310" s="9">
        <v>1</v>
      </c>
    </row>
    <row r="311" spans="2:10" s="9" customFormat="1" ht="39.950000000000003" customHeight="1">
      <c r="B311" s="6" t="s">
        <v>640</v>
      </c>
      <c r="C311" s="7" t="s">
        <v>641</v>
      </c>
      <c r="D311" s="7" t="s">
        <v>65</v>
      </c>
      <c r="E311" s="7" t="s">
        <v>643</v>
      </c>
      <c r="F311" s="12">
        <v>80</v>
      </c>
      <c r="G311" s="8" t="s">
        <v>9</v>
      </c>
      <c r="H311" s="9">
        <v>1</v>
      </c>
      <c r="I311" s="9">
        <v>1</v>
      </c>
    </row>
    <row r="312" spans="2:10" s="9" customFormat="1" ht="39.950000000000003" customHeight="1">
      <c r="B312" s="6" t="s">
        <v>644</v>
      </c>
      <c r="C312" s="7" t="s">
        <v>645</v>
      </c>
      <c r="D312" s="7" t="s">
        <v>455</v>
      </c>
      <c r="E312" s="7" t="s">
        <v>646</v>
      </c>
      <c r="F312" s="12">
        <v>11</v>
      </c>
      <c r="G312" s="8" t="s">
        <v>9</v>
      </c>
      <c r="H312" s="9">
        <v>1</v>
      </c>
      <c r="I312" s="9">
        <v>1</v>
      </c>
    </row>
    <row r="313" spans="2:10" s="9" customFormat="1" ht="39.950000000000003" customHeight="1">
      <c r="B313" s="6" t="s">
        <v>644</v>
      </c>
      <c r="C313" s="7" t="s">
        <v>645</v>
      </c>
      <c r="D313" s="7" t="s">
        <v>455</v>
      </c>
      <c r="E313" s="7" t="s">
        <v>647</v>
      </c>
      <c r="F313" s="12">
        <v>20</v>
      </c>
      <c r="G313" s="8" t="s">
        <v>9</v>
      </c>
      <c r="H313" s="9">
        <v>1</v>
      </c>
      <c r="I313" s="9">
        <v>1</v>
      </c>
    </row>
    <row r="314" spans="2:10" s="9" customFormat="1" ht="39.950000000000003" customHeight="1">
      <c r="B314" s="6" t="s">
        <v>644</v>
      </c>
      <c r="C314" s="7" t="s">
        <v>645</v>
      </c>
      <c r="D314" s="7" t="s">
        <v>455</v>
      </c>
      <c r="E314" s="7" t="s">
        <v>648</v>
      </c>
      <c r="F314" s="12">
        <v>20</v>
      </c>
      <c r="G314" s="8" t="s">
        <v>9</v>
      </c>
      <c r="H314" s="9">
        <v>1</v>
      </c>
      <c r="I314" s="9">
        <v>1</v>
      </c>
    </row>
    <row r="315" spans="2:10" s="9" customFormat="1" ht="39.950000000000003" customHeight="1">
      <c r="B315" s="6" t="s">
        <v>644</v>
      </c>
      <c r="C315" s="7" t="s">
        <v>645</v>
      </c>
      <c r="D315" s="7" t="s">
        <v>455</v>
      </c>
      <c r="E315" s="7" t="s">
        <v>649</v>
      </c>
      <c r="F315" s="12">
        <v>20</v>
      </c>
      <c r="G315" s="8" t="s">
        <v>9</v>
      </c>
      <c r="H315" s="9">
        <v>1</v>
      </c>
      <c r="I315" s="9">
        <v>1</v>
      </c>
    </row>
    <row r="316" spans="2:10" s="9" customFormat="1" ht="39.950000000000003" customHeight="1">
      <c r="B316" s="6" t="s">
        <v>644</v>
      </c>
      <c r="C316" s="7" t="s">
        <v>645</v>
      </c>
      <c r="D316" s="7" t="s">
        <v>455</v>
      </c>
      <c r="E316" s="7" t="s">
        <v>650</v>
      </c>
      <c r="F316" s="12">
        <v>20</v>
      </c>
      <c r="G316" s="8" t="s">
        <v>9</v>
      </c>
      <c r="H316" s="9">
        <v>1</v>
      </c>
      <c r="I316" s="9">
        <v>1</v>
      </c>
    </row>
    <row r="317" spans="2:10" s="9" customFormat="1" ht="39.950000000000003" customHeight="1">
      <c r="B317" s="6" t="s">
        <v>644</v>
      </c>
      <c r="C317" s="7" t="s">
        <v>645</v>
      </c>
      <c r="D317" s="7" t="s">
        <v>455</v>
      </c>
      <c r="E317" s="7" t="s">
        <v>651</v>
      </c>
      <c r="F317" s="12">
        <v>20</v>
      </c>
      <c r="G317" s="8" t="s">
        <v>9</v>
      </c>
      <c r="H317" s="9">
        <v>1</v>
      </c>
      <c r="I317" s="9">
        <v>1</v>
      </c>
    </row>
    <row r="318" spans="2:10" s="9" customFormat="1" ht="39.950000000000003" customHeight="1">
      <c r="B318" s="6" t="s">
        <v>652</v>
      </c>
      <c r="C318" s="7" t="s">
        <v>653</v>
      </c>
      <c r="D318" s="7" t="s">
        <v>455</v>
      </c>
      <c r="E318" s="7" t="s">
        <v>654</v>
      </c>
      <c r="F318" s="12">
        <v>19</v>
      </c>
      <c r="G318" s="8" t="s">
        <v>9</v>
      </c>
      <c r="H318" s="9">
        <v>1</v>
      </c>
      <c r="I318" s="9">
        <v>1</v>
      </c>
    </row>
    <row r="319" spans="2:10" s="9" customFormat="1" ht="39.950000000000003" customHeight="1">
      <c r="B319" s="6" t="s">
        <v>652</v>
      </c>
      <c r="C319" s="7" t="s">
        <v>653</v>
      </c>
      <c r="D319" s="7" t="s">
        <v>455</v>
      </c>
      <c r="E319" s="7" t="s">
        <v>655</v>
      </c>
      <c r="F319" s="12">
        <v>20</v>
      </c>
      <c r="G319" s="8" t="s">
        <v>9</v>
      </c>
      <c r="H319" s="9">
        <v>1</v>
      </c>
      <c r="I319" s="9">
        <v>1</v>
      </c>
      <c r="J319" s="5"/>
    </row>
    <row r="320" spans="2:10" s="9" customFormat="1" ht="39.950000000000003" customHeight="1">
      <c r="B320" s="6" t="s">
        <v>652</v>
      </c>
      <c r="C320" s="7" t="s">
        <v>653</v>
      </c>
      <c r="D320" s="7" t="s">
        <v>455</v>
      </c>
      <c r="E320" s="7" t="s">
        <v>656</v>
      </c>
      <c r="F320" s="12">
        <v>20</v>
      </c>
      <c r="G320" s="8" t="s">
        <v>9</v>
      </c>
      <c r="H320" s="9">
        <v>1</v>
      </c>
      <c r="I320" s="9">
        <v>1</v>
      </c>
    </row>
    <row r="321" spans="2:10" s="9" customFormat="1" ht="39.950000000000003" customHeight="1">
      <c r="B321" s="6" t="s">
        <v>652</v>
      </c>
      <c r="C321" s="7" t="s">
        <v>653</v>
      </c>
      <c r="D321" s="7" t="s">
        <v>455</v>
      </c>
      <c r="E321" s="7" t="s">
        <v>657</v>
      </c>
      <c r="F321" s="12">
        <v>20</v>
      </c>
      <c r="G321" s="8" t="s">
        <v>9</v>
      </c>
      <c r="H321" s="9">
        <v>1</v>
      </c>
      <c r="I321" s="9">
        <v>1</v>
      </c>
      <c r="J321" s="5"/>
    </row>
    <row r="322" spans="2:10" ht="39.950000000000003" customHeight="1">
      <c r="B322" s="6" t="s">
        <v>658</v>
      </c>
      <c r="C322" s="7" t="s">
        <v>659</v>
      </c>
      <c r="D322" s="7" t="s">
        <v>455</v>
      </c>
      <c r="E322" s="7" t="s">
        <v>660</v>
      </c>
      <c r="F322" s="12">
        <v>19</v>
      </c>
      <c r="G322" s="8" t="s">
        <v>9</v>
      </c>
      <c r="H322" s="9">
        <v>1</v>
      </c>
      <c r="I322" s="9">
        <v>1</v>
      </c>
      <c r="J322" s="9"/>
    </row>
    <row r="323" spans="2:10" s="9" customFormat="1" ht="39.950000000000003" customHeight="1">
      <c r="B323" s="6" t="s">
        <v>658</v>
      </c>
      <c r="C323" s="7" t="s">
        <v>659</v>
      </c>
      <c r="D323" s="7" t="s">
        <v>455</v>
      </c>
      <c r="E323" s="7" t="s">
        <v>661</v>
      </c>
      <c r="F323" s="12">
        <v>20</v>
      </c>
      <c r="G323" s="8" t="s">
        <v>9</v>
      </c>
      <c r="H323" s="9">
        <v>1</v>
      </c>
      <c r="I323" s="9">
        <v>1</v>
      </c>
    </row>
    <row r="324" spans="2:10" s="9" customFormat="1" ht="39.950000000000003" customHeight="1">
      <c r="B324" s="6" t="s">
        <v>658</v>
      </c>
      <c r="C324" s="7" t="s">
        <v>659</v>
      </c>
      <c r="D324" s="7" t="s">
        <v>455</v>
      </c>
      <c r="E324" s="7" t="s">
        <v>662</v>
      </c>
      <c r="F324" s="12">
        <v>20</v>
      </c>
      <c r="G324" s="8" t="s">
        <v>9</v>
      </c>
      <c r="H324" s="9">
        <v>1</v>
      </c>
      <c r="I324" s="9">
        <v>1</v>
      </c>
    </row>
    <row r="325" spans="2:10" s="9" customFormat="1" ht="39.950000000000003" customHeight="1">
      <c r="B325" s="6" t="s">
        <v>658</v>
      </c>
      <c r="C325" s="7" t="s">
        <v>659</v>
      </c>
      <c r="D325" s="7" t="s">
        <v>455</v>
      </c>
      <c r="E325" s="7" t="s">
        <v>663</v>
      </c>
      <c r="F325" s="12">
        <v>20</v>
      </c>
      <c r="G325" s="8" t="s">
        <v>9</v>
      </c>
      <c r="H325" s="9">
        <v>1</v>
      </c>
      <c r="I325" s="9">
        <v>1</v>
      </c>
    </row>
    <row r="326" spans="2:10" s="9" customFormat="1" ht="39.950000000000003" customHeight="1">
      <c r="B326" s="6" t="s">
        <v>664</v>
      </c>
      <c r="C326" s="7" t="s">
        <v>665</v>
      </c>
      <c r="D326" s="7" t="s">
        <v>455</v>
      </c>
      <c r="E326" s="7" t="s">
        <v>87</v>
      </c>
      <c r="F326" s="12">
        <v>11</v>
      </c>
      <c r="G326" s="8" t="s">
        <v>9</v>
      </c>
      <c r="H326" s="9">
        <v>1</v>
      </c>
      <c r="I326" s="9">
        <v>1</v>
      </c>
    </row>
    <row r="327" spans="2:10" s="9" customFormat="1" ht="39.950000000000003" customHeight="1">
      <c r="B327" s="15" t="s">
        <v>666</v>
      </c>
      <c r="C327" s="16" t="s">
        <v>667</v>
      </c>
      <c r="D327" s="16" t="s">
        <v>491</v>
      </c>
      <c r="E327" s="17" t="s">
        <v>29</v>
      </c>
      <c r="F327" s="18">
        <v>12</v>
      </c>
      <c r="G327" s="8" t="s">
        <v>9</v>
      </c>
      <c r="H327" s="9">
        <v>1</v>
      </c>
      <c r="I327" s="9">
        <v>1</v>
      </c>
    </row>
    <row r="328" spans="2:10" s="9" customFormat="1" ht="39.950000000000003" customHeight="1">
      <c r="B328" s="6" t="s">
        <v>668</v>
      </c>
      <c r="C328" s="7" t="s">
        <v>669</v>
      </c>
      <c r="D328" s="7" t="s">
        <v>455</v>
      </c>
      <c r="E328" s="7" t="s">
        <v>643</v>
      </c>
      <c r="F328" s="12">
        <v>58</v>
      </c>
      <c r="G328" s="8" t="s">
        <v>9</v>
      </c>
      <c r="H328" s="9">
        <v>1</v>
      </c>
      <c r="I328" s="9">
        <v>1</v>
      </c>
    </row>
    <row r="329" spans="2:10" s="9" customFormat="1" ht="39.950000000000003" customHeight="1">
      <c r="B329" s="6" t="s">
        <v>668</v>
      </c>
      <c r="C329" s="7" t="s">
        <v>669</v>
      </c>
      <c r="D329" s="7" t="s">
        <v>670</v>
      </c>
      <c r="E329" s="7" t="s">
        <v>535</v>
      </c>
      <c r="F329" s="12">
        <v>4</v>
      </c>
      <c r="G329" s="8" t="s">
        <v>9</v>
      </c>
      <c r="H329" s="9">
        <v>1</v>
      </c>
      <c r="I329" s="9">
        <v>1</v>
      </c>
    </row>
    <row r="330" spans="2:10" s="9" customFormat="1" ht="39.950000000000003" customHeight="1">
      <c r="B330" s="6" t="s">
        <v>671</v>
      </c>
      <c r="C330" s="20" t="s">
        <v>672</v>
      </c>
      <c r="D330" s="7" t="s">
        <v>455</v>
      </c>
      <c r="E330" s="7" t="s">
        <v>521</v>
      </c>
      <c r="F330" s="12">
        <v>0</v>
      </c>
      <c r="G330" s="8" t="s">
        <v>9</v>
      </c>
      <c r="H330" s="9">
        <v>1</v>
      </c>
      <c r="I330" s="9">
        <v>1</v>
      </c>
    </row>
    <row r="331" spans="2:10" s="9" customFormat="1" ht="39.950000000000003" customHeight="1">
      <c r="B331" s="6" t="s">
        <v>673</v>
      </c>
      <c r="C331" s="20" t="s">
        <v>674</v>
      </c>
      <c r="D331" s="7"/>
      <c r="E331" s="7" t="s">
        <v>474</v>
      </c>
      <c r="F331" s="12">
        <f>26+2-3-1</f>
        <v>24</v>
      </c>
      <c r="G331" s="8" t="s">
        <v>9</v>
      </c>
      <c r="H331" s="9">
        <v>1</v>
      </c>
      <c r="I331" s="9">
        <v>1</v>
      </c>
    </row>
    <row r="332" spans="2:10" s="9" customFormat="1" ht="39.950000000000003" customHeight="1">
      <c r="B332" s="6" t="s">
        <v>675</v>
      </c>
      <c r="C332" s="20" t="s">
        <v>676</v>
      </c>
      <c r="D332" s="7"/>
      <c r="E332" s="7" t="s">
        <v>474</v>
      </c>
      <c r="F332" s="12">
        <f>10+4+1-3</f>
        <v>12</v>
      </c>
      <c r="G332" s="8" t="s">
        <v>9</v>
      </c>
      <c r="H332" s="9">
        <v>1</v>
      </c>
      <c r="I332" s="9">
        <v>1</v>
      </c>
    </row>
    <row r="333" spans="2:10" s="9" customFormat="1" ht="39.950000000000003" customHeight="1">
      <c r="B333" s="6" t="s">
        <v>677</v>
      </c>
      <c r="C333" s="20" t="s">
        <v>678</v>
      </c>
      <c r="D333" s="7"/>
      <c r="E333" s="7" t="s">
        <v>474</v>
      </c>
      <c r="F333" s="12">
        <f>141-3-1</f>
        <v>137</v>
      </c>
      <c r="G333" s="8" t="s">
        <v>9</v>
      </c>
      <c r="H333" s="9">
        <v>1</v>
      </c>
      <c r="I333" s="9">
        <v>1</v>
      </c>
    </row>
    <row r="334" spans="2:10" s="9" customFormat="1" ht="39.950000000000003" customHeight="1">
      <c r="B334" s="6" t="s">
        <v>679</v>
      </c>
      <c r="C334" s="20" t="s">
        <v>680</v>
      </c>
      <c r="D334" s="7"/>
      <c r="E334" s="7" t="s">
        <v>474</v>
      </c>
      <c r="F334" s="12">
        <f>37+1+3+1-3-3-1</f>
        <v>35</v>
      </c>
      <c r="G334" s="8" t="s">
        <v>9</v>
      </c>
      <c r="H334" s="9">
        <v>1</v>
      </c>
      <c r="I334" s="9">
        <v>1</v>
      </c>
    </row>
    <row r="335" spans="2:10" s="9" customFormat="1" ht="39.950000000000003" customHeight="1">
      <c r="B335" s="6" t="s">
        <v>681</v>
      </c>
      <c r="C335" s="7" t="s">
        <v>682</v>
      </c>
      <c r="D335" s="7"/>
      <c r="E335" s="7" t="s">
        <v>474</v>
      </c>
      <c r="F335" s="12">
        <f>8+2-1+1-1-3</f>
        <v>6</v>
      </c>
      <c r="G335" s="8" t="s">
        <v>9</v>
      </c>
      <c r="H335" s="9">
        <v>1</v>
      </c>
      <c r="I335" s="9">
        <v>1</v>
      </c>
    </row>
    <row r="336" spans="2:10" s="9" customFormat="1" ht="39.950000000000003" customHeight="1">
      <c r="B336" s="6" t="s">
        <v>683</v>
      </c>
      <c r="C336" s="7" t="s">
        <v>684</v>
      </c>
      <c r="D336" s="7"/>
      <c r="E336" s="7" t="s">
        <v>474</v>
      </c>
      <c r="F336" s="12">
        <f>16-3</f>
        <v>13</v>
      </c>
      <c r="G336" s="8" t="s">
        <v>9</v>
      </c>
      <c r="H336" s="9">
        <v>1</v>
      </c>
      <c r="I336" s="9">
        <v>1</v>
      </c>
    </row>
    <row r="337" spans="2:9" s="9" customFormat="1" ht="39.950000000000003" customHeight="1">
      <c r="B337" s="6" t="s">
        <v>685</v>
      </c>
      <c r="C337" s="7" t="s">
        <v>686</v>
      </c>
      <c r="D337" s="7"/>
      <c r="E337" s="7" t="s">
        <v>474</v>
      </c>
      <c r="F337" s="12">
        <f>50+3-1+1-3-1-2</f>
        <v>47</v>
      </c>
      <c r="G337" s="8" t="s">
        <v>9</v>
      </c>
      <c r="H337" s="9">
        <v>1</v>
      </c>
      <c r="I337" s="9">
        <v>1</v>
      </c>
    </row>
    <row r="338" spans="2:9" s="9" customFormat="1" ht="39.950000000000003" customHeight="1">
      <c r="B338" s="6" t="s">
        <v>687</v>
      </c>
      <c r="C338" s="7" t="s">
        <v>688</v>
      </c>
      <c r="D338" s="7"/>
      <c r="E338" s="7" t="s">
        <v>689</v>
      </c>
      <c r="F338" s="12">
        <f>5+2</f>
        <v>7</v>
      </c>
      <c r="G338" s="8"/>
      <c r="H338" s="9">
        <v>1</v>
      </c>
      <c r="I338" s="9">
        <v>1</v>
      </c>
    </row>
    <row r="339" spans="2:9" s="9" customFormat="1" ht="39.950000000000003" customHeight="1">
      <c r="B339" s="6" t="s">
        <v>690</v>
      </c>
      <c r="C339" s="7" t="s">
        <v>691</v>
      </c>
      <c r="D339" s="7"/>
      <c r="E339" s="7" t="s">
        <v>689</v>
      </c>
      <c r="F339" s="12">
        <f>29-3-2</f>
        <v>24</v>
      </c>
      <c r="G339" s="8"/>
      <c r="H339" s="9">
        <v>1</v>
      </c>
      <c r="I339" s="9">
        <v>1</v>
      </c>
    </row>
    <row r="340" spans="2:9" s="9" customFormat="1" ht="39.950000000000003" customHeight="1">
      <c r="B340" s="6" t="s">
        <v>692</v>
      </c>
      <c r="C340" s="7" t="s">
        <v>693</v>
      </c>
      <c r="D340" s="7"/>
      <c r="E340" s="7" t="s">
        <v>689</v>
      </c>
      <c r="F340" s="12">
        <f>26+2-3</f>
        <v>25</v>
      </c>
      <c r="G340" s="8"/>
      <c r="H340" s="9">
        <v>1</v>
      </c>
      <c r="I340" s="9">
        <v>1</v>
      </c>
    </row>
    <row r="341" spans="2:9" s="9" customFormat="1" ht="39.950000000000003" customHeight="1">
      <c r="B341" s="6" t="s">
        <v>694</v>
      </c>
      <c r="C341" s="7" t="s">
        <v>695</v>
      </c>
      <c r="D341" s="7"/>
      <c r="E341" s="7" t="s">
        <v>689</v>
      </c>
      <c r="F341" s="12">
        <f>18+3+1-3</f>
        <v>19</v>
      </c>
      <c r="G341" s="8"/>
      <c r="H341" s="9">
        <v>1</v>
      </c>
      <c r="I341" s="9">
        <v>1</v>
      </c>
    </row>
    <row r="342" spans="2:9" s="9" customFormat="1" ht="39.950000000000003" customHeight="1">
      <c r="B342" s="6" t="s">
        <v>696</v>
      </c>
      <c r="C342" s="7" t="s">
        <v>697</v>
      </c>
      <c r="D342" s="7"/>
      <c r="E342" s="7" t="s">
        <v>689</v>
      </c>
      <c r="F342" s="12">
        <f>10+5-3</f>
        <v>12</v>
      </c>
      <c r="G342" s="8"/>
      <c r="H342" s="9">
        <v>1</v>
      </c>
      <c r="I342" s="9">
        <v>1</v>
      </c>
    </row>
    <row r="343" spans="2:9" s="9" customFormat="1" ht="39.950000000000003" customHeight="1">
      <c r="B343" s="6" t="s">
        <v>698</v>
      </c>
      <c r="C343" s="7" t="s">
        <v>699</v>
      </c>
      <c r="D343" s="7"/>
      <c r="E343" s="7" t="s">
        <v>689</v>
      </c>
      <c r="F343" s="12">
        <f>49-3-6</f>
        <v>40</v>
      </c>
      <c r="G343" s="8"/>
      <c r="H343" s="9">
        <v>1</v>
      </c>
      <c r="I343" s="9">
        <v>1</v>
      </c>
    </row>
    <row r="344" spans="2:9" s="9" customFormat="1" ht="39.950000000000003" customHeight="1">
      <c r="B344" s="6" t="s">
        <v>700</v>
      </c>
      <c r="C344" s="7" t="s">
        <v>701</v>
      </c>
      <c r="D344" s="7" t="s">
        <v>65</v>
      </c>
      <c r="E344" s="7" t="s">
        <v>702</v>
      </c>
      <c r="F344" s="12">
        <v>18</v>
      </c>
      <c r="G344" s="8" t="s">
        <v>9</v>
      </c>
      <c r="H344" s="9">
        <v>1</v>
      </c>
      <c r="I344" s="9">
        <v>1</v>
      </c>
    </row>
    <row r="345" spans="2:9" s="9" customFormat="1" ht="39.950000000000003" customHeight="1">
      <c r="B345" s="6" t="s">
        <v>703</v>
      </c>
      <c r="C345" s="7" t="s">
        <v>704</v>
      </c>
      <c r="D345" s="7" t="s">
        <v>65</v>
      </c>
      <c r="E345" s="7" t="s">
        <v>705</v>
      </c>
      <c r="F345" s="12">
        <f>23+4-1</f>
        <v>26</v>
      </c>
      <c r="G345" s="8" t="s">
        <v>9</v>
      </c>
      <c r="H345" s="9">
        <v>1</v>
      </c>
      <c r="I345" s="9">
        <v>1</v>
      </c>
    </row>
    <row r="346" spans="2:9" s="9" customFormat="1" ht="39.950000000000003" customHeight="1">
      <c r="B346" s="6" t="s">
        <v>706</v>
      </c>
      <c r="C346" s="7" t="s">
        <v>169</v>
      </c>
      <c r="D346" s="7"/>
      <c r="E346" s="7" t="s">
        <v>170</v>
      </c>
      <c r="F346" s="12">
        <v>2</v>
      </c>
      <c r="G346" s="8" t="s">
        <v>9</v>
      </c>
      <c r="H346" s="9">
        <v>1</v>
      </c>
      <c r="I346" s="9">
        <v>1</v>
      </c>
    </row>
    <row r="347" spans="2:9" s="9" customFormat="1" ht="39.950000000000003" customHeight="1">
      <c r="B347" s="6" t="s">
        <v>707</v>
      </c>
      <c r="C347" s="7" t="s">
        <v>708</v>
      </c>
      <c r="D347" s="7" t="s">
        <v>65</v>
      </c>
      <c r="E347" s="7" t="s">
        <v>66</v>
      </c>
      <c r="F347" s="12">
        <v>12</v>
      </c>
      <c r="G347" s="19" t="s">
        <v>47</v>
      </c>
      <c r="H347" s="9">
        <v>1</v>
      </c>
      <c r="I347" s="9">
        <v>1</v>
      </c>
    </row>
    <row r="348" spans="2:9" s="9" customFormat="1" ht="39.950000000000003" customHeight="1">
      <c r="B348" s="6" t="s">
        <v>709</v>
      </c>
      <c r="C348" s="7" t="s">
        <v>710</v>
      </c>
      <c r="D348" s="7" t="s">
        <v>65</v>
      </c>
      <c r="E348" s="7" t="s">
        <v>298</v>
      </c>
      <c r="F348" s="12">
        <f>28+6</f>
        <v>34</v>
      </c>
      <c r="G348" s="19" t="s">
        <v>47</v>
      </c>
      <c r="H348" s="9">
        <v>1</v>
      </c>
      <c r="I348" s="9">
        <v>1</v>
      </c>
    </row>
    <row r="349" spans="2:9" s="9" customFormat="1" ht="39.950000000000003" customHeight="1">
      <c r="B349" s="6" t="s">
        <v>709</v>
      </c>
      <c r="C349" s="7" t="s">
        <v>710</v>
      </c>
      <c r="D349" s="7" t="s">
        <v>65</v>
      </c>
      <c r="E349" s="7" t="s">
        <v>298</v>
      </c>
      <c r="F349" s="12">
        <v>24</v>
      </c>
      <c r="G349" s="19" t="s">
        <v>47</v>
      </c>
      <c r="H349" s="9">
        <v>1</v>
      </c>
      <c r="I349" s="9">
        <v>1</v>
      </c>
    </row>
    <row r="350" spans="2:9" s="9" customFormat="1" ht="39.950000000000003" customHeight="1">
      <c r="B350" s="6" t="s">
        <v>709</v>
      </c>
      <c r="C350" s="7" t="s">
        <v>710</v>
      </c>
      <c r="D350" s="7" t="s">
        <v>65</v>
      </c>
      <c r="E350" s="7" t="s">
        <v>66</v>
      </c>
      <c r="F350" s="12">
        <v>11</v>
      </c>
      <c r="G350" s="19" t="s">
        <v>47</v>
      </c>
      <c r="H350" s="9">
        <v>1</v>
      </c>
      <c r="I350" s="9">
        <v>1</v>
      </c>
    </row>
    <row r="351" spans="2:9" s="9" customFormat="1" ht="39.950000000000003" customHeight="1">
      <c r="B351" s="6" t="s">
        <v>709</v>
      </c>
      <c r="C351" s="7" t="s">
        <v>710</v>
      </c>
      <c r="D351" s="7" t="s">
        <v>65</v>
      </c>
      <c r="E351" s="7" t="s">
        <v>66</v>
      </c>
      <c r="F351" s="12">
        <v>6</v>
      </c>
      <c r="G351" s="19" t="s">
        <v>47</v>
      </c>
      <c r="H351" s="9">
        <v>1</v>
      </c>
      <c r="I351" s="9">
        <v>1</v>
      </c>
    </row>
    <row r="352" spans="2:9" s="9" customFormat="1" ht="39.950000000000003" customHeight="1">
      <c r="B352" s="6" t="s">
        <v>711</v>
      </c>
      <c r="C352" s="7" t="s">
        <v>51</v>
      </c>
      <c r="D352" s="7" t="s">
        <v>65</v>
      </c>
      <c r="E352" s="7" t="s">
        <v>705</v>
      </c>
      <c r="F352" s="12">
        <v>1</v>
      </c>
      <c r="G352" s="8" t="s">
        <v>5</v>
      </c>
      <c r="H352" s="9">
        <v>1</v>
      </c>
      <c r="I352" s="9">
        <v>1</v>
      </c>
    </row>
    <row r="353" spans="2:10" s="9" customFormat="1" ht="39.950000000000003" customHeight="1">
      <c r="B353" s="6" t="s">
        <v>712</v>
      </c>
      <c r="C353" s="7" t="s">
        <v>713</v>
      </c>
      <c r="D353" s="7" t="s">
        <v>65</v>
      </c>
      <c r="E353" s="7" t="s">
        <v>66</v>
      </c>
      <c r="F353" s="12">
        <f>30+4-1</f>
        <v>33</v>
      </c>
      <c r="G353" s="19" t="s">
        <v>714</v>
      </c>
      <c r="H353" s="9">
        <v>1</v>
      </c>
      <c r="I353" s="9">
        <v>1</v>
      </c>
    </row>
    <row r="354" spans="2:10" s="9" customFormat="1" ht="39.950000000000003" customHeight="1">
      <c r="B354" s="6" t="s">
        <v>712</v>
      </c>
      <c r="C354" s="7" t="s">
        <v>713</v>
      </c>
      <c r="D354" s="7" t="s">
        <v>65</v>
      </c>
      <c r="E354" s="7" t="s">
        <v>66</v>
      </c>
      <c r="F354" s="12">
        <f>41-1</f>
        <v>40</v>
      </c>
      <c r="G354" s="19" t="s">
        <v>714</v>
      </c>
      <c r="H354" s="9">
        <v>1</v>
      </c>
      <c r="I354" s="9">
        <v>1</v>
      </c>
    </row>
    <row r="355" spans="2:10" s="9" customFormat="1" ht="39.950000000000003" customHeight="1">
      <c r="B355" s="6" t="s">
        <v>715</v>
      </c>
      <c r="C355" s="7" t="s">
        <v>716</v>
      </c>
      <c r="D355" s="7" t="s">
        <v>65</v>
      </c>
      <c r="E355" s="7" t="s">
        <v>705</v>
      </c>
      <c r="F355" s="12">
        <v>27</v>
      </c>
      <c r="G355" s="8" t="s">
        <v>5</v>
      </c>
      <c r="H355" s="9">
        <v>1</v>
      </c>
      <c r="I355" s="9">
        <v>1</v>
      </c>
    </row>
    <row r="356" spans="2:10" s="9" customFormat="1" ht="39.950000000000003" customHeight="1">
      <c r="B356" s="6" t="s">
        <v>717</v>
      </c>
      <c r="C356" s="7" t="s">
        <v>51</v>
      </c>
      <c r="D356" s="7" t="s">
        <v>65</v>
      </c>
      <c r="E356" s="7" t="s">
        <v>718</v>
      </c>
      <c r="F356" s="12">
        <v>1</v>
      </c>
      <c r="G356" s="8" t="s">
        <v>9</v>
      </c>
      <c r="H356" s="9">
        <v>1</v>
      </c>
      <c r="I356" s="9">
        <v>1</v>
      </c>
    </row>
    <row r="357" spans="2:10" s="9" customFormat="1" ht="39.950000000000003" customHeight="1">
      <c r="B357" s="6" t="s">
        <v>719</v>
      </c>
      <c r="C357" s="7" t="s">
        <v>720</v>
      </c>
      <c r="D357" s="7" t="s">
        <v>455</v>
      </c>
      <c r="E357" s="7" t="s">
        <v>689</v>
      </c>
      <c r="F357" s="12">
        <f>5</f>
        <v>5</v>
      </c>
      <c r="G357" s="8"/>
      <c r="H357" s="9">
        <v>1</v>
      </c>
      <c r="I357" s="9">
        <v>1</v>
      </c>
    </row>
    <row r="358" spans="2:10" s="9" customFormat="1" ht="39.950000000000003" customHeight="1">
      <c r="B358" s="6" t="s">
        <v>721</v>
      </c>
      <c r="C358" s="7" t="s">
        <v>722</v>
      </c>
      <c r="D358" s="7" t="s">
        <v>455</v>
      </c>
      <c r="E358" s="7" t="s">
        <v>689</v>
      </c>
      <c r="F358" s="12">
        <f>323-5+25+5-3-6-3-25-11-5-2</f>
        <v>293</v>
      </c>
      <c r="G358" s="8"/>
      <c r="H358" s="9">
        <v>1</v>
      </c>
      <c r="I358" s="9">
        <v>1</v>
      </c>
    </row>
    <row r="359" spans="2:10" s="9" customFormat="1" ht="39.950000000000003" customHeight="1">
      <c r="B359" s="13" t="s">
        <v>723</v>
      </c>
      <c r="C359" s="7" t="s">
        <v>724</v>
      </c>
      <c r="D359" s="8"/>
      <c r="E359" s="7" t="s">
        <v>725</v>
      </c>
      <c r="F359" s="14">
        <v>5</v>
      </c>
      <c r="G359" s="8" t="s">
        <v>9</v>
      </c>
      <c r="H359" s="9">
        <v>1</v>
      </c>
      <c r="I359" s="9">
        <v>1</v>
      </c>
    </row>
    <row r="360" spans="2:10" s="9" customFormat="1" ht="39.950000000000003" customHeight="1">
      <c r="B360" s="6" t="s">
        <v>726</v>
      </c>
      <c r="C360" s="7" t="s">
        <v>727</v>
      </c>
      <c r="D360" s="7" t="s">
        <v>73</v>
      </c>
      <c r="E360" s="7" t="s">
        <v>718</v>
      </c>
      <c r="F360" s="12">
        <v>16</v>
      </c>
      <c r="G360" s="8" t="s">
        <v>9</v>
      </c>
      <c r="H360" s="9">
        <v>1</v>
      </c>
      <c r="I360" s="9">
        <v>1</v>
      </c>
    </row>
    <row r="361" spans="2:10" s="9" customFormat="1" ht="39.950000000000003" customHeight="1">
      <c r="B361" s="6" t="s">
        <v>728</v>
      </c>
      <c r="C361" s="7" t="s">
        <v>729</v>
      </c>
      <c r="D361" s="7" t="s">
        <v>455</v>
      </c>
      <c r="E361" s="7" t="s">
        <v>730</v>
      </c>
      <c r="F361" s="12">
        <v>4</v>
      </c>
      <c r="G361" s="8" t="s">
        <v>9</v>
      </c>
      <c r="H361" s="9">
        <v>1</v>
      </c>
      <c r="I361" s="9">
        <v>1</v>
      </c>
    </row>
    <row r="362" spans="2:10" s="9" customFormat="1" ht="39.950000000000003" customHeight="1">
      <c r="B362" s="6" t="s">
        <v>731</v>
      </c>
      <c r="C362" s="7" t="s">
        <v>732</v>
      </c>
      <c r="D362" s="7" t="s">
        <v>546</v>
      </c>
      <c r="E362" s="7" t="s">
        <v>557</v>
      </c>
      <c r="F362" s="12">
        <v>3</v>
      </c>
      <c r="G362" s="8" t="s">
        <v>733</v>
      </c>
      <c r="H362" s="9">
        <v>1</v>
      </c>
      <c r="I362" s="9">
        <v>1</v>
      </c>
    </row>
    <row r="363" spans="2:10" s="9" customFormat="1" ht="39.950000000000003" customHeight="1">
      <c r="B363" s="6" t="s">
        <v>731</v>
      </c>
      <c r="C363" s="7" t="s">
        <v>734</v>
      </c>
      <c r="D363" s="7"/>
      <c r="E363" s="7" t="s">
        <v>735</v>
      </c>
      <c r="F363" s="12">
        <v>3</v>
      </c>
      <c r="G363" s="8" t="s">
        <v>604</v>
      </c>
      <c r="H363" s="9">
        <v>1</v>
      </c>
      <c r="I363" s="9">
        <v>1</v>
      </c>
    </row>
    <row r="364" spans="2:10" s="9" customFormat="1" ht="39.950000000000003" customHeight="1">
      <c r="B364" s="6" t="s">
        <v>731</v>
      </c>
      <c r="C364" s="7" t="s">
        <v>736</v>
      </c>
      <c r="D364" s="7"/>
      <c r="E364" s="7" t="s">
        <v>46</v>
      </c>
      <c r="F364" s="12">
        <v>1</v>
      </c>
      <c r="G364" s="8" t="s">
        <v>737</v>
      </c>
      <c r="H364" s="9">
        <v>1</v>
      </c>
      <c r="I364" s="9">
        <v>1</v>
      </c>
    </row>
    <row r="365" spans="2:10" s="9" customFormat="1" ht="39.950000000000003" customHeight="1">
      <c r="B365" s="6" t="s">
        <v>738</v>
      </c>
      <c r="C365" s="7" t="s">
        <v>739</v>
      </c>
      <c r="D365" s="7" t="s">
        <v>455</v>
      </c>
      <c r="E365" s="7" t="s">
        <v>544</v>
      </c>
      <c r="F365" s="12">
        <v>1</v>
      </c>
      <c r="G365" s="19" t="s">
        <v>185</v>
      </c>
      <c r="H365" s="9">
        <v>1</v>
      </c>
      <c r="I365" s="9">
        <v>1</v>
      </c>
      <c r="J365" s="5"/>
    </row>
    <row r="366" spans="2:10" s="9" customFormat="1" ht="39.950000000000003" customHeight="1">
      <c r="B366" s="6" t="s">
        <v>738</v>
      </c>
      <c r="C366" s="7" t="s">
        <v>739</v>
      </c>
      <c r="D366" s="7" t="s">
        <v>455</v>
      </c>
      <c r="E366" s="23" t="s">
        <v>617</v>
      </c>
      <c r="F366" s="12">
        <v>1</v>
      </c>
      <c r="G366" s="8" t="s">
        <v>740</v>
      </c>
      <c r="H366" s="9">
        <v>1</v>
      </c>
      <c r="I366" s="9">
        <v>1</v>
      </c>
      <c r="J366" s="5"/>
    </row>
    <row r="367" spans="2:10" s="9" customFormat="1" ht="39.950000000000003" customHeight="1">
      <c r="B367" s="6" t="s">
        <v>741</v>
      </c>
      <c r="C367" s="7" t="s">
        <v>51</v>
      </c>
      <c r="D367" s="7" t="s">
        <v>65</v>
      </c>
      <c r="E367" s="7" t="s">
        <v>66</v>
      </c>
      <c r="F367" s="12">
        <v>2</v>
      </c>
      <c r="G367" s="19" t="s">
        <v>714</v>
      </c>
      <c r="H367" s="9">
        <v>1</v>
      </c>
      <c r="I367" s="9">
        <v>1</v>
      </c>
      <c r="J367" s="5"/>
    </row>
    <row r="368" spans="2:10" ht="39.950000000000003" customHeight="1">
      <c r="B368" s="6" t="s">
        <v>742</v>
      </c>
      <c r="C368" s="7" t="s">
        <v>743</v>
      </c>
      <c r="D368" s="7" t="s">
        <v>455</v>
      </c>
      <c r="E368" s="7" t="s">
        <v>744</v>
      </c>
      <c r="F368" s="12">
        <v>19</v>
      </c>
      <c r="G368" s="8" t="s">
        <v>9</v>
      </c>
      <c r="H368" s="9">
        <v>1</v>
      </c>
      <c r="I368" s="9">
        <v>1</v>
      </c>
    </row>
    <row r="369" spans="2:10" ht="39.950000000000003" customHeight="1">
      <c r="B369" s="6" t="s">
        <v>745</v>
      </c>
      <c r="C369" s="7" t="s">
        <v>746</v>
      </c>
      <c r="D369" s="7" t="s">
        <v>455</v>
      </c>
      <c r="E369" s="7" t="s">
        <v>747</v>
      </c>
      <c r="F369" s="12">
        <v>19</v>
      </c>
      <c r="G369" s="8" t="s">
        <v>9</v>
      </c>
      <c r="H369" s="9">
        <v>1</v>
      </c>
      <c r="I369" s="9">
        <v>1</v>
      </c>
    </row>
    <row r="370" spans="2:10" ht="39.950000000000003" customHeight="1">
      <c r="B370" s="15" t="s">
        <v>748</v>
      </c>
      <c r="C370" s="16" t="s">
        <v>749</v>
      </c>
      <c r="D370" s="16" t="s">
        <v>51</v>
      </c>
      <c r="E370" s="17" t="s">
        <v>750</v>
      </c>
      <c r="F370" s="18">
        <f>6+4-1-1</f>
        <v>8</v>
      </c>
      <c r="G370" s="19" t="s">
        <v>714</v>
      </c>
      <c r="H370" s="9">
        <v>1</v>
      </c>
      <c r="I370" s="9">
        <v>1</v>
      </c>
    </row>
    <row r="371" spans="2:10" ht="39.950000000000003" customHeight="1">
      <c r="B371" s="6" t="s">
        <v>748</v>
      </c>
      <c r="C371" s="7" t="s">
        <v>749</v>
      </c>
      <c r="D371" s="7" t="s">
        <v>51</v>
      </c>
      <c r="E371" s="7" t="s">
        <v>66</v>
      </c>
      <c r="F371" s="12">
        <v>9</v>
      </c>
      <c r="G371" s="19" t="s">
        <v>714</v>
      </c>
      <c r="H371" s="9">
        <v>1</v>
      </c>
      <c r="I371" s="9">
        <v>1</v>
      </c>
      <c r="J371" s="9"/>
    </row>
    <row r="372" spans="2:10" s="9" customFormat="1" ht="39.950000000000003" customHeight="1">
      <c r="B372" s="15" t="s">
        <v>751</v>
      </c>
      <c r="C372" s="17">
        <v>0</v>
      </c>
      <c r="D372" s="16">
        <v>0</v>
      </c>
      <c r="E372" s="17">
        <v>0</v>
      </c>
      <c r="F372" s="16">
        <f>20</f>
        <v>20</v>
      </c>
      <c r="G372" s="19" t="s">
        <v>714</v>
      </c>
      <c r="H372" s="9">
        <v>1</v>
      </c>
      <c r="I372" s="9">
        <v>1</v>
      </c>
    </row>
    <row r="373" spans="2:10" s="9" customFormat="1" ht="39.950000000000003" customHeight="1">
      <c r="B373" s="6" t="s">
        <v>751</v>
      </c>
      <c r="C373" s="7" t="s">
        <v>752</v>
      </c>
      <c r="D373" s="7" t="s">
        <v>73</v>
      </c>
      <c r="E373" s="7" t="s">
        <v>66</v>
      </c>
      <c r="F373" s="12">
        <f>17+4</f>
        <v>21</v>
      </c>
      <c r="G373" s="19" t="s">
        <v>714</v>
      </c>
      <c r="H373" s="9">
        <v>1</v>
      </c>
      <c r="I373" s="9">
        <v>1</v>
      </c>
    </row>
    <row r="374" spans="2:10" s="9" customFormat="1" ht="39.950000000000003" customHeight="1">
      <c r="B374" s="6" t="s">
        <v>753</v>
      </c>
      <c r="C374" s="7" t="s">
        <v>754</v>
      </c>
      <c r="D374" s="7" t="s">
        <v>51</v>
      </c>
      <c r="E374" s="7" t="s">
        <v>755</v>
      </c>
      <c r="F374" s="7">
        <v>18</v>
      </c>
      <c r="G374" s="8" t="s">
        <v>9</v>
      </c>
      <c r="H374" s="9">
        <v>1</v>
      </c>
      <c r="I374" s="9">
        <v>1</v>
      </c>
    </row>
    <row r="375" spans="2:10" s="9" customFormat="1" ht="39.950000000000003" customHeight="1">
      <c r="B375" s="6" t="s">
        <v>756</v>
      </c>
      <c r="C375" s="7" t="s">
        <v>757</v>
      </c>
      <c r="D375" s="7" t="s">
        <v>45</v>
      </c>
      <c r="E375" s="7" t="s">
        <v>755</v>
      </c>
      <c r="F375" s="7">
        <v>12</v>
      </c>
      <c r="G375" s="8" t="s">
        <v>5</v>
      </c>
      <c r="H375" s="9">
        <v>1</v>
      </c>
      <c r="I375" s="9">
        <v>1</v>
      </c>
    </row>
    <row r="376" spans="2:10" s="9" customFormat="1" ht="39.950000000000003" customHeight="1">
      <c r="B376" s="6" t="s">
        <v>758</v>
      </c>
      <c r="C376" s="7" t="s">
        <v>759</v>
      </c>
      <c r="D376" s="7" t="s">
        <v>65</v>
      </c>
      <c r="E376" s="7" t="s">
        <v>66</v>
      </c>
      <c r="F376" s="12">
        <v>2</v>
      </c>
      <c r="G376" s="19" t="s">
        <v>47</v>
      </c>
      <c r="H376" s="9">
        <v>1</v>
      </c>
      <c r="I376" s="9">
        <v>1</v>
      </c>
    </row>
    <row r="377" spans="2:10" s="9" customFormat="1" ht="39.950000000000003" customHeight="1">
      <c r="B377" s="6" t="s">
        <v>760</v>
      </c>
      <c r="C377" s="7" t="s">
        <v>761</v>
      </c>
      <c r="D377" s="7"/>
      <c r="E377" s="7" t="s">
        <v>102</v>
      </c>
      <c r="F377" s="12">
        <f>2-1</f>
        <v>1</v>
      </c>
      <c r="G377" s="8" t="s">
        <v>9</v>
      </c>
      <c r="H377" s="9">
        <v>1</v>
      </c>
      <c r="I377" s="9">
        <v>1</v>
      </c>
    </row>
    <row r="378" spans="2:10" s="9" customFormat="1" ht="39.950000000000003" customHeight="1">
      <c r="B378" s="6" t="s">
        <v>762</v>
      </c>
      <c r="C378" s="7" t="s">
        <v>763</v>
      </c>
      <c r="D378" s="7" t="s">
        <v>45</v>
      </c>
      <c r="E378" s="7" t="s">
        <v>755</v>
      </c>
      <c r="F378" s="7">
        <v>0</v>
      </c>
      <c r="G378" s="8" t="s">
        <v>9</v>
      </c>
      <c r="H378" s="9">
        <v>1</v>
      </c>
      <c r="I378" s="9">
        <v>1</v>
      </c>
    </row>
    <row r="379" spans="2:10" s="9" customFormat="1" ht="39.950000000000003" customHeight="1">
      <c r="B379" s="6" t="s">
        <v>764</v>
      </c>
      <c r="C379" s="7" t="s">
        <v>765</v>
      </c>
      <c r="D379" s="7" t="s">
        <v>51</v>
      </c>
      <c r="E379" s="7" t="s">
        <v>642</v>
      </c>
      <c r="F379" s="12">
        <v>87</v>
      </c>
      <c r="G379" s="8" t="s">
        <v>5</v>
      </c>
      <c r="H379" s="9">
        <v>1</v>
      </c>
      <c r="I379" s="9">
        <v>1</v>
      </c>
    </row>
    <row r="380" spans="2:10" s="9" customFormat="1" ht="39.950000000000003" customHeight="1">
      <c r="B380" s="6" t="s">
        <v>764</v>
      </c>
      <c r="C380" s="7" t="s">
        <v>765</v>
      </c>
      <c r="D380" s="7" t="s">
        <v>65</v>
      </c>
      <c r="E380" s="7" t="s">
        <v>766</v>
      </c>
      <c r="F380" s="12">
        <v>18</v>
      </c>
      <c r="G380" s="8" t="s">
        <v>9</v>
      </c>
      <c r="H380" s="9">
        <v>1</v>
      </c>
      <c r="I380" s="9">
        <v>1</v>
      </c>
    </row>
    <row r="381" spans="2:10" s="9" customFormat="1" ht="39.950000000000003" customHeight="1">
      <c r="B381" s="6" t="s">
        <v>767</v>
      </c>
      <c r="C381" s="7" t="s">
        <v>768</v>
      </c>
      <c r="D381" s="7" t="s">
        <v>65</v>
      </c>
      <c r="E381" s="7" t="s">
        <v>66</v>
      </c>
      <c r="F381" s="12">
        <v>11</v>
      </c>
      <c r="G381" s="19" t="s">
        <v>47</v>
      </c>
      <c r="H381" s="9">
        <v>1</v>
      </c>
      <c r="I381" s="9">
        <v>1</v>
      </c>
    </row>
    <row r="382" spans="2:10" s="9" customFormat="1" ht="39.950000000000003" customHeight="1">
      <c r="B382" s="6" t="s">
        <v>767</v>
      </c>
      <c r="C382" s="7" t="s">
        <v>768</v>
      </c>
      <c r="D382" s="7" t="s">
        <v>65</v>
      </c>
      <c r="E382" s="7" t="s">
        <v>66</v>
      </c>
      <c r="F382" s="12">
        <v>14</v>
      </c>
      <c r="G382" s="19" t="s">
        <v>47</v>
      </c>
      <c r="H382" s="9">
        <v>1</v>
      </c>
      <c r="I382" s="9">
        <v>1</v>
      </c>
    </row>
    <row r="383" spans="2:10" s="9" customFormat="1" ht="39.950000000000003" customHeight="1">
      <c r="B383" s="6" t="s">
        <v>769</v>
      </c>
      <c r="C383" s="7" t="s">
        <v>770</v>
      </c>
      <c r="D383" s="7" t="s">
        <v>65</v>
      </c>
      <c r="E383" s="7" t="s">
        <v>298</v>
      </c>
      <c r="F383" s="12">
        <v>28</v>
      </c>
      <c r="G383" s="19" t="s">
        <v>47</v>
      </c>
      <c r="H383" s="9">
        <v>1</v>
      </c>
      <c r="I383" s="9">
        <v>1</v>
      </c>
    </row>
    <row r="384" spans="2:10" s="9" customFormat="1" ht="39.950000000000003" customHeight="1">
      <c r="B384" s="6" t="s">
        <v>769</v>
      </c>
      <c r="C384" s="7" t="s">
        <v>770</v>
      </c>
      <c r="D384" s="7" t="s">
        <v>65</v>
      </c>
      <c r="E384" s="7" t="s">
        <v>298</v>
      </c>
      <c r="F384" s="12">
        <f>17+5+6</f>
        <v>28</v>
      </c>
      <c r="G384" s="19" t="s">
        <v>47</v>
      </c>
      <c r="H384" s="9">
        <v>1</v>
      </c>
      <c r="I384" s="9">
        <v>1</v>
      </c>
    </row>
    <row r="385" spans="2:10" s="9" customFormat="1" ht="39.950000000000003" customHeight="1">
      <c r="B385" s="6" t="s">
        <v>769</v>
      </c>
      <c r="C385" s="7" t="s">
        <v>770</v>
      </c>
      <c r="D385" s="7" t="s">
        <v>65</v>
      </c>
      <c r="E385" s="7" t="s">
        <v>66</v>
      </c>
      <c r="F385" s="12">
        <f>11+4</f>
        <v>15</v>
      </c>
      <c r="G385" s="19" t="s">
        <v>47</v>
      </c>
      <c r="H385" s="9">
        <v>1</v>
      </c>
      <c r="I385" s="9">
        <v>1</v>
      </c>
    </row>
    <row r="386" spans="2:10" s="9" customFormat="1" ht="39.950000000000003" customHeight="1">
      <c r="B386" s="6" t="s">
        <v>771</v>
      </c>
      <c r="C386" s="7" t="s">
        <v>772</v>
      </c>
      <c r="D386" s="7" t="s">
        <v>45</v>
      </c>
      <c r="E386" s="7" t="s">
        <v>642</v>
      </c>
      <c r="F386" s="12">
        <v>81</v>
      </c>
      <c r="G386" s="8" t="s">
        <v>9</v>
      </c>
      <c r="H386" s="9">
        <v>1</v>
      </c>
      <c r="I386" s="9">
        <v>1</v>
      </c>
    </row>
    <row r="387" spans="2:10" s="9" customFormat="1" ht="39.950000000000003" customHeight="1">
      <c r="B387" s="6" t="s">
        <v>771</v>
      </c>
      <c r="C387" s="7" t="s">
        <v>772</v>
      </c>
      <c r="D387" s="7" t="s">
        <v>45</v>
      </c>
      <c r="E387" s="7" t="s">
        <v>463</v>
      </c>
      <c r="F387" s="12">
        <v>34</v>
      </c>
      <c r="G387" s="8" t="s">
        <v>5</v>
      </c>
      <c r="H387" s="9">
        <v>1</v>
      </c>
      <c r="I387" s="9">
        <v>1</v>
      </c>
    </row>
    <row r="388" spans="2:10" s="9" customFormat="1" ht="39.950000000000003" customHeight="1">
      <c r="B388" s="6" t="s">
        <v>773</v>
      </c>
      <c r="C388" s="7" t="s">
        <v>774</v>
      </c>
      <c r="D388" s="7" t="s">
        <v>65</v>
      </c>
      <c r="E388" s="7" t="s">
        <v>66</v>
      </c>
      <c r="F388" s="12">
        <v>19</v>
      </c>
      <c r="G388" s="19" t="s">
        <v>47</v>
      </c>
      <c r="H388" s="9">
        <v>1</v>
      </c>
      <c r="I388" s="9">
        <v>1</v>
      </c>
    </row>
    <row r="389" spans="2:10" s="9" customFormat="1" ht="39.950000000000003" customHeight="1">
      <c r="B389" s="6" t="s">
        <v>773</v>
      </c>
      <c r="C389" s="7" t="s">
        <v>774</v>
      </c>
      <c r="D389" s="7" t="s">
        <v>51</v>
      </c>
      <c r="E389" s="7" t="s">
        <v>46</v>
      </c>
      <c r="F389" s="12">
        <v>24</v>
      </c>
      <c r="G389" s="19" t="s">
        <v>185</v>
      </c>
      <c r="H389" s="9">
        <v>1</v>
      </c>
      <c r="I389" s="9">
        <v>1</v>
      </c>
      <c r="J389" s="5"/>
    </row>
    <row r="390" spans="2:10" ht="39.950000000000003" customHeight="1">
      <c r="B390" s="6" t="s">
        <v>775</v>
      </c>
      <c r="C390" s="7" t="s">
        <v>776</v>
      </c>
      <c r="D390" s="7" t="s">
        <v>73</v>
      </c>
      <c r="E390" s="7" t="s">
        <v>463</v>
      </c>
      <c r="F390" s="12">
        <v>7</v>
      </c>
      <c r="G390" s="8" t="s">
        <v>9</v>
      </c>
      <c r="H390" s="9">
        <v>1</v>
      </c>
      <c r="I390" s="9">
        <v>1</v>
      </c>
    </row>
    <row r="391" spans="2:10" ht="39.950000000000003" customHeight="1">
      <c r="B391" s="6" t="s">
        <v>775</v>
      </c>
      <c r="C391" s="7" t="s">
        <v>776</v>
      </c>
      <c r="D391" s="7" t="s">
        <v>51</v>
      </c>
      <c r="E391" s="7" t="s">
        <v>642</v>
      </c>
      <c r="F391" s="12">
        <v>34</v>
      </c>
      <c r="G391" s="8" t="s">
        <v>9</v>
      </c>
      <c r="H391" s="9">
        <v>1</v>
      </c>
      <c r="I391" s="9">
        <v>1</v>
      </c>
    </row>
    <row r="392" spans="2:10" ht="39.950000000000003" customHeight="1">
      <c r="B392" s="6" t="s">
        <v>775</v>
      </c>
      <c r="C392" s="7" t="s">
        <v>776</v>
      </c>
      <c r="D392" s="7" t="s">
        <v>65</v>
      </c>
      <c r="E392" s="7" t="s">
        <v>777</v>
      </c>
      <c r="F392" s="12">
        <v>38</v>
      </c>
      <c r="G392" s="8" t="s">
        <v>9</v>
      </c>
      <c r="H392" s="9">
        <v>1</v>
      </c>
      <c r="I392" s="9">
        <v>1</v>
      </c>
    </row>
    <row r="393" spans="2:10" ht="39.950000000000003" customHeight="1">
      <c r="B393" s="6" t="s">
        <v>778</v>
      </c>
      <c r="C393" s="7" t="s">
        <v>779</v>
      </c>
      <c r="D393" s="7" t="s">
        <v>51</v>
      </c>
      <c r="E393" s="7" t="s">
        <v>642</v>
      </c>
      <c r="F393" s="12">
        <v>38</v>
      </c>
      <c r="G393" s="8" t="s">
        <v>9</v>
      </c>
      <c r="H393" s="9">
        <v>1</v>
      </c>
      <c r="I393" s="9">
        <v>1</v>
      </c>
    </row>
    <row r="394" spans="2:10" ht="39.950000000000003" customHeight="1">
      <c r="B394" s="6" t="s">
        <v>778</v>
      </c>
      <c r="C394" s="7" t="s">
        <v>779</v>
      </c>
      <c r="D394" s="7" t="s">
        <v>65</v>
      </c>
      <c r="E394" s="7" t="s">
        <v>777</v>
      </c>
      <c r="F394" s="12">
        <v>18</v>
      </c>
      <c r="G394" s="8" t="s">
        <v>9</v>
      </c>
      <c r="H394" s="9">
        <v>1</v>
      </c>
      <c r="I394" s="9">
        <v>1</v>
      </c>
    </row>
    <row r="395" spans="2:10" ht="39.950000000000003" customHeight="1">
      <c r="B395" s="6" t="s">
        <v>778</v>
      </c>
      <c r="C395" s="7" t="s">
        <v>779</v>
      </c>
      <c r="D395" s="7" t="s">
        <v>51</v>
      </c>
      <c r="E395" s="7" t="s">
        <v>780</v>
      </c>
      <c r="F395" s="12">
        <v>24</v>
      </c>
      <c r="G395" s="8" t="s">
        <v>9</v>
      </c>
      <c r="H395" s="9">
        <v>1</v>
      </c>
      <c r="I395" s="9">
        <v>1</v>
      </c>
    </row>
    <row r="396" spans="2:10" ht="39.950000000000003" customHeight="1">
      <c r="B396" s="6" t="s">
        <v>781</v>
      </c>
      <c r="C396" s="7" t="s">
        <v>782</v>
      </c>
      <c r="D396" s="7" t="s">
        <v>65</v>
      </c>
      <c r="E396" s="7" t="s">
        <v>783</v>
      </c>
      <c r="F396" s="12">
        <f>54-1</f>
        <v>53</v>
      </c>
      <c r="G396" s="8" t="s">
        <v>9</v>
      </c>
      <c r="H396" s="9">
        <v>1</v>
      </c>
      <c r="I396" s="9">
        <v>1</v>
      </c>
    </row>
    <row r="397" spans="2:10" ht="39.950000000000003" customHeight="1">
      <c r="B397" s="6" t="s">
        <v>781</v>
      </c>
      <c r="C397" s="7" t="s">
        <v>782</v>
      </c>
      <c r="D397" s="7" t="s">
        <v>65</v>
      </c>
      <c r="E397" s="7" t="s">
        <v>780</v>
      </c>
      <c r="F397" s="12">
        <v>2</v>
      </c>
      <c r="G397" s="8" t="s">
        <v>9</v>
      </c>
      <c r="H397" s="9">
        <v>1</v>
      </c>
      <c r="I397" s="9">
        <v>1</v>
      </c>
    </row>
    <row r="398" spans="2:10" ht="39.950000000000003" customHeight="1">
      <c r="B398" s="6" t="s">
        <v>784</v>
      </c>
      <c r="C398" s="7" t="s">
        <v>785</v>
      </c>
      <c r="D398" s="7" t="s">
        <v>45</v>
      </c>
      <c r="E398" s="7" t="s">
        <v>780</v>
      </c>
      <c r="F398" s="12">
        <v>2</v>
      </c>
      <c r="G398" s="8" t="s">
        <v>9</v>
      </c>
      <c r="H398" s="9">
        <v>1</v>
      </c>
      <c r="I398" s="9">
        <v>1</v>
      </c>
    </row>
    <row r="399" spans="2:10" ht="39.950000000000003" customHeight="1">
      <c r="B399" s="6" t="s">
        <v>786</v>
      </c>
      <c r="C399" s="7" t="s">
        <v>787</v>
      </c>
      <c r="D399" s="7" t="s">
        <v>65</v>
      </c>
      <c r="E399" s="7" t="s">
        <v>298</v>
      </c>
      <c r="F399" s="12">
        <f>34+4</f>
        <v>38</v>
      </c>
      <c r="G399" s="19" t="s">
        <v>47</v>
      </c>
      <c r="H399" s="9">
        <v>1</v>
      </c>
      <c r="I399" s="9">
        <v>1</v>
      </c>
    </row>
    <row r="400" spans="2:10" ht="39.950000000000003" customHeight="1">
      <c r="B400" s="6" t="s">
        <v>786</v>
      </c>
      <c r="C400" s="7" t="s">
        <v>787</v>
      </c>
      <c r="D400" s="7" t="s">
        <v>65</v>
      </c>
      <c r="E400" s="7" t="s">
        <v>298</v>
      </c>
      <c r="F400" s="12">
        <v>10</v>
      </c>
      <c r="G400" s="19" t="s">
        <v>185</v>
      </c>
      <c r="H400" s="9">
        <v>1</v>
      </c>
      <c r="I400" s="9">
        <v>1</v>
      </c>
    </row>
    <row r="401" spans="2:10" ht="39.950000000000003" customHeight="1">
      <c r="B401" s="6" t="s">
        <v>788</v>
      </c>
      <c r="C401" s="7" t="s">
        <v>785</v>
      </c>
      <c r="D401" s="7" t="s">
        <v>73</v>
      </c>
      <c r="E401" s="7" t="s">
        <v>789</v>
      </c>
      <c r="F401" s="12">
        <v>7</v>
      </c>
      <c r="G401" s="8" t="s">
        <v>9</v>
      </c>
      <c r="H401" s="9">
        <v>1</v>
      </c>
      <c r="I401" s="9">
        <v>1</v>
      </c>
    </row>
    <row r="402" spans="2:10" ht="39.950000000000003" customHeight="1">
      <c r="B402" s="6" t="s">
        <v>790</v>
      </c>
      <c r="C402" s="7" t="s">
        <v>791</v>
      </c>
      <c r="D402" s="7" t="s">
        <v>65</v>
      </c>
      <c r="E402" s="7" t="s">
        <v>66</v>
      </c>
      <c r="F402" s="12">
        <v>7</v>
      </c>
      <c r="G402" s="19" t="s">
        <v>47</v>
      </c>
      <c r="H402" s="9">
        <v>1</v>
      </c>
      <c r="I402" s="9">
        <v>1</v>
      </c>
    </row>
    <row r="403" spans="2:10" ht="39.950000000000003" customHeight="1">
      <c r="B403" s="6" t="s">
        <v>792</v>
      </c>
      <c r="C403" s="7" t="s">
        <v>793</v>
      </c>
      <c r="D403" s="7" t="s">
        <v>73</v>
      </c>
      <c r="E403" s="7" t="s">
        <v>66</v>
      </c>
      <c r="F403" s="12">
        <f>10-1-2</f>
        <v>7</v>
      </c>
      <c r="G403" s="19" t="s">
        <v>47</v>
      </c>
      <c r="H403" s="9">
        <v>1</v>
      </c>
      <c r="I403" s="9">
        <v>1</v>
      </c>
    </row>
    <row r="404" spans="2:10" ht="39.950000000000003" customHeight="1">
      <c r="B404" s="6" t="s">
        <v>794</v>
      </c>
      <c r="C404" s="7" t="s">
        <v>795</v>
      </c>
      <c r="D404" s="7"/>
      <c r="E404" s="7" t="s">
        <v>29</v>
      </c>
      <c r="F404" s="12">
        <v>1</v>
      </c>
      <c r="G404" s="8" t="s">
        <v>9</v>
      </c>
      <c r="H404" s="9">
        <v>1</v>
      </c>
      <c r="I404" s="9">
        <v>1</v>
      </c>
    </row>
    <row r="405" spans="2:10" ht="39.950000000000003" customHeight="1">
      <c r="B405" s="29" t="s">
        <v>794</v>
      </c>
      <c r="C405" s="29" t="s">
        <v>795</v>
      </c>
      <c r="D405" s="23"/>
      <c r="E405" s="7" t="s">
        <v>796</v>
      </c>
      <c r="F405" s="30">
        <v>1</v>
      </c>
      <c r="G405" s="8" t="s">
        <v>9</v>
      </c>
      <c r="H405" s="9">
        <v>1</v>
      </c>
      <c r="I405" s="9">
        <v>1</v>
      </c>
    </row>
    <row r="406" spans="2:10" ht="39.950000000000003" customHeight="1">
      <c r="B406" s="6" t="s">
        <v>797</v>
      </c>
      <c r="C406" s="7" t="s">
        <v>798</v>
      </c>
      <c r="D406" s="7"/>
      <c r="E406" s="7" t="s">
        <v>29</v>
      </c>
      <c r="F406" s="12">
        <v>1</v>
      </c>
      <c r="G406" s="8" t="s">
        <v>9</v>
      </c>
      <c r="H406" s="9">
        <v>1</v>
      </c>
      <c r="I406" s="9">
        <v>1</v>
      </c>
    </row>
    <row r="407" spans="2:10" ht="39.950000000000003" customHeight="1">
      <c r="B407" s="29" t="s">
        <v>797</v>
      </c>
      <c r="C407" s="29" t="s">
        <v>798</v>
      </c>
      <c r="D407" s="23"/>
      <c r="E407" s="7" t="s">
        <v>796</v>
      </c>
      <c r="F407" s="30">
        <v>1</v>
      </c>
      <c r="G407" s="8" t="s">
        <v>9</v>
      </c>
      <c r="H407" s="9">
        <v>1</v>
      </c>
      <c r="I407" s="9">
        <v>1</v>
      </c>
    </row>
    <row r="408" spans="2:10" ht="39.950000000000003" customHeight="1">
      <c r="B408" s="6" t="s">
        <v>799</v>
      </c>
      <c r="C408" s="7" t="s">
        <v>800</v>
      </c>
      <c r="D408" s="7"/>
      <c r="E408" s="7" t="s">
        <v>442</v>
      </c>
      <c r="F408" s="12">
        <f>1</f>
        <v>1</v>
      </c>
      <c r="G408" s="8" t="s">
        <v>9</v>
      </c>
      <c r="H408" s="9">
        <v>1</v>
      </c>
      <c r="I408" s="9">
        <v>1</v>
      </c>
      <c r="J408" s="9"/>
    </row>
    <row r="409" spans="2:10" ht="39.950000000000003" customHeight="1">
      <c r="B409" s="15" t="s">
        <v>801</v>
      </c>
      <c r="C409" s="10" t="s">
        <v>802</v>
      </c>
      <c r="D409" s="16"/>
      <c r="E409" s="17" t="s">
        <v>803</v>
      </c>
      <c r="F409" s="16">
        <v>3</v>
      </c>
      <c r="G409" s="8" t="s">
        <v>9</v>
      </c>
      <c r="H409" s="9">
        <v>1</v>
      </c>
      <c r="I409" s="9">
        <v>1</v>
      </c>
      <c r="J409" s="9"/>
    </row>
    <row r="410" spans="2:10" s="9" customFormat="1" ht="39.950000000000003" customHeight="1">
      <c r="B410" s="15" t="s">
        <v>801</v>
      </c>
      <c r="C410" s="10" t="s">
        <v>802</v>
      </c>
      <c r="D410" s="16"/>
      <c r="E410" s="17" t="s">
        <v>804</v>
      </c>
      <c r="F410" s="16">
        <v>3</v>
      </c>
      <c r="G410" s="8" t="s">
        <v>9</v>
      </c>
      <c r="H410" s="9">
        <v>1</v>
      </c>
      <c r="I410" s="9">
        <v>1</v>
      </c>
      <c r="J410" s="5"/>
    </row>
    <row r="411" spans="2:10" ht="39.950000000000003" customHeight="1">
      <c r="B411" s="15" t="s">
        <v>801</v>
      </c>
      <c r="C411" s="10" t="s">
        <v>802</v>
      </c>
      <c r="D411" s="16"/>
      <c r="E411" s="17" t="s">
        <v>805</v>
      </c>
      <c r="F411" s="16">
        <v>3</v>
      </c>
      <c r="G411" s="8" t="s">
        <v>9</v>
      </c>
      <c r="H411" s="9">
        <v>1</v>
      </c>
      <c r="I411" s="9">
        <v>1</v>
      </c>
    </row>
    <row r="412" spans="2:10" ht="39.950000000000003" customHeight="1">
      <c r="B412" s="15" t="s">
        <v>801</v>
      </c>
      <c r="C412" s="10" t="s">
        <v>802</v>
      </c>
      <c r="D412" s="16"/>
      <c r="E412" s="17" t="s">
        <v>806</v>
      </c>
      <c r="F412" s="16">
        <v>3</v>
      </c>
      <c r="G412" s="8" t="s">
        <v>9</v>
      </c>
      <c r="H412" s="9">
        <v>1</v>
      </c>
      <c r="I412" s="9">
        <v>1</v>
      </c>
    </row>
    <row r="413" spans="2:10" ht="39.950000000000003" customHeight="1">
      <c r="B413" s="15" t="s">
        <v>801</v>
      </c>
      <c r="C413" s="10" t="s">
        <v>802</v>
      </c>
      <c r="D413" s="16"/>
      <c r="E413" s="17" t="s">
        <v>807</v>
      </c>
      <c r="F413" s="16">
        <f>2-2+3</f>
        <v>3</v>
      </c>
      <c r="G413" s="8" t="s">
        <v>9</v>
      </c>
      <c r="H413" s="9">
        <v>1</v>
      </c>
      <c r="I413" s="9">
        <v>1</v>
      </c>
    </row>
    <row r="414" spans="2:10" ht="39.950000000000003" customHeight="1">
      <c r="B414" s="15" t="s">
        <v>801</v>
      </c>
      <c r="C414" s="10" t="s">
        <v>802</v>
      </c>
      <c r="D414" s="16"/>
      <c r="E414" s="17" t="s">
        <v>808</v>
      </c>
      <c r="F414" s="16">
        <v>3</v>
      </c>
      <c r="G414" s="8" t="s">
        <v>9</v>
      </c>
      <c r="H414" s="9">
        <v>1</v>
      </c>
      <c r="I414" s="9">
        <v>1</v>
      </c>
    </row>
    <row r="415" spans="2:10" ht="39.950000000000003" customHeight="1">
      <c r="B415" s="6" t="s">
        <v>801</v>
      </c>
      <c r="C415" s="7" t="s">
        <v>802</v>
      </c>
      <c r="D415" s="7"/>
      <c r="E415" s="7" t="s">
        <v>809</v>
      </c>
      <c r="F415" s="12">
        <v>3</v>
      </c>
      <c r="G415" s="8" t="s">
        <v>9</v>
      </c>
      <c r="H415" s="9">
        <v>1</v>
      </c>
      <c r="I415" s="9">
        <v>1</v>
      </c>
    </row>
    <row r="416" spans="2:10" ht="39.950000000000003" customHeight="1">
      <c r="B416" s="15" t="s">
        <v>810</v>
      </c>
      <c r="C416" s="16" t="s">
        <v>811</v>
      </c>
      <c r="D416" s="16" t="s">
        <v>812</v>
      </c>
      <c r="E416" s="17" t="s">
        <v>813</v>
      </c>
      <c r="F416" s="16">
        <f>5-1-2</f>
        <v>2</v>
      </c>
      <c r="G416" s="8" t="s">
        <v>9</v>
      </c>
      <c r="H416" s="9">
        <v>1</v>
      </c>
      <c r="I416" s="9">
        <v>1</v>
      </c>
    </row>
    <row r="417" spans="2:9" ht="39.950000000000003" customHeight="1">
      <c r="B417" s="6" t="s">
        <v>810</v>
      </c>
      <c r="C417" s="7" t="s">
        <v>814</v>
      </c>
      <c r="D417" s="7" t="s">
        <v>812</v>
      </c>
      <c r="E417" s="7" t="s">
        <v>815</v>
      </c>
      <c r="F417" s="12">
        <f>6-1</f>
        <v>5</v>
      </c>
      <c r="G417" s="8" t="s">
        <v>9</v>
      </c>
      <c r="H417" s="9">
        <v>1</v>
      </c>
      <c r="I417" s="9">
        <v>1</v>
      </c>
    </row>
    <row r="418" spans="2:9" ht="39.950000000000003" customHeight="1">
      <c r="B418" s="6" t="s">
        <v>810</v>
      </c>
      <c r="C418" s="7" t="s">
        <v>814</v>
      </c>
      <c r="D418" s="7"/>
      <c r="E418" s="7" t="s">
        <v>816</v>
      </c>
      <c r="F418" s="12">
        <v>4</v>
      </c>
      <c r="G418" s="8" t="s">
        <v>9</v>
      </c>
      <c r="H418" s="9">
        <v>1</v>
      </c>
      <c r="I418" s="9">
        <v>1</v>
      </c>
    </row>
    <row r="419" spans="2:9" ht="39.950000000000003" customHeight="1">
      <c r="B419" s="6" t="s">
        <v>817</v>
      </c>
      <c r="C419" s="7" t="s">
        <v>818</v>
      </c>
      <c r="D419" s="7" t="s">
        <v>436</v>
      </c>
      <c r="E419" s="7" t="s">
        <v>427</v>
      </c>
      <c r="F419" s="12">
        <v>4</v>
      </c>
      <c r="G419" s="8" t="s">
        <v>9</v>
      </c>
      <c r="H419" s="9">
        <v>1</v>
      </c>
      <c r="I419" s="9">
        <v>1</v>
      </c>
    </row>
    <row r="420" spans="2:9" ht="39.950000000000003" customHeight="1">
      <c r="B420" s="6" t="s">
        <v>817</v>
      </c>
      <c r="C420" s="7" t="s">
        <v>818</v>
      </c>
      <c r="D420" s="7"/>
      <c r="E420" s="7" t="s">
        <v>427</v>
      </c>
      <c r="F420" s="12">
        <v>21</v>
      </c>
      <c r="G420" s="8" t="s">
        <v>9</v>
      </c>
      <c r="H420" s="9">
        <v>1</v>
      </c>
      <c r="I420" s="9">
        <v>1</v>
      </c>
    </row>
    <row r="421" spans="2:9" ht="39.950000000000003" customHeight="1">
      <c r="B421" s="6" t="s">
        <v>819</v>
      </c>
      <c r="C421" s="7" t="s">
        <v>820</v>
      </c>
      <c r="D421" s="7" t="s">
        <v>436</v>
      </c>
      <c r="E421" s="7" t="s">
        <v>427</v>
      </c>
      <c r="F421" s="12">
        <v>10</v>
      </c>
      <c r="G421" s="8" t="s">
        <v>9</v>
      </c>
      <c r="H421" s="9">
        <v>1</v>
      </c>
      <c r="I421" s="9">
        <v>1</v>
      </c>
    </row>
    <row r="422" spans="2:9" ht="39.950000000000003" customHeight="1">
      <c r="B422" s="6" t="s">
        <v>821</v>
      </c>
      <c r="C422" s="7" t="s">
        <v>822</v>
      </c>
      <c r="D422" s="7"/>
      <c r="E422" s="7" t="s">
        <v>427</v>
      </c>
      <c r="F422" s="12">
        <v>10</v>
      </c>
      <c r="G422" s="8" t="s">
        <v>9</v>
      </c>
      <c r="H422" s="9">
        <v>1</v>
      </c>
      <c r="I422" s="9">
        <v>1</v>
      </c>
    </row>
    <row r="423" spans="2:9" ht="39.950000000000003" customHeight="1">
      <c r="B423" s="6" t="s">
        <v>823</v>
      </c>
      <c r="C423" s="7" t="s">
        <v>169</v>
      </c>
      <c r="D423" s="7"/>
      <c r="E423" s="7" t="s">
        <v>170</v>
      </c>
      <c r="F423" s="12">
        <v>2</v>
      </c>
      <c r="G423" s="8" t="s">
        <v>9</v>
      </c>
      <c r="H423" s="9">
        <v>1</v>
      </c>
      <c r="I423" s="9">
        <v>1</v>
      </c>
    </row>
    <row r="424" spans="2:9" ht="39.950000000000003" customHeight="1">
      <c r="B424" s="6" t="s">
        <v>824</v>
      </c>
      <c r="C424" s="7" t="s">
        <v>825</v>
      </c>
      <c r="D424" s="7" t="s">
        <v>387</v>
      </c>
      <c r="E424" s="7" t="s">
        <v>340</v>
      </c>
      <c r="F424" s="12">
        <v>2</v>
      </c>
      <c r="G424" s="8" t="s">
        <v>9</v>
      </c>
      <c r="H424" s="9">
        <v>1</v>
      </c>
      <c r="I424" s="9">
        <v>1</v>
      </c>
    </row>
    <row r="425" spans="2:9" ht="39.950000000000003" customHeight="1">
      <c r="B425" s="6" t="s">
        <v>827</v>
      </c>
      <c r="C425" s="7" t="s">
        <v>828</v>
      </c>
      <c r="D425" s="7" t="s">
        <v>387</v>
      </c>
      <c r="E425" s="7" t="s">
        <v>451</v>
      </c>
      <c r="F425" s="12">
        <v>4</v>
      </c>
      <c r="G425" s="8" t="s">
        <v>9</v>
      </c>
      <c r="H425" s="9">
        <v>1</v>
      </c>
      <c r="I425" s="9">
        <v>1</v>
      </c>
    </row>
    <row r="426" spans="2:9" ht="39.950000000000003" customHeight="1">
      <c r="B426" s="6" t="s">
        <v>827</v>
      </c>
      <c r="C426" s="7" t="s">
        <v>828</v>
      </c>
      <c r="D426" s="7" t="s">
        <v>387</v>
      </c>
      <c r="E426" s="7" t="s">
        <v>829</v>
      </c>
      <c r="F426" s="12">
        <v>8</v>
      </c>
      <c r="G426" s="8" t="s">
        <v>9</v>
      </c>
      <c r="H426" s="9">
        <v>1</v>
      </c>
      <c r="I426" s="9">
        <v>1</v>
      </c>
    </row>
    <row r="427" spans="2:9" ht="39.950000000000003" customHeight="1">
      <c r="B427" s="6" t="s">
        <v>830</v>
      </c>
      <c r="C427" s="7" t="s">
        <v>831</v>
      </c>
      <c r="D427" s="7" t="s">
        <v>387</v>
      </c>
      <c r="E427" s="7" t="s">
        <v>451</v>
      </c>
      <c r="F427" s="12">
        <v>1</v>
      </c>
      <c r="G427" s="8" t="s">
        <v>9</v>
      </c>
      <c r="H427" s="9">
        <v>1</v>
      </c>
      <c r="I427" s="9">
        <v>1</v>
      </c>
    </row>
    <row r="428" spans="2:9" ht="39.950000000000003" customHeight="1">
      <c r="B428" s="6" t="s">
        <v>830</v>
      </c>
      <c r="C428" s="7" t="s">
        <v>831</v>
      </c>
      <c r="D428" s="7" t="s">
        <v>387</v>
      </c>
      <c r="E428" s="7" t="s">
        <v>829</v>
      </c>
      <c r="F428" s="12">
        <v>6</v>
      </c>
      <c r="G428" s="8" t="s">
        <v>9</v>
      </c>
      <c r="H428" s="9">
        <v>1</v>
      </c>
      <c r="I428" s="9">
        <v>1</v>
      </c>
    </row>
    <row r="429" spans="2:9" ht="39.950000000000003" customHeight="1">
      <c r="B429" s="6" t="s">
        <v>832</v>
      </c>
      <c r="C429" s="7" t="s">
        <v>833</v>
      </c>
      <c r="D429" s="7"/>
      <c r="E429" s="7" t="s">
        <v>826</v>
      </c>
      <c r="F429" s="12">
        <v>6</v>
      </c>
      <c r="G429" s="8" t="s">
        <v>9</v>
      </c>
      <c r="H429" s="9">
        <v>1</v>
      </c>
      <c r="I429" s="9">
        <v>1</v>
      </c>
    </row>
    <row r="430" spans="2:9" ht="39.950000000000003" customHeight="1">
      <c r="B430" s="6" t="s">
        <v>834</v>
      </c>
      <c r="C430" s="7" t="s">
        <v>835</v>
      </c>
      <c r="D430" s="7" t="s">
        <v>387</v>
      </c>
      <c r="E430" s="7" t="s">
        <v>451</v>
      </c>
      <c r="F430" s="12">
        <v>1</v>
      </c>
      <c r="G430" s="8" t="s">
        <v>9</v>
      </c>
      <c r="H430" s="9">
        <v>1</v>
      </c>
      <c r="I430" s="9">
        <v>1</v>
      </c>
    </row>
    <row r="431" spans="2:9" ht="39.950000000000003" customHeight="1">
      <c r="B431" s="6" t="s">
        <v>834</v>
      </c>
      <c r="C431" s="7" t="s">
        <v>835</v>
      </c>
      <c r="D431" s="7" t="s">
        <v>387</v>
      </c>
      <c r="E431" s="7" t="s">
        <v>725</v>
      </c>
      <c r="F431" s="12">
        <f>5-1-1-1+1</f>
        <v>3</v>
      </c>
      <c r="G431" s="8" t="s">
        <v>9</v>
      </c>
      <c r="H431" s="9">
        <v>1</v>
      </c>
      <c r="I431" s="9">
        <v>1</v>
      </c>
    </row>
    <row r="432" spans="2:9" ht="39.950000000000003" customHeight="1">
      <c r="B432" s="6" t="s">
        <v>836</v>
      </c>
      <c r="C432" s="7" t="s">
        <v>837</v>
      </c>
      <c r="D432" s="7" t="s">
        <v>387</v>
      </c>
      <c r="E432" s="7" t="s">
        <v>829</v>
      </c>
      <c r="F432" s="12">
        <f>6-1</f>
        <v>5</v>
      </c>
      <c r="G432" s="8" t="s">
        <v>9</v>
      </c>
      <c r="H432" s="9">
        <v>1</v>
      </c>
      <c r="I432" s="9">
        <v>1</v>
      </c>
    </row>
    <row r="433" spans="2:10" ht="39.950000000000003" customHeight="1">
      <c r="B433" s="6" t="s">
        <v>838</v>
      </c>
      <c r="C433" s="7" t="s">
        <v>839</v>
      </c>
      <c r="D433" s="7" t="s">
        <v>387</v>
      </c>
      <c r="E433" s="7" t="s">
        <v>451</v>
      </c>
      <c r="F433" s="12">
        <v>4</v>
      </c>
      <c r="G433" s="8" t="s">
        <v>9</v>
      </c>
      <c r="H433" s="9">
        <v>1</v>
      </c>
      <c r="I433" s="9">
        <v>1</v>
      </c>
    </row>
    <row r="434" spans="2:10" ht="39.950000000000003" customHeight="1">
      <c r="B434" s="6" t="s">
        <v>838</v>
      </c>
      <c r="C434" s="7" t="s">
        <v>839</v>
      </c>
      <c r="D434" s="7" t="s">
        <v>387</v>
      </c>
      <c r="E434" s="7" t="s">
        <v>840</v>
      </c>
      <c r="F434" s="12">
        <f>20</f>
        <v>20</v>
      </c>
      <c r="G434" s="8" t="s">
        <v>9</v>
      </c>
      <c r="H434" s="9">
        <v>1</v>
      </c>
      <c r="I434" s="9">
        <v>1</v>
      </c>
    </row>
    <row r="435" spans="2:10" ht="39.950000000000003" customHeight="1">
      <c r="B435" s="6" t="s">
        <v>841</v>
      </c>
      <c r="C435" s="7" t="s">
        <v>842</v>
      </c>
      <c r="D435" s="7" t="s">
        <v>387</v>
      </c>
      <c r="E435" s="7" t="s">
        <v>451</v>
      </c>
      <c r="F435" s="12">
        <v>1</v>
      </c>
      <c r="G435" s="8" t="s">
        <v>9</v>
      </c>
      <c r="H435" s="9">
        <v>1</v>
      </c>
      <c r="I435" s="9">
        <v>1</v>
      </c>
      <c r="J435" s="9"/>
    </row>
    <row r="436" spans="2:10" s="9" customFormat="1" ht="39.950000000000003" customHeight="1">
      <c r="B436" s="6" t="s">
        <v>841</v>
      </c>
      <c r="C436" s="7" t="s">
        <v>842</v>
      </c>
      <c r="D436" s="7" t="s">
        <v>387</v>
      </c>
      <c r="E436" s="7" t="s">
        <v>725</v>
      </c>
      <c r="F436" s="12">
        <v>26</v>
      </c>
      <c r="G436" s="8" t="s">
        <v>9</v>
      </c>
      <c r="H436" s="9">
        <v>1</v>
      </c>
      <c r="I436" s="9">
        <v>1</v>
      </c>
    </row>
    <row r="437" spans="2:10" s="9" customFormat="1" ht="39.950000000000003" customHeight="1">
      <c r="B437" s="6" t="s">
        <v>843</v>
      </c>
      <c r="C437" s="7" t="s">
        <v>844</v>
      </c>
      <c r="D437" s="7"/>
      <c r="E437" s="7" t="s">
        <v>427</v>
      </c>
      <c r="F437" s="12">
        <v>1</v>
      </c>
      <c r="G437" s="8" t="s">
        <v>9</v>
      </c>
      <c r="H437" s="9">
        <v>1</v>
      </c>
      <c r="I437" s="9">
        <v>1</v>
      </c>
    </row>
    <row r="438" spans="2:10" s="9" customFormat="1" ht="39.950000000000003" customHeight="1">
      <c r="B438" s="6" t="s">
        <v>843</v>
      </c>
      <c r="C438" s="7" t="s">
        <v>845</v>
      </c>
      <c r="D438" s="7" t="s">
        <v>387</v>
      </c>
      <c r="E438" s="7" t="s">
        <v>829</v>
      </c>
      <c r="F438" s="12">
        <v>2</v>
      </c>
      <c r="G438" s="8" t="s">
        <v>9</v>
      </c>
      <c r="H438" s="9">
        <v>1</v>
      </c>
      <c r="I438" s="9">
        <v>1</v>
      </c>
    </row>
    <row r="439" spans="2:10" s="9" customFormat="1" ht="39.950000000000003" customHeight="1">
      <c r="B439" s="6" t="s">
        <v>846</v>
      </c>
      <c r="C439" s="7" t="s">
        <v>169</v>
      </c>
      <c r="D439" s="7"/>
      <c r="E439" s="7" t="s">
        <v>170</v>
      </c>
      <c r="F439" s="12">
        <v>2</v>
      </c>
      <c r="G439" s="8" t="s">
        <v>9</v>
      </c>
      <c r="H439" s="9">
        <v>1</v>
      </c>
      <c r="I439" s="9">
        <v>1</v>
      </c>
    </row>
    <row r="440" spans="2:10" s="9" customFormat="1" ht="39.950000000000003" customHeight="1">
      <c r="B440" s="6" t="s">
        <v>847</v>
      </c>
      <c r="C440" s="7" t="s">
        <v>848</v>
      </c>
      <c r="D440" s="8"/>
      <c r="E440" s="7" t="s">
        <v>437</v>
      </c>
      <c r="F440" s="12">
        <v>7</v>
      </c>
      <c r="G440" s="8" t="s">
        <v>9</v>
      </c>
      <c r="H440" s="9">
        <v>1</v>
      </c>
      <c r="I440" s="9">
        <v>1</v>
      </c>
    </row>
    <row r="441" spans="2:10" s="9" customFormat="1" ht="39.950000000000003" customHeight="1">
      <c r="B441" s="6" t="s">
        <v>849</v>
      </c>
      <c r="C441" s="7" t="s">
        <v>848</v>
      </c>
      <c r="D441" s="8"/>
      <c r="E441" s="7" t="s">
        <v>437</v>
      </c>
      <c r="F441" s="12">
        <v>8</v>
      </c>
      <c r="G441" s="8" t="s">
        <v>9</v>
      </c>
      <c r="H441" s="9">
        <v>1</v>
      </c>
      <c r="I441" s="9">
        <v>1</v>
      </c>
    </row>
    <row r="442" spans="2:10" s="9" customFormat="1" ht="39.950000000000003" customHeight="1">
      <c r="B442" s="6" t="s">
        <v>850</v>
      </c>
      <c r="C442" s="7" t="s">
        <v>848</v>
      </c>
      <c r="D442" s="8"/>
      <c r="E442" s="7" t="s">
        <v>437</v>
      </c>
      <c r="F442" s="12">
        <v>8</v>
      </c>
      <c r="G442" s="8" t="s">
        <v>9</v>
      </c>
      <c r="H442" s="9">
        <v>1</v>
      </c>
      <c r="I442" s="9">
        <v>1</v>
      </c>
    </row>
    <row r="443" spans="2:10" s="9" customFormat="1" ht="39.950000000000003" customHeight="1">
      <c r="B443" s="6" t="s">
        <v>851</v>
      </c>
      <c r="C443" s="7" t="s">
        <v>852</v>
      </c>
      <c r="D443" s="7" t="s">
        <v>387</v>
      </c>
      <c r="E443" s="7" t="s">
        <v>451</v>
      </c>
      <c r="F443" s="12">
        <v>1</v>
      </c>
      <c r="G443" s="8" t="s">
        <v>9</v>
      </c>
      <c r="H443" s="9">
        <v>1</v>
      </c>
      <c r="I443" s="9">
        <v>1</v>
      </c>
    </row>
    <row r="444" spans="2:10" s="9" customFormat="1" ht="39.950000000000003" customHeight="1">
      <c r="B444" s="6" t="s">
        <v>851</v>
      </c>
      <c r="C444" s="7" t="s">
        <v>852</v>
      </c>
      <c r="D444" s="7" t="s">
        <v>387</v>
      </c>
      <c r="E444" s="7" t="s">
        <v>725</v>
      </c>
      <c r="F444" s="12">
        <v>1</v>
      </c>
      <c r="G444" s="8" t="s">
        <v>9</v>
      </c>
      <c r="H444" s="9">
        <v>1</v>
      </c>
      <c r="I444" s="9">
        <v>1</v>
      </c>
    </row>
    <row r="445" spans="2:10" s="9" customFormat="1" ht="39.950000000000003" customHeight="1">
      <c r="B445" s="6" t="s">
        <v>851</v>
      </c>
      <c r="C445" s="7" t="s">
        <v>852</v>
      </c>
      <c r="D445" s="7" t="s">
        <v>387</v>
      </c>
      <c r="E445" s="7" t="s">
        <v>826</v>
      </c>
      <c r="F445" s="12">
        <v>2</v>
      </c>
      <c r="G445" s="8" t="s">
        <v>9</v>
      </c>
      <c r="H445" s="9">
        <v>1</v>
      </c>
      <c r="I445" s="9">
        <v>1</v>
      </c>
    </row>
    <row r="446" spans="2:10" s="9" customFormat="1" ht="39.950000000000003" customHeight="1">
      <c r="B446" s="6" t="s">
        <v>853</v>
      </c>
      <c r="C446" s="7" t="s">
        <v>854</v>
      </c>
      <c r="D446" s="7" t="s">
        <v>387</v>
      </c>
      <c r="E446" s="7" t="s">
        <v>451</v>
      </c>
      <c r="F446" s="12">
        <v>1</v>
      </c>
      <c r="G446" s="8" t="s">
        <v>9</v>
      </c>
      <c r="H446" s="9">
        <v>1</v>
      </c>
      <c r="I446" s="9">
        <v>1</v>
      </c>
    </row>
    <row r="447" spans="2:10" s="9" customFormat="1" ht="39.950000000000003" customHeight="1">
      <c r="B447" s="6" t="s">
        <v>853</v>
      </c>
      <c r="C447" s="7" t="s">
        <v>854</v>
      </c>
      <c r="D447" s="7" t="s">
        <v>387</v>
      </c>
      <c r="E447" s="7" t="s">
        <v>725</v>
      </c>
      <c r="F447" s="12">
        <f>5-1-1-1</f>
        <v>2</v>
      </c>
      <c r="G447" s="8" t="s">
        <v>9</v>
      </c>
      <c r="H447" s="9">
        <v>1</v>
      </c>
      <c r="I447" s="9">
        <v>1</v>
      </c>
    </row>
    <row r="448" spans="2:10" s="9" customFormat="1" ht="39.950000000000003" customHeight="1">
      <c r="B448" s="6" t="s">
        <v>853</v>
      </c>
      <c r="C448" s="7" t="s">
        <v>854</v>
      </c>
      <c r="D448" s="7" t="s">
        <v>387</v>
      </c>
      <c r="E448" s="7" t="s">
        <v>826</v>
      </c>
      <c r="F448" s="12">
        <f>2-1</f>
        <v>1</v>
      </c>
      <c r="G448" s="8" t="s">
        <v>9</v>
      </c>
      <c r="H448" s="9">
        <v>1</v>
      </c>
      <c r="I448" s="9">
        <v>1</v>
      </c>
    </row>
    <row r="449" spans="2:9" s="9" customFormat="1" ht="39.950000000000003" customHeight="1">
      <c r="B449" s="6" t="s">
        <v>855</v>
      </c>
      <c r="C449" s="7" t="s">
        <v>856</v>
      </c>
      <c r="D449" s="7"/>
      <c r="E449" s="7" t="s">
        <v>427</v>
      </c>
      <c r="F449" s="12">
        <f>6+8</f>
        <v>14</v>
      </c>
      <c r="G449" s="8" t="s">
        <v>9</v>
      </c>
      <c r="H449" s="9">
        <v>1</v>
      </c>
      <c r="I449" s="9">
        <v>1</v>
      </c>
    </row>
    <row r="450" spans="2:9" s="9" customFormat="1" ht="39.950000000000003" customHeight="1">
      <c r="B450" s="6" t="s">
        <v>857</v>
      </c>
      <c r="C450" s="7" t="s">
        <v>858</v>
      </c>
      <c r="D450" s="7" t="s">
        <v>73</v>
      </c>
      <c r="E450" s="7" t="s">
        <v>859</v>
      </c>
      <c r="F450" s="12">
        <v>9</v>
      </c>
      <c r="G450" s="8" t="s">
        <v>9</v>
      </c>
      <c r="H450" s="9">
        <v>1</v>
      </c>
      <c r="I450" s="9">
        <v>1</v>
      </c>
    </row>
    <row r="451" spans="2:9" s="9" customFormat="1" ht="39.950000000000003" customHeight="1">
      <c r="B451" s="6" t="s">
        <v>860</v>
      </c>
      <c r="C451" s="7" t="s">
        <v>861</v>
      </c>
      <c r="D451" s="7"/>
      <c r="E451" s="31"/>
      <c r="F451" s="12">
        <f>6</f>
        <v>6</v>
      </c>
      <c r="G451" s="8"/>
      <c r="H451" s="9">
        <v>1</v>
      </c>
      <c r="I451" s="9">
        <v>1</v>
      </c>
    </row>
    <row r="452" spans="2:9" s="9" customFormat="1" ht="39.950000000000003" customHeight="1">
      <c r="B452" s="6" t="s">
        <v>862</v>
      </c>
      <c r="C452" s="7" t="s">
        <v>863</v>
      </c>
      <c r="D452" s="7"/>
      <c r="E452" s="7" t="s">
        <v>50</v>
      </c>
      <c r="F452" s="12">
        <f>4-1</f>
        <v>3</v>
      </c>
      <c r="G452" s="8" t="s">
        <v>9</v>
      </c>
      <c r="H452" s="9">
        <v>1</v>
      </c>
      <c r="I452" s="9">
        <v>1</v>
      </c>
    </row>
    <row r="453" spans="2:9" s="9" customFormat="1" ht="39.950000000000003" customHeight="1">
      <c r="B453" s="6" t="s">
        <v>864</v>
      </c>
      <c r="C453" s="7" t="s">
        <v>865</v>
      </c>
      <c r="D453" s="7" t="s">
        <v>436</v>
      </c>
      <c r="E453" s="7" t="s">
        <v>427</v>
      </c>
      <c r="F453" s="12">
        <v>8</v>
      </c>
      <c r="G453" s="8" t="s">
        <v>9</v>
      </c>
      <c r="H453" s="9">
        <v>1</v>
      </c>
      <c r="I453" s="9">
        <v>1</v>
      </c>
    </row>
    <row r="454" spans="2:9" s="9" customFormat="1" ht="39.950000000000003" customHeight="1">
      <c r="B454" s="6" t="s">
        <v>864</v>
      </c>
      <c r="C454" s="7" t="s">
        <v>866</v>
      </c>
      <c r="D454" s="7"/>
      <c r="E454" s="7" t="s">
        <v>427</v>
      </c>
      <c r="F454" s="12">
        <v>8</v>
      </c>
      <c r="G454" s="8" t="s">
        <v>9</v>
      </c>
      <c r="H454" s="9">
        <v>1</v>
      </c>
      <c r="I454" s="9">
        <v>1</v>
      </c>
    </row>
    <row r="455" spans="2:9" s="9" customFormat="1" ht="39.950000000000003" customHeight="1">
      <c r="B455" s="6" t="s">
        <v>867</v>
      </c>
      <c r="C455" s="7" t="s">
        <v>868</v>
      </c>
      <c r="D455" s="7"/>
      <c r="E455" s="7" t="s">
        <v>123</v>
      </c>
      <c r="F455" s="12">
        <v>28</v>
      </c>
      <c r="G455" s="8"/>
      <c r="H455" s="9">
        <v>1</v>
      </c>
      <c r="I455" s="9">
        <v>1</v>
      </c>
    </row>
    <row r="456" spans="2:9" s="9" customFormat="1" ht="39.950000000000003" customHeight="1">
      <c r="B456" s="6" t="s">
        <v>869</v>
      </c>
      <c r="C456" s="7" t="s">
        <v>870</v>
      </c>
      <c r="D456" s="7" t="s">
        <v>51</v>
      </c>
      <c r="E456" s="7" t="s">
        <v>519</v>
      </c>
      <c r="F456" s="12">
        <v>8</v>
      </c>
      <c r="G456" s="8" t="s">
        <v>9</v>
      </c>
      <c r="H456" s="9">
        <v>1</v>
      </c>
      <c r="I456" s="9">
        <v>1</v>
      </c>
    </row>
    <row r="457" spans="2:9" s="9" customFormat="1" ht="39.950000000000003" customHeight="1">
      <c r="B457" s="6" t="s">
        <v>869</v>
      </c>
      <c r="C457" s="7" t="s">
        <v>870</v>
      </c>
      <c r="D457" s="7" t="s">
        <v>51</v>
      </c>
      <c r="E457" s="7" t="s">
        <v>859</v>
      </c>
      <c r="F457" s="12">
        <v>13</v>
      </c>
      <c r="G457" s="8" t="s">
        <v>9</v>
      </c>
      <c r="H457" s="9">
        <v>1</v>
      </c>
      <c r="I457" s="9">
        <v>1</v>
      </c>
    </row>
    <row r="458" spans="2:9" s="9" customFormat="1" ht="39.950000000000003" customHeight="1">
      <c r="B458" s="15" t="s">
        <v>871</v>
      </c>
      <c r="C458" s="16" t="s">
        <v>872</v>
      </c>
      <c r="D458" s="16"/>
      <c r="E458" s="17" t="s">
        <v>873</v>
      </c>
      <c r="F458" s="16">
        <v>11</v>
      </c>
      <c r="G458" s="8" t="s">
        <v>874</v>
      </c>
      <c r="H458" s="9">
        <v>1</v>
      </c>
      <c r="I458" s="9">
        <v>1</v>
      </c>
    </row>
    <row r="459" spans="2:9" s="9" customFormat="1" ht="39.950000000000003" customHeight="1">
      <c r="B459" s="13" t="s">
        <v>875</v>
      </c>
      <c r="C459" s="7" t="s">
        <v>876</v>
      </c>
      <c r="D459" s="8"/>
      <c r="E459" s="8" t="s">
        <v>345</v>
      </c>
      <c r="F459" s="14">
        <v>1</v>
      </c>
      <c r="G459" s="8" t="s">
        <v>877</v>
      </c>
      <c r="H459" s="9">
        <v>1</v>
      </c>
      <c r="I459" s="9">
        <v>1</v>
      </c>
    </row>
    <row r="460" spans="2:9" s="9" customFormat="1" ht="39.950000000000003" customHeight="1">
      <c r="B460" s="6" t="s">
        <v>878</v>
      </c>
      <c r="C460" s="7" t="s">
        <v>879</v>
      </c>
      <c r="D460" s="7"/>
      <c r="E460" s="7" t="s">
        <v>488</v>
      </c>
      <c r="F460" s="12">
        <v>1</v>
      </c>
      <c r="G460" s="8" t="s">
        <v>880</v>
      </c>
      <c r="H460" s="9">
        <v>1</v>
      </c>
      <c r="I460" s="9">
        <v>1</v>
      </c>
    </row>
    <row r="461" spans="2:9" s="9" customFormat="1" ht="39.950000000000003" customHeight="1">
      <c r="B461" s="6" t="s">
        <v>881</v>
      </c>
      <c r="C461" s="7" t="s">
        <v>879</v>
      </c>
      <c r="D461" s="7"/>
      <c r="E461" s="7" t="s">
        <v>488</v>
      </c>
      <c r="F461" s="12">
        <v>1</v>
      </c>
      <c r="G461" s="8" t="s">
        <v>882</v>
      </c>
      <c r="H461" s="9">
        <v>1</v>
      </c>
      <c r="I461" s="9">
        <v>1</v>
      </c>
    </row>
    <row r="462" spans="2:9" s="9" customFormat="1" ht="39.950000000000003" customHeight="1">
      <c r="B462" s="6" t="s">
        <v>883</v>
      </c>
      <c r="C462" s="7" t="s">
        <v>879</v>
      </c>
      <c r="D462" s="7"/>
      <c r="E462" s="7" t="s">
        <v>488</v>
      </c>
      <c r="F462" s="12">
        <v>1</v>
      </c>
      <c r="G462" s="8" t="s">
        <v>882</v>
      </c>
      <c r="H462" s="9">
        <v>1</v>
      </c>
      <c r="I462" s="9">
        <v>1</v>
      </c>
    </row>
    <row r="463" spans="2:9" s="9" customFormat="1" ht="39.950000000000003" customHeight="1">
      <c r="B463" s="6" t="s">
        <v>884</v>
      </c>
      <c r="C463" s="7" t="s">
        <v>885</v>
      </c>
      <c r="D463" s="7"/>
      <c r="E463" s="7" t="s">
        <v>21</v>
      </c>
      <c r="F463" s="12">
        <f>7-3-4+12+3+3-3-6-7+5</f>
        <v>7</v>
      </c>
      <c r="G463" s="8" t="s">
        <v>9</v>
      </c>
      <c r="H463" s="9">
        <v>1</v>
      </c>
      <c r="I463" s="9">
        <v>1</v>
      </c>
    </row>
    <row r="464" spans="2:9" s="9" customFormat="1" ht="39.950000000000003" customHeight="1">
      <c r="B464" s="13" t="s">
        <v>886</v>
      </c>
      <c r="C464" s="8" t="s">
        <v>152</v>
      </c>
      <c r="D464" s="8" t="s">
        <v>153</v>
      </c>
      <c r="E464" s="8" t="s">
        <v>154</v>
      </c>
      <c r="F464" s="14">
        <v>39</v>
      </c>
      <c r="G464" s="8" t="s">
        <v>9</v>
      </c>
      <c r="H464" s="9">
        <v>1</v>
      </c>
      <c r="I464" s="9">
        <v>1</v>
      </c>
    </row>
    <row r="465" spans="2:9" s="9" customFormat="1" ht="39.950000000000003" customHeight="1">
      <c r="B465" s="13" t="s">
        <v>887</v>
      </c>
      <c r="C465" s="8" t="s">
        <v>156</v>
      </c>
      <c r="D465" s="8" t="s">
        <v>153</v>
      </c>
      <c r="E465" s="7" t="s">
        <v>157</v>
      </c>
      <c r="F465" s="12">
        <v>10</v>
      </c>
      <c r="G465" s="8" t="s">
        <v>9</v>
      </c>
      <c r="H465" s="9">
        <v>1</v>
      </c>
      <c r="I465" s="9">
        <v>1</v>
      </c>
    </row>
    <row r="466" spans="2:9" s="9" customFormat="1" ht="39.950000000000003" customHeight="1">
      <c r="B466" s="13" t="s">
        <v>888</v>
      </c>
      <c r="C466" s="8" t="s">
        <v>162</v>
      </c>
      <c r="D466" s="8" t="s">
        <v>153</v>
      </c>
      <c r="E466" s="8" t="s">
        <v>163</v>
      </c>
      <c r="F466" s="14">
        <f>97-4</f>
        <v>93</v>
      </c>
      <c r="G466" s="8" t="s">
        <v>9</v>
      </c>
      <c r="H466" s="9">
        <v>1</v>
      </c>
      <c r="I466" s="9">
        <v>1</v>
      </c>
    </row>
    <row r="467" spans="2:9" s="9" customFormat="1" ht="39.950000000000003" customHeight="1">
      <c r="B467" s="6" t="s">
        <v>889</v>
      </c>
      <c r="C467" s="7" t="s">
        <v>890</v>
      </c>
      <c r="D467" s="7"/>
      <c r="E467" s="7" t="s">
        <v>251</v>
      </c>
      <c r="F467" s="12">
        <f>20</f>
        <v>20</v>
      </c>
      <c r="G467" s="8" t="s">
        <v>9</v>
      </c>
      <c r="H467" s="9">
        <v>1</v>
      </c>
      <c r="I467" s="9">
        <v>1</v>
      </c>
    </row>
    <row r="468" spans="2:9" s="9" customFormat="1" ht="39.950000000000003" customHeight="1">
      <c r="B468" s="6" t="s">
        <v>891</v>
      </c>
      <c r="C468" s="7" t="s">
        <v>892</v>
      </c>
      <c r="D468" s="7" t="s">
        <v>61</v>
      </c>
      <c r="E468" s="8" t="s">
        <v>62</v>
      </c>
      <c r="F468" s="12">
        <v>1</v>
      </c>
      <c r="G468" s="8" t="s">
        <v>9</v>
      </c>
      <c r="H468" s="9">
        <v>1</v>
      </c>
      <c r="I468" s="9">
        <v>1</v>
      </c>
    </row>
    <row r="469" spans="2:9" s="9" customFormat="1" ht="39.950000000000003" customHeight="1">
      <c r="B469" s="6" t="s">
        <v>893</v>
      </c>
      <c r="C469" s="7" t="s">
        <v>894</v>
      </c>
      <c r="D469" s="7"/>
      <c r="E469" s="7" t="s">
        <v>126</v>
      </c>
      <c r="F469" s="12">
        <f>127</f>
        <v>127</v>
      </c>
      <c r="G469" s="8" t="s">
        <v>9</v>
      </c>
      <c r="H469" s="9">
        <v>1</v>
      </c>
      <c r="I469" s="9">
        <v>1</v>
      </c>
    </row>
    <row r="470" spans="2:9" s="9" customFormat="1" ht="39.950000000000003" customHeight="1">
      <c r="B470" s="6" t="s">
        <v>895</v>
      </c>
      <c r="C470" s="7" t="s">
        <v>896</v>
      </c>
      <c r="D470" s="7"/>
      <c r="E470" s="7" t="s">
        <v>340</v>
      </c>
      <c r="F470" s="12">
        <f>5</f>
        <v>5</v>
      </c>
      <c r="G470" s="8" t="s">
        <v>9</v>
      </c>
      <c r="H470" s="9">
        <v>1</v>
      </c>
      <c r="I470" s="9">
        <v>1</v>
      </c>
    </row>
    <row r="471" spans="2:9" s="9" customFormat="1" ht="39.950000000000003" customHeight="1">
      <c r="B471" s="24" t="s">
        <v>897</v>
      </c>
      <c r="C471" s="17" t="s">
        <v>898</v>
      </c>
      <c r="D471" s="17"/>
      <c r="E471" s="17" t="s">
        <v>105</v>
      </c>
      <c r="F471" s="25">
        <v>9</v>
      </c>
      <c r="G471" s="8" t="s">
        <v>9</v>
      </c>
      <c r="H471" s="9">
        <v>1</v>
      </c>
      <c r="I471" s="9">
        <v>1</v>
      </c>
    </row>
    <row r="472" spans="2:9" s="9" customFormat="1" ht="39.950000000000003" customHeight="1">
      <c r="B472" s="6" t="s">
        <v>899</v>
      </c>
      <c r="C472" s="7" t="s">
        <v>900</v>
      </c>
      <c r="D472" s="7" t="s">
        <v>145</v>
      </c>
      <c r="E472" s="7" t="s">
        <v>146</v>
      </c>
      <c r="F472" s="12">
        <f>5-2</f>
        <v>3</v>
      </c>
      <c r="G472" s="8" t="s">
        <v>9</v>
      </c>
      <c r="H472" s="9">
        <v>1</v>
      </c>
      <c r="I472" s="9">
        <v>1</v>
      </c>
    </row>
    <row r="473" spans="2:9" s="9" customFormat="1" ht="39.950000000000003" customHeight="1">
      <c r="B473" s="6" t="s">
        <v>901</v>
      </c>
      <c r="C473" s="7" t="s">
        <v>902</v>
      </c>
      <c r="D473" s="7"/>
      <c r="E473" s="7" t="s">
        <v>477</v>
      </c>
      <c r="F473" s="12">
        <v>2</v>
      </c>
      <c r="G473" s="8" t="s">
        <v>9</v>
      </c>
      <c r="H473" s="9">
        <v>1</v>
      </c>
      <c r="I473" s="9">
        <v>1</v>
      </c>
    </row>
    <row r="474" spans="2:9" s="9" customFormat="1" ht="39.950000000000003" customHeight="1">
      <c r="B474" s="6" t="s">
        <v>903</v>
      </c>
      <c r="C474" s="7" t="s">
        <v>904</v>
      </c>
      <c r="D474" s="7"/>
      <c r="E474" s="7" t="s">
        <v>477</v>
      </c>
      <c r="F474" s="12">
        <f>2-1</f>
        <v>1</v>
      </c>
      <c r="G474" s="8" t="s">
        <v>9</v>
      </c>
      <c r="H474" s="9">
        <v>1</v>
      </c>
      <c r="I474" s="9">
        <v>1</v>
      </c>
    </row>
    <row r="475" spans="2:9" s="9" customFormat="1" ht="39.950000000000003" customHeight="1">
      <c r="B475" s="6" t="s">
        <v>905</v>
      </c>
      <c r="C475" s="7" t="s">
        <v>906</v>
      </c>
      <c r="D475" s="7"/>
      <c r="E475" s="7" t="s">
        <v>66</v>
      </c>
      <c r="F475" s="12">
        <f>10</f>
        <v>10</v>
      </c>
      <c r="G475" s="19" t="s">
        <v>47</v>
      </c>
      <c r="H475" s="9">
        <v>1</v>
      </c>
      <c r="I475" s="9">
        <v>1</v>
      </c>
    </row>
    <row r="476" spans="2:9" s="9" customFormat="1" ht="39.950000000000003" customHeight="1">
      <c r="B476" s="6" t="s">
        <v>907</v>
      </c>
      <c r="C476" s="7" t="s">
        <v>908</v>
      </c>
      <c r="D476" s="7"/>
      <c r="E476" s="7" t="s">
        <v>70</v>
      </c>
      <c r="F476" s="12">
        <v>11</v>
      </c>
      <c r="G476" s="8" t="s">
        <v>9</v>
      </c>
      <c r="H476" s="9">
        <v>1</v>
      </c>
      <c r="I476" s="9">
        <v>1</v>
      </c>
    </row>
    <row r="477" spans="2:9" s="9" customFormat="1" ht="39.950000000000003" customHeight="1">
      <c r="B477" s="6" t="s">
        <v>909</v>
      </c>
      <c r="C477" s="7" t="s">
        <v>910</v>
      </c>
      <c r="D477" s="7"/>
      <c r="E477" s="7" t="s">
        <v>859</v>
      </c>
      <c r="F477" s="12">
        <v>4</v>
      </c>
      <c r="G477" s="8" t="s">
        <v>9</v>
      </c>
      <c r="H477" s="9">
        <v>1</v>
      </c>
      <c r="I477" s="9">
        <v>1</v>
      </c>
    </row>
    <row r="478" spans="2:9" s="9" customFormat="1" ht="39.950000000000003" customHeight="1">
      <c r="B478" s="6" t="s">
        <v>911</v>
      </c>
      <c r="C478" s="7" t="s">
        <v>912</v>
      </c>
      <c r="D478" s="7" t="s">
        <v>108</v>
      </c>
      <c r="E478" s="7" t="s">
        <v>40</v>
      </c>
      <c r="F478" s="12">
        <v>6</v>
      </c>
      <c r="G478" s="8" t="s">
        <v>9</v>
      </c>
      <c r="H478" s="9">
        <v>1</v>
      </c>
      <c r="I478" s="9">
        <v>1</v>
      </c>
    </row>
    <row r="479" spans="2:9" s="9" customFormat="1" ht="39.950000000000003" customHeight="1">
      <c r="B479" s="6" t="s">
        <v>913</v>
      </c>
      <c r="C479" s="7" t="s">
        <v>914</v>
      </c>
      <c r="D479" s="7" t="s">
        <v>108</v>
      </c>
      <c r="E479" s="7" t="s">
        <v>40</v>
      </c>
      <c r="F479" s="12">
        <v>6</v>
      </c>
      <c r="G479" s="8" t="s">
        <v>9</v>
      </c>
      <c r="H479" s="9">
        <v>1</v>
      </c>
      <c r="I479" s="9">
        <v>1</v>
      </c>
    </row>
    <row r="480" spans="2:9" ht="39.950000000000003" customHeight="1">
      <c r="B480" s="6" t="s">
        <v>915</v>
      </c>
      <c r="C480" s="7" t="s">
        <v>916</v>
      </c>
      <c r="D480" s="7"/>
      <c r="E480" s="7" t="s">
        <v>251</v>
      </c>
      <c r="F480" s="12">
        <f>324-2</f>
        <v>322</v>
      </c>
      <c r="G480" s="8" t="s">
        <v>9</v>
      </c>
      <c r="H480" s="9">
        <v>1</v>
      </c>
      <c r="I480" s="9">
        <v>1</v>
      </c>
    </row>
    <row r="481" spans="2:10" ht="39.950000000000003" customHeight="1">
      <c r="B481" s="6" t="s">
        <v>917</v>
      </c>
      <c r="C481" s="7" t="s">
        <v>918</v>
      </c>
      <c r="D481" s="7" t="s">
        <v>108</v>
      </c>
      <c r="E481" s="7" t="s">
        <v>15</v>
      </c>
      <c r="F481" s="12">
        <v>4</v>
      </c>
      <c r="G481" s="8" t="s">
        <v>9</v>
      </c>
      <c r="H481" s="9">
        <v>1</v>
      </c>
      <c r="I481" s="9">
        <v>1</v>
      </c>
    </row>
    <row r="482" spans="2:10" ht="39.950000000000003" customHeight="1">
      <c r="B482" s="6" t="s">
        <v>919</v>
      </c>
      <c r="C482" s="7" t="s">
        <v>920</v>
      </c>
      <c r="D482" s="7" t="s">
        <v>108</v>
      </c>
      <c r="E482" s="7" t="s">
        <v>15</v>
      </c>
      <c r="F482" s="12">
        <v>6</v>
      </c>
      <c r="G482" s="8" t="s">
        <v>9</v>
      </c>
      <c r="H482" s="9">
        <v>1</v>
      </c>
      <c r="I482" s="9">
        <v>1</v>
      </c>
      <c r="J482" s="9"/>
    </row>
    <row r="483" spans="2:10" ht="39.950000000000003" customHeight="1">
      <c r="B483" s="6" t="s">
        <v>921</v>
      </c>
      <c r="C483" s="7" t="s">
        <v>922</v>
      </c>
      <c r="D483" s="7"/>
      <c r="E483" s="7" t="s">
        <v>29</v>
      </c>
      <c r="F483" s="12">
        <f>3</f>
        <v>3</v>
      </c>
      <c r="G483" s="8" t="s">
        <v>9</v>
      </c>
      <c r="H483" s="9">
        <v>1</v>
      </c>
      <c r="I483" s="9">
        <v>1</v>
      </c>
      <c r="J483" s="9"/>
    </row>
    <row r="484" spans="2:10" ht="39.950000000000003" customHeight="1">
      <c r="B484" s="6" t="s">
        <v>923</v>
      </c>
      <c r="C484" s="7" t="s">
        <v>924</v>
      </c>
      <c r="D484" s="7" t="s">
        <v>925</v>
      </c>
      <c r="E484" s="7" t="s">
        <v>926</v>
      </c>
      <c r="F484" s="12">
        <f>8</f>
        <v>8</v>
      </c>
      <c r="G484" s="8" t="s">
        <v>9</v>
      </c>
      <c r="H484" s="9">
        <v>1</v>
      </c>
      <c r="I484" s="9">
        <v>1</v>
      </c>
      <c r="J484" s="9"/>
    </row>
    <row r="485" spans="2:10" ht="39.950000000000003" customHeight="1">
      <c r="B485" s="6" t="s">
        <v>927</v>
      </c>
      <c r="C485" s="7" t="s">
        <v>928</v>
      </c>
      <c r="D485" s="7"/>
      <c r="E485" s="7" t="s">
        <v>29</v>
      </c>
      <c r="F485" s="12">
        <v>1</v>
      </c>
      <c r="G485" s="8" t="s">
        <v>9</v>
      </c>
      <c r="H485" s="9">
        <v>1</v>
      </c>
      <c r="I485" s="9">
        <v>1</v>
      </c>
      <c r="J485" s="9"/>
    </row>
    <row r="486" spans="2:10" ht="39.950000000000003" customHeight="1">
      <c r="B486" s="6" t="s">
        <v>929</v>
      </c>
      <c r="C486" s="7" t="s">
        <v>930</v>
      </c>
      <c r="D486" s="7"/>
      <c r="E486" s="7" t="s">
        <v>29</v>
      </c>
      <c r="F486" s="12">
        <v>153</v>
      </c>
      <c r="G486" s="8" t="s">
        <v>9</v>
      </c>
      <c r="H486" s="9">
        <v>1</v>
      </c>
      <c r="I486" s="9">
        <v>1</v>
      </c>
      <c r="J486" s="9"/>
    </row>
    <row r="487" spans="2:10" ht="39.950000000000003" customHeight="1">
      <c r="B487" s="15" t="s">
        <v>931</v>
      </c>
      <c r="C487" s="16" t="s">
        <v>932</v>
      </c>
      <c r="D487" s="16"/>
      <c r="E487" s="17" t="s">
        <v>105</v>
      </c>
      <c r="F487" s="16">
        <f>50</f>
        <v>50</v>
      </c>
      <c r="G487" s="8" t="s">
        <v>9</v>
      </c>
      <c r="H487" s="9">
        <v>1</v>
      </c>
      <c r="I487" s="9">
        <v>1</v>
      </c>
      <c r="J487" s="9"/>
    </row>
    <row r="488" spans="2:10" ht="39.950000000000003" customHeight="1">
      <c r="B488" s="15" t="s">
        <v>933</v>
      </c>
      <c r="C488" s="16" t="s">
        <v>934</v>
      </c>
      <c r="D488" s="16"/>
      <c r="E488" s="17" t="s">
        <v>126</v>
      </c>
      <c r="F488" s="16">
        <f>5</f>
        <v>5</v>
      </c>
      <c r="G488" s="8" t="s">
        <v>9</v>
      </c>
      <c r="H488" s="9">
        <v>1</v>
      </c>
      <c r="I488" s="9">
        <v>1</v>
      </c>
      <c r="J488" s="9"/>
    </row>
    <row r="489" spans="2:10" ht="39.950000000000003" customHeight="1">
      <c r="B489" s="15" t="s">
        <v>935</v>
      </c>
      <c r="C489" s="16" t="s">
        <v>936</v>
      </c>
      <c r="D489" s="16"/>
      <c r="E489" s="17" t="s">
        <v>126</v>
      </c>
      <c r="F489" s="16">
        <v>10</v>
      </c>
      <c r="G489" s="8" t="s">
        <v>9</v>
      </c>
      <c r="H489" s="9">
        <v>1</v>
      </c>
      <c r="I489" s="9">
        <v>1</v>
      </c>
      <c r="J489" s="9"/>
    </row>
    <row r="490" spans="2:10" ht="39.950000000000003" customHeight="1">
      <c r="B490" s="15" t="s">
        <v>937</v>
      </c>
      <c r="C490" s="16" t="s">
        <v>938</v>
      </c>
      <c r="D490" s="16"/>
      <c r="E490" s="17" t="s">
        <v>126</v>
      </c>
      <c r="F490" s="16">
        <f>5</f>
        <v>5</v>
      </c>
      <c r="G490" s="8" t="s">
        <v>9</v>
      </c>
      <c r="H490" s="9">
        <v>1</v>
      </c>
      <c r="I490" s="9">
        <v>1</v>
      </c>
      <c r="J490" s="9"/>
    </row>
    <row r="491" spans="2:10" ht="39.950000000000003" customHeight="1">
      <c r="B491" s="15" t="s">
        <v>939</v>
      </c>
      <c r="C491" s="16" t="s">
        <v>940</v>
      </c>
      <c r="D491" s="16"/>
      <c r="E491" s="17" t="s">
        <v>126</v>
      </c>
      <c r="F491" s="16">
        <v>4</v>
      </c>
      <c r="G491" s="8" t="s">
        <v>9</v>
      </c>
      <c r="H491" s="9">
        <v>1</v>
      </c>
      <c r="I491" s="9">
        <v>1</v>
      </c>
      <c r="J491" s="9"/>
    </row>
    <row r="492" spans="2:10" ht="39.950000000000003" customHeight="1">
      <c r="B492" s="6" t="s">
        <v>941</v>
      </c>
      <c r="C492" s="7" t="s">
        <v>942</v>
      </c>
      <c r="D492" s="7" t="s">
        <v>51</v>
      </c>
      <c r="E492" s="7" t="s">
        <v>477</v>
      </c>
      <c r="F492" s="12">
        <v>13</v>
      </c>
      <c r="G492" s="8" t="s">
        <v>9</v>
      </c>
      <c r="H492" s="9">
        <v>1</v>
      </c>
      <c r="I492" s="9">
        <v>1</v>
      </c>
      <c r="J492" s="9"/>
    </row>
    <row r="493" spans="2:10" ht="39.950000000000003" customHeight="1">
      <c r="B493" s="6" t="s">
        <v>941</v>
      </c>
      <c r="C493" s="7" t="s">
        <v>942</v>
      </c>
      <c r="D493" s="7" t="s">
        <v>51</v>
      </c>
      <c r="E493" s="7" t="s">
        <v>519</v>
      </c>
      <c r="F493" s="12">
        <v>10</v>
      </c>
      <c r="G493" s="8" t="s">
        <v>9</v>
      </c>
      <c r="H493" s="9">
        <v>1</v>
      </c>
      <c r="I493" s="9">
        <v>1</v>
      </c>
      <c r="J493" s="9"/>
    </row>
    <row r="494" spans="2:10" ht="39.950000000000003" customHeight="1">
      <c r="B494" s="6" t="s">
        <v>943</v>
      </c>
      <c r="C494" s="7" t="s">
        <v>944</v>
      </c>
      <c r="D494" s="7"/>
      <c r="E494" s="7" t="s">
        <v>123</v>
      </c>
      <c r="F494" s="12">
        <v>5</v>
      </c>
      <c r="G494" s="8" t="s">
        <v>9</v>
      </c>
      <c r="H494" s="9">
        <v>1</v>
      </c>
      <c r="I494" s="9">
        <v>1</v>
      </c>
      <c r="J494" s="9"/>
    </row>
    <row r="495" spans="2:10" ht="39.950000000000003" customHeight="1">
      <c r="B495" s="6" t="s">
        <v>945</v>
      </c>
      <c r="C495" s="7" t="s">
        <v>946</v>
      </c>
      <c r="D495" s="7" t="s">
        <v>51</v>
      </c>
      <c r="E495" s="7" t="s">
        <v>519</v>
      </c>
      <c r="F495" s="12">
        <v>10</v>
      </c>
      <c r="G495" s="8" t="s">
        <v>9</v>
      </c>
      <c r="H495" s="9">
        <v>1</v>
      </c>
      <c r="I495" s="9">
        <v>1</v>
      </c>
      <c r="J495" s="9"/>
    </row>
    <row r="496" spans="2:10" ht="39.950000000000003" customHeight="1">
      <c r="B496" s="6" t="s">
        <v>945</v>
      </c>
      <c r="C496" s="7" t="s">
        <v>947</v>
      </c>
      <c r="D496" s="7" t="s">
        <v>45</v>
      </c>
      <c r="E496" s="7" t="s">
        <v>948</v>
      </c>
      <c r="F496" s="27">
        <v>19</v>
      </c>
      <c r="G496" s="8" t="s">
        <v>9</v>
      </c>
      <c r="H496" s="9">
        <v>1</v>
      </c>
      <c r="I496" s="9">
        <v>1</v>
      </c>
      <c r="J496" s="9"/>
    </row>
    <row r="497" spans="2:10" ht="39.950000000000003" customHeight="1">
      <c r="B497" s="15" t="s">
        <v>949</v>
      </c>
      <c r="C497" s="16" t="s">
        <v>950</v>
      </c>
      <c r="D497" s="16" t="s">
        <v>51</v>
      </c>
      <c r="E497" s="7" t="s">
        <v>519</v>
      </c>
      <c r="F497" s="16">
        <v>10</v>
      </c>
      <c r="G497" s="8" t="s">
        <v>9</v>
      </c>
      <c r="H497" s="9">
        <v>1</v>
      </c>
      <c r="I497" s="9">
        <v>1</v>
      </c>
      <c r="J497" s="9"/>
    </row>
    <row r="498" spans="2:10" ht="39.950000000000003" customHeight="1">
      <c r="B498" s="6" t="s">
        <v>949</v>
      </c>
      <c r="C498" s="7" t="s">
        <v>951</v>
      </c>
      <c r="D498" s="7" t="s">
        <v>45</v>
      </c>
      <c r="E498" s="7" t="s">
        <v>948</v>
      </c>
      <c r="F498" s="27">
        <v>15</v>
      </c>
      <c r="G498" s="8" t="s">
        <v>9</v>
      </c>
      <c r="H498" s="9">
        <v>1</v>
      </c>
      <c r="I498" s="9">
        <v>1</v>
      </c>
      <c r="J498" s="9"/>
    </row>
    <row r="499" spans="2:10" ht="39.950000000000003" customHeight="1">
      <c r="B499" s="13" t="s">
        <v>952</v>
      </c>
      <c r="C499" s="7" t="s">
        <v>953</v>
      </c>
      <c r="D499" s="7" t="s">
        <v>51</v>
      </c>
      <c r="E499" s="7" t="s">
        <v>477</v>
      </c>
      <c r="F499" s="14">
        <v>15</v>
      </c>
      <c r="G499" s="19" t="s">
        <v>714</v>
      </c>
      <c r="H499" s="9">
        <v>1</v>
      </c>
      <c r="I499" s="9">
        <v>1</v>
      </c>
      <c r="J499" s="9"/>
    </row>
    <row r="500" spans="2:10" s="9" customFormat="1" ht="39.950000000000003" customHeight="1">
      <c r="B500" s="13" t="s">
        <v>954</v>
      </c>
      <c r="C500" s="7" t="s">
        <v>955</v>
      </c>
      <c r="D500" s="7" t="s">
        <v>51</v>
      </c>
      <c r="E500" s="7" t="s">
        <v>477</v>
      </c>
      <c r="F500" s="14">
        <f>6-1-1-1-1-1</f>
        <v>1</v>
      </c>
      <c r="G500" s="8" t="s">
        <v>9</v>
      </c>
      <c r="H500" s="9">
        <v>1</v>
      </c>
      <c r="I500" s="9">
        <v>1</v>
      </c>
      <c r="J500" s="5"/>
    </row>
    <row r="501" spans="2:10" ht="39.950000000000003" customHeight="1">
      <c r="B501" s="6" t="s">
        <v>956</v>
      </c>
      <c r="C501" s="7" t="s">
        <v>957</v>
      </c>
      <c r="D501" s="7" t="s">
        <v>45</v>
      </c>
      <c r="E501" s="7" t="s">
        <v>427</v>
      </c>
      <c r="F501" s="12">
        <v>3</v>
      </c>
      <c r="G501" s="8" t="s">
        <v>9</v>
      </c>
      <c r="H501" s="9">
        <v>1</v>
      </c>
      <c r="I501" s="9">
        <v>1</v>
      </c>
    </row>
    <row r="502" spans="2:10" ht="39.950000000000003" customHeight="1">
      <c r="B502" s="6" t="s">
        <v>956</v>
      </c>
      <c r="C502" s="7" t="s">
        <v>957</v>
      </c>
      <c r="D502" s="7" t="s">
        <v>45</v>
      </c>
      <c r="E502" s="7" t="s">
        <v>195</v>
      </c>
      <c r="F502" s="12">
        <v>22</v>
      </c>
      <c r="G502" s="26" t="s">
        <v>5</v>
      </c>
      <c r="H502" s="9">
        <v>1</v>
      </c>
      <c r="I502" s="9">
        <v>1</v>
      </c>
    </row>
    <row r="503" spans="2:10" ht="39.950000000000003" customHeight="1">
      <c r="B503" s="6" t="s">
        <v>958</v>
      </c>
      <c r="C503" s="7" t="s">
        <v>959</v>
      </c>
      <c r="D503" s="7" t="s">
        <v>45</v>
      </c>
      <c r="E503" s="7" t="s">
        <v>960</v>
      </c>
      <c r="F503" s="12">
        <v>7</v>
      </c>
      <c r="G503" s="26" t="s">
        <v>9</v>
      </c>
      <c r="H503" s="9">
        <v>1</v>
      </c>
      <c r="I503" s="9">
        <v>1</v>
      </c>
      <c r="J503" s="9"/>
    </row>
    <row r="504" spans="2:10" s="9" customFormat="1" ht="39.950000000000003" customHeight="1">
      <c r="B504" s="6" t="s">
        <v>961</v>
      </c>
      <c r="C504" s="7" t="s">
        <v>962</v>
      </c>
      <c r="D504" s="7" t="s">
        <v>73</v>
      </c>
      <c r="E504" s="7" t="s">
        <v>963</v>
      </c>
      <c r="F504" s="12">
        <v>12</v>
      </c>
      <c r="G504" s="8" t="s">
        <v>9</v>
      </c>
      <c r="H504" s="9">
        <v>1</v>
      </c>
      <c r="I504" s="9">
        <v>1</v>
      </c>
    </row>
    <row r="505" spans="2:10" s="9" customFormat="1" ht="39.950000000000003" customHeight="1">
      <c r="B505" s="6" t="s">
        <v>961</v>
      </c>
      <c r="C505" s="7" t="s">
        <v>962</v>
      </c>
      <c r="D505" s="7" t="s">
        <v>73</v>
      </c>
      <c r="E505" s="7" t="s">
        <v>960</v>
      </c>
      <c r="F505" s="12">
        <v>9</v>
      </c>
      <c r="G505" s="8" t="s">
        <v>9</v>
      </c>
      <c r="H505" s="9">
        <v>1</v>
      </c>
      <c r="I505" s="9">
        <v>1</v>
      </c>
    </row>
    <row r="506" spans="2:10" s="9" customFormat="1" ht="39.950000000000003" customHeight="1">
      <c r="B506" s="6" t="s">
        <v>964</v>
      </c>
      <c r="C506" s="7" t="s">
        <v>965</v>
      </c>
      <c r="D506" s="7" t="s">
        <v>73</v>
      </c>
      <c r="E506" s="7" t="s">
        <v>960</v>
      </c>
      <c r="F506" s="12">
        <v>14</v>
      </c>
      <c r="G506" s="8" t="s">
        <v>9</v>
      </c>
      <c r="H506" s="9">
        <v>1</v>
      </c>
      <c r="I506" s="9">
        <v>1</v>
      </c>
    </row>
    <row r="507" spans="2:10" s="9" customFormat="1" ht="39.950000000000003" customHeight="1">
      <c r="B507" s="6" t="s">
        <v>966</v>
      </c>
      <c r="C507" s="7" t="s">
        <v>967</v>
      </c>
      <c r="D507" s="7" t="s">
        <v>73</v>
      </c>
      <c r="E507" s="7" t="s">
        <v>968</v>
      </c>
      <c r="F507" s="12">
        <v>14</v>
      </c>
      <c r="G507" s="8" t="s">
        <v>9</v>
      </c>
      <c r="H507" s="9">
        <v>1</v>
      </c>
      <c r="I507" s="9">
        <v>1</v>
      </c>
    </row>
    <row r="508" spans="2:10" s="9" customFormat="1" ht="39.950000000000003" customHeight="1">
      <c r="B508" s="6" t="s">
        <v>969</v>
      </c>
      <c r="C508" s="7" t="s">
        <v>970</v>
      </c>
      <c r="D508" s="7" t="s">
        <v>73</v>
      </c>
      <c r="E508" s="7" t="s">
        <v>963</v>
      </c>
      <c r="F508" s="12">
        <v>15</v>
      </c>
      <c r="G508" s="8" t="s">
        <v>9</v>
      </c>
      <c r="H508" s="9">
        <v>1</v>
      </c>
      <c r="I508" s="9">
        <v>1</v>
      </c>
    </row>
    <row r="509" spans="2:10" s="9" customFormat="1" ht="39.950000000000003" customHeight="1">
      <c r="B509" s="6" t="s">
        <v>969</v>
      </c>
      <c r="C509" s="7" t="s">
        <v>970</v>
      </c>
      <c r="D509" s="7" t="s">
        <v>73</v>
      </c>
      <c r="E509" s="7" t="s">
        <v>968</v>
      </c>
      <c r="F509" s="12">
        <v>11</v>
      </c>
      <c r="G509" s="8" t="s">
        <v>9</v>
      </c>
      <c r="H509" s="9">
        <v>1</v>
      </c>
      <c r="I509" s="9">
        <v>1</v>
      </c>
    </row>
    <row r="510" spans="2:10" s="9" customFormat="1" ht="39.950000000000003" customHeight="1">
      <c r="B510" s="6" t="s">
        <v>971</v>
      </c>
      <c r="C510" s="7" t="s">
        <v>972</v>
      </c>
      <c r="D510" s="7" t="s">
        <v>73</v>
      </c>
      <c r="E510" s="7" t="s">
        <v>968</v>
      </c>
      <c r="F510" s="12">
        <v>13</v>
      </c>
      <c r="G510" s="8" t="s">
        <v>9</v>
      </c>
      <c r="H510" s="9">
        <v>1</v>
      </c>
      <c r="I510" s="9">
        <v>1</v>
      </c>
    </row>
    <row r="511" spans="2:10" s="9" customFormat="1" ht="39.950000000000003" customHeight="1">
      <c r="B511" s="6" t="s">
        <v>973</v>
      </c>
      <c r="C511" s="7" t="s">
        <v>974</v>
      </c>
      <c r="D511" s="7" t="s">
        <v>73</v>
      </c>
      <c r="E511" s="7" t="s">
        <v>975</v>
      </c>
      <c r="F511" s="12">
        <v>1</v>
      </c>
      <c r="G511" s="8" t="s">
        <v>976</v>
      </c>
      <c r="H511" s="9">
        <v>1</v>
      </c>
      <c r="I511" s="9">
        <v>1</v>
      </c>
    </row>
    <row r="512" spans="2:10" s="9" customFormat="1" ht="39.950000000000003" customHeight="1">
      <c r="B512" s="6" t="s">
        <v>977</v>
      </c>
      <c r="C512" s="7" t="s">
        <v>978</v>
      </c>
      <c r="D512" s="7" t="s">
        <v>65</v>
      </c>
      <c r="E512" s="7" t="s">
        <v>979</v>
      </c>
      <c r="F512" s="12">
        <v>4</v>
      </c>
      <c r="G512" s="8"/>
      <c r="H512" s="9">
        <v>1</v>
      </c>
      <c r="I512" s="9">
        <v>1</v>
      </c>
    </row>
    <row r="513" spans="2:9" s="9" customFormat="1" ht="39.950000000000003" customHeight="1">
      <c r="B513" s="6" t="s">
        <v>980</v>
      </c>
      <c r="C513" s="7" t="s">
        <v>981</v>
      </c>
      <c r="D513" s="7" t="s">
        <v>65</v>
      </c>
      <c r="E513" s="7" t="s">
        <v>979</v>
      </c>
      <c r="F513" s="12">
        <v>5</v>
      </c>
      <c r="G513" s="8"/>
      <c r="H513" s="9">
        <v>1</v>
      </c>
      <c r="I513" s="9">
        <v>1</v>
      </c>
    </row>
    <row r="514" spans="2:9" s="9" customFormat="1" ht="39.950000000000003" customHeight="1">
      <c r="B514" s="6" t="s">
        <v>982</v>
      </c>
      <c r="C514" s="7" t="s">
        <v>983</v>
      </c>
      <c r="D514" s="7" t="s">
        <v>65</v>
      </c>
      <c r="E514" s="7" t="s">
        <v>979</v>
      </c>
      <c r="F514" s="12">
        <v>13</v>
      </c>
      <c r="G514" s="8"/>
      <c r="H514" s="9">
        <v>1</v>
      </c>
      <c r="I514" s="9">
        <v>1</v>
      </c>
    </row>
    <row r="515" spans="2:9" s="9" customFormat="1" ht="39.950000000000003" customHeight="1">
      <c r="B515" s="6" t="s">
        <v>984</v>
      </c>
      <c r="C515" s="7" t="s">
        <v>985</v>
      </c>
      <c r="D515" s="7" t="s">
        <v>65</v>
      </c>
      <c r="E515" s="7" t="s">
        <v>986</v>
      </c>
      <c r="F515" s="12">
        <v>5</v>
      </c>
      <c r="G515" s="8"/>
      <c r="H515" s="9">
        <v>1</v>
      </c>
      <c r="I515" s="9">
        <v>1</v>
      </c>
    </row>
    <row r="516" spans="2:9" s="9" customFormat="1" ht="39.950000000000003" customHeight="1">
      <c r="B516" s="6" t="s">
        <v>987</v>
      </c>
      <c r="C516" s="7" t="s">
        <v>757</v>
      </c>
      <c r="D516" s="7" t="s">
        <v>73</v>
      </c>
      <c r="E516" s="7" t="s">
        <v>975</v>
      </c>
      <c r="F516" s="12">
        <v>2</v>
      </c>
      <c r="G516" s="8" t="s">
        <v>9</v>
      </c>
      <c r="H516" s="9">
        <v>1</v>
      </c>
      <c r="I516" s="9">
        <v>1</v>
      </c>
    </row>
    <row r="517" spans="2:9" s="9" customFormat="1" ht="39.950000000000003" customHeight="1">
      <c r="B517" s="6" t="s">
        <v>988</v>
      </c>
      <c r="C517" s="7" t="s">
        <v>989</v>
      </c>
      <c r="D517" s="7"/>
      <c r="E517" s="7" t="s">
        <v>986</v>
      </c>
      <c r="F517" s="27">
        <v>8</v>
      </c>
      <c r="G517" s="8" t="s">
        <v>9</v>
      </c>
      <c r="H517" s="9">
        <v>1</v>
      </c>
      <c r="I517" s="9">
        <v>1</v>
      </c>
    </row>
    <row r="518" spans="2:9" s="9" customFormat="1" ht="39.950000000000003" customHeight="1">
      <c r="B518" s="6" t="s">
        <v>990</v>
      </c>
      <c r="C518" s="7" t="s">
        <v>991</v>
      </c>
      <c r="D518" s="7" t="s">
        <v>51</v>
      </c>
      <c r="E518" s="7" t="s">
        <v>750</v>
      </c>
      <c r="F518" s="12">
        <f>5+2-1</f>
        <v>6</v>
      </c>
      <c r="G518" s="19" t="s">
        <v>714</v>
      </c>
      <c r="H518" s="9">
        <v>1</v>
      </c>
      <c r="I518" s="9">
        <v>1</v>
      </c>
    </row>
    <row r="519" spans="2:9" s="9" customFormat="1" ht="39.950000000000003" customHeight="1">
      <c r="B519" s="13" t="s">
        <v>990</v>
      </c>
      <c r="C519" s="7" t="s">
        <v>991</v>
      </c>
      <c r="D519" s="7" t="s">
        <v>51</v>
      </c>
      <c r="E519" s="7" t="s">
        <v>750</v>
      </c>
      <c r="F519" s="14">
        <f>8-1</f>
        <v>7</v>
      </c>
      <c r="G519" s="19" t="s">
        <v>714</v>
      </c>
      <c r="H519" s="9">
        <v>1</v>
      </c>
      <c r="I519" s="9">
        <v>1</v>
      </c>
    </row>
    <row r="520" spans="2:9" s="9" customFormat="1" ht="39.950000000000003" customHeight="1">
      <c r="B520" s="13" t="s">
        <v>992</v>
      </c>
      <c r="C520" s="7" t="s">
        <v>993</v>
      </c>
      <c r="D520" s="7" t="s">
        <v>45</v>
      </c>
      <c r="E520" s="7" t="s">
        <v>994</v>
      </c>
      <c r="F520" s="14">
        <v>15</v>
      </c>
      <c r="G520" s="8" t="s">
        <v>9</v>
      </c>
      <c r="H520" s="9">
        <v>1</v>
      </c>
      <c r="I520" s="9">
        <v>1</v>
      </c>
    </row>
    <row r="521" spans="2:9" s="9" customFormat="1" ht="39.950000000000003" customHeight="1">
      <c r="B521" s="13" t="s">
        <v>992</v>
      </c>
      <c r="C521" s="7" t="s">
        <v>993</v>
      </c>
      <c r="D521" s="7" t="s">
        <v>45</v>
      </c>
      <c r="E521" s="7" t="s">
        <v>963</v>
      </c>
      <c r="F521" s="14">
        <v>20</v>
      </c>
      <c r="G521" s="8" t="s">
        <v>9</v>
      </c>
      <c r="H521" s="9">
        <v>1</v>
      </c>
      <c r="I521" s="9">
        <v>1</v>
      </c>
    </row>
    <row r="522" spans="2:9" s="9" customFormat="1" ht="39.950000000000003" customHeight="1">
      <c r="B522" s="6" t="s">
        <v>995</v>
      </c>
      <c r="C522" s="7" t="s">
        <v>772</v>
      </c>
      <c r="D522" s="7" t="s">
        <v>65</v>
      </c>
      <c r="E522" s="7" t="s">
        <v>996</v>
      </c>
      <c r="F522" s="12">
        <v>8</v>
      </c>
      <c r="G522" s="8" t="s">
        <v>5</v>
      </c>
      <c r="H522" s="9">
        <v>1</v>
      </c>
      <c r="I522" s="9">
        <v>1</v>
      </c>
    </row>
    <row r="523" spans="2:9" s="9" customFormat="1" ht="39.950000000000003" customHeight="1">
      <c r="B523" s="6" t="s">
        <v>995</v>
      </c>
      <c r="C523" s="7" t="s">
        <v>772</v>
      </c>
      <c r="D523" s="7" t="s">
        <v>73</v>
      </c>
      <c r="E523" s="30" t="s">
        <v>963</v>
      </c>
      <c r="F523" s="12">
        <v>21</v>
      </c>
      <c r="G523" s="8" t="s">
        <v>5</v>
      </c>
      <c r="H523" s="9">
        <v>1</v>
      </c>
      <c r="I523" s="9">
        <v>1</v>
      </c>
    </row>
    <row r="524" spans="2:9" s="9" customFormat="1" ht="39.950000000000003" customHeight="1">
      <c r="B524" s="6" t="s">
        <v>997</v>
      </c>
      <c r="C524" s="7" t="s">
        <v>998</v>
      </c>
      <c r="D524" s="7" t="s">
        <v>65</v>
      </c>
      <c r="E524" s="7" t="s">
        <v>996</v>
      </c>
      <c r="F524" s="12">
        <v>14</v>
      </c>
      <c r="G524" s="8" t="s">
        <v>9</v>
      </c>
      <c r="H524" s="9">
        <v>1</v>
      </c>
      <c r="I524" s="9">
        <v>1</v>
      </c>
    </row>
    <row r="525" spans="2:9" s="9" customFormat="1" ht="39.950000000000003" customHeight="1">
      <c r="B525" s="6" t="s">
        <v>999</v>
      </c>
      <c r="C525" s="7" t="s">
        <v>1000</v>
      </c>
      <c r="D525" s="7" t="s">
        <v>73</v>
      </c>
      <c r="E525" s="7" t="s">
        <v>996</v>
      </c>
      <c r="F525" s="12">
        <v>2</v>
      </c>
      <c r="G525" s="8" t="s">
        <v>9</v>
      </c>
      <c r="H525" s="9">
        <v>1</v>
      </c>
      <c r="I525" s="9">
        <v>1</v>
      </c>
    </row>
    <row r="526" spans="2:9" s="9" customFormat="1" ht="39.950000000000003" customHeight="1">
      <c r="B526" s="6" t="s">
        <v>1001</v>
      </c>
      <c r="C526" s="7" t="s">
        <v>1002</v>
      </c>
      <c r="D526" s="7" t="s">
        <v>65</v>
      </c>
      <c r="E526" s="7" t="s">
        <v>1003</v>
      </c>
      <c r="F526" s="12">
        <v>14</v>
      </c>
      <c r="G526" s="8" t="s">
        <v>9</v>
      </c>
      <c r="H526" s="9">
        <v>1</v>
      </c>
      <c r="I526" s="9">
        <v>1</v>
      </c>
    </row>
    <row r="527" spans="2:9" s="9" customFormat="1" ht="39.950000000000003" customHeight="1">
      <c r="B527" s="6" t="s">
        <v>1004</v>
      </c>
      <c r="C527" s="7" t="s">
        <v>1005</v>
      </c>
      <c r="D527" s="7" t="s">
        <v>73</v>
      </c>
      <c r="E527" s="7" t="s">
        <v>427</v>
      </c>
      <c r="F527" s="12">
        <v>5</v>
      </c>
      <c r="G527" s="8" t="s">
        <v>9</v>
      </c>
      <c r="H527" s="9">
        <v>1</v>
      </c>
      <c r="I527" s="9">
        <v>1</v>
      </c>
    </row>
    <row r="528" spans="2:9" s="9" customFormat="1" ht="39.950000000000003" customHeight="1">
      <c r="B528" s="6" t="s">
        <v>1004</v>
      </c>
      <c r="C528" s="7" t="s">
        <v>1005</v>
      </c>
      <c r="D528" s="7" t="s">
        <v>73</v>
      </c>
      <c r="E528" s="7" t="s">
        <v>1003</v>
      </c>
      <c r="F528" s="12">
        <v>3</v>
      </c>
      <c r="G528" s="8" t="s">
        <v>9</v>
      </c>
      <c r="H528" s="9">
        <v>1</v>
      </c>
      <c r="I528" s="9">
        <v>1</v>
      </c>
    </row>
    <row r="529" spans="2:10" s="9" customFormat="1" ht="39.950000000000003" customHeight="1">
      <c r="B529" s="6" t="s">
        <v>1004</v>
      </c>
      <c r="C529" s="7" t="s">
        <v>1005</v>
      </c>
      <c r="D529" s="7" t="s">
        <v>73</v>
      </c>
      <c r="E529" s="7" t="s">
        <v>963</v>
      </c>
      <c r="F529" s="12">
        <v>12</v>
      </c>
      <c r="G529" s="8" t="s">
        <v>976</v>
      </c>
      <c r="H529" s="9">
        <v>1</v>
      </c>
      <c r="I529" s="9">
        <v>1</v>
      </c>
    </row>
    <row r="530" spans="2:10" s="9" customFormat="1" ht="39.950000000000003" customHeight="1">
      <c r="B530" s="6" t="s">
        <v>1006</v>
      </c>
      <c r="C530" s="7" t="s">
        <v>1007</v>
      </c>
      <c r="D530" s="7" t="s">
        <v>65</v>
      </c>
      <c r="E530" s="7" t="s">
        <v>1003</v>
      </c>
      <c r="F530" s="12">
        <v>4</v>
      </c>
      <c r="G530" s="8" t="s">
        <v>9</v>
      </c>
      <c r="H530" s="9">
        <v>1</v>
      </c>
      <c r="I530" s="9">
        <v>1</v>
      </c>
    </row>
    <row r="531" spans="2:10" s="9" customFormat="1" ht="39.950000000000003" customHeight="1">
      <c r="B531" s="6" t="s">
        <v>1008</v>
      </c>
      <c r="C531" s="7" t="s">
        <v>1009</v>
      </c>
      <c r="D531" s="7" t="s">
        <v>65</v>
      </c>
      <c r="E531" s="7" t="s">
        <v>1010</v>
      </c>
      <c r="F531" s="12">
        <v>15</v>
      </c>
      <c r="G531" s="8" t="s">
        <v>9</v>
      </c>
      <c r="H531" s="9">
        <v>1</v>
      </c>
      <c r="I531" s="9">
        <v>1</v>
      </c>
    </row>
    <row r="532" spans="2:10" s="9" customFormat="1" ht="39.950000000000003" customHeight="1">
      <c r="B532" s="6" t="s">
        <v>1011</v>
      </c>
      <c r="C532" s="7" t="s">
        <v>1012</v>
      </c>
      <c r="D532" s="7" t="s">
        <v>1013</v>
      </c>
      <c r="E532" s="8" t="s">
        <v>488</v>
      </c>
      <c r="F532" s="12">
        <v>8</v>
      </c>
      <c r="G532" s="8" t="s">
        <v>9</v>
      </c>
      <c r="H532" s="9">
        <v>1</v>
      </c>
      <c r="I532" s="9">
        <v>1</v>
      </c>
    </row>
    <row r="533" spans="2:10" s="9" customFormat="1" ht="39.950000000000003" customHeight="1">
      <c r="B533" s="13" t="s">
        <v>1014</v>
      </c>
      <c r="C533" s="7" t="s">
        <v>1015</v>
      </c>
      <c r="D533" s="8"/>
      <c r="E533" s="7" t="s">
        <v>1016</v>
      </c>
      <c r="F533" s="12">
        <v>10</v>
      </c>
      <c r="G533" s="8" t="s">
        <v>9</v>
      </c>
      <c r="H533" s="9">
        <v>1</v>
      </c>
      <c r="I533" s="9">
        <v>1</v>
      </c>
    </row>
    <row r="534" spans="2:10" s="9" customFormat="1" ht="39.950000000000003" customHeight="1">
      <c r="B534" s="6" t="s">
        <v>1014</v>
      </c>
      <c r="C534" s="7" t="s">
        <v>1017</v>
      </c>
      <c r="D534" s="7" t="s">
        <v>73</v>
      </c>
      <c r="E534" s="7" t="s">
        <v>1018</v>
      </c>
      <c r="F534" s="12">
        <v>1</v>
      </c>
      <c r="G534" s="8" t="s">
        <v>9</v>
      </c>
      <c r="H534" s="9">
        <v>1</v>
      </c>
      <c r="I534" s="9">
        <v>1</v>
      </c>
    </row>
    <row r="535" spans="2:10" s="9" customFormat="1" ht="39.950000000000003" customHeight="1">
      <c r="B535" s="6" t="s">
        <v>1019</v>
      </c>
      <c r="C535" s="7" t="s">
        <v>1020</v>
      </c>
      <c r="D535" s="7" t="s">
        <v>369</v>
      </c>
      <c r="E535" s="7" t="s">
        <v>340</v>
      </c>
      <c r="F535" s="12">
        <f>5-1-1-1</f>
        <v>2</v>
      </c>
      <c r="G535" s="8" t="s">
        <v>9</v>
      </c>
      <c r="H535" s="9">
        <v>1</v>
      </c>
      <c r="I535" s="9">
        <v>1</v>
      </c>
    </row>
    <row r="536" spans="2:10" s="9" customFormat="1" ht="39.950000000000003" customHeight="1">
      <c r="B536" s="6" t="s">
        <v>1019</v>
      </c>
      <c r="C536" s="7" t="s">
        <v>1020</v>
      </c>
      <c r="D536" s="7" t="s">
        <v>812</v>
      </c>
      <c r="E536" s="7" t="s">
        <v>815</v>
      </c>
      <c r="F536" s="12">
        <f>6-1</f>
        <v>5</v>
      </c>
      <c r="G536" s="8" t="s">
        <v>9</v>
      </c>
      <c r="H536" s="9">
        <v>1</v>
      </c>
      <c r="I536" s="9">
        <v>1</v>
      </c>
    </row>
    <row r="537" spans="2:10" s="9" customFormat="1" ht="39.950000000000003" customHeight="1">
      <c r="B537" s="6" t="s">
        <v>1019</v>
      </c>
      <c r="C537" s="7" t="s">
        <v>1021</v>
      </c>
      <c r="D537" s="7"/>
      <c r="E537" s="7" t="s">
        <v>816</v>
      </c>
      <c r="F537" s="12">
        <v>3</v>
      </c>
      <c r="G537" s="8" t="s">
        <v>9</v>
      </c>
      <c r="H537" s="9">
        <v>1</v>
      </c>
      <c r="I537" s="9">
        <v>1</v>
      </c>
    </row>
    <row r="538" spans="2:10" s="9" customFormat="1" ht="39.950000000000003" customHeight="1">
      <c r="B538" s="6" t="s">
        <v>1022</v>
      </c>
      <c r="C538" s="7" t="s">
        <v>1023</v>
      </c>
      <c r="D538" s="7" t="s">
        <v>145</v>
      </c>
      <c r="E538" s="7" t="s">
        <v>146</v>
      </c>
      <c r="F538" s="12">
        <f>4-2</f>
        <v>2</v>
      </c>
      <c r="G538" s="8" t="s">
        <v>9</v>
      </c>
      <c r="H538" s="9">
        <v>1</v>
      </c>
      <c r="I538" s="9">
        <v>1</v>
      </c>
      <c r="J538" s="5"/>
    </row>
    <row r="539" spans="2:10" ht="43.5" customHeight="1">
      <c r="B539" s="6" t="s">
        <v>1024</v>
      </c>
      <c r="C539" s="7" t="s">
        <v>1025</v>
      </c>
      <c r="D539" s="7" t="s">
        <v>145</v>
      </c>
      <c r="E539" s="7" t="s">
        <v>146</v>
      </c>
      <c r="F539" s="12">
        <f>5-2</f>
        <v>3</v>
      </c>
      <c r="G539" s="8" t="s">
        <v>9</v>
      </c>
      <c r="H539" s="9">
        <v>1</v>
      </c>
      <c r="I539" s="9">
        <v>1</v>
      </c>
    </row>
    <row r="540" spans="2:10" ht="43.5" customHeight="1">
      <c r="B540" s="6" t="s">
        <v>1026</v>
      </c>
      <c r="C540" s="7" t="s">
        <v>1027</v>
      </c>
      <c r="D540" s="7" t="s">
        <v>369</v>
      </c>
      <c r="E540" s="7" t="s">
        <v>370</v>
      </c>
      <c r="F540" s="12">
        <v>10</v>
      </c>
      <c r="G540" s="8" t="s">
        <v>9</v>
      </c>
      <c r="H540" s="9">
        <v>1</v>
      </c>
      <c r="I540" s="9">
        <v>1</v>
      </c>
    </row>
    <row r="541" spans="2:10" ht="39.950000000000003" customHeight="1">
      <c r="B541" s="6" t="s">
        <v>1028</v>
      </c>
      <c r="C541" s="7" t="s">
        <v>1029</v>
      </c>
      <c r="D541" s="7" t="s">
        <v>369</v>
      </c>
      <c r="E541" s="8" t="s">
        <v>370</v>
      </c>
      <c r="F541" s="12">
        <v>9</v>
      </c>
      <c r="G541" s="8" t="s">
        <v>9</v>
      </c>
      <c r="H541" s="9">
        <v>1</v>
      </c>
      <c r="I541" s="9">
        <v>1</v>
      </c>
      <c r="J541" s="9"/>
    </row>
    <row r="542" spans="2:10" ht="39.950000000000003" customHeight="1">
      <c r="B542" s="6" t="s">
        <v>1030</v>
      </c>
      <c r="C542" s="7" t="s">
        <v>1031</v>
      </c>
      <c r="D542" s="7" t="s">
        <v>369</v>
      </c>
      <c r="E542" s="7" t="s">
        <v>370</v>
      </c>
      <c r="F542" s="12">
        <v>10</v>
      </c>
      <c r="G542" s="8" t="s">
        <v>9</v>
      </c>
      <c r="H542" s="9">
        <v>1</v>
      </c>
      <c r="I542" s="9">
        <v>1</v>
      </c>
      <c r="J542" s="9"/>
    </row>
    <row r="543" spans="2:10" s="9" customFormat="1" ht="39.950000000000003" customHeight="1">
      <c r="B543" s="6" t="s">
        <v>1032</v>
      </c>
      <c r="C543" s="7" t="s">
        <v>1033</v>
      </c>
      <c r="D543" s="7" t="s">
        <v>145</v>
      </c>
      <c r="E543" s="7" t="s">
        <v>146</v>
      </c>
      <c r="F543" s="12">
        <f>4-2</f>
        <v>2</v>
      </c>
      <c r="G543" s="8" t="s">
        <v>9</v>
      </c>
      <c r="H543" s="9">
        <v>1</v>
      </c>
      <c r="I543" s="9">
        <v>1</v>
      </c>
      <c r="J543" s="5"/>
    </row>
    <row r="544" spans="2:10" ht="39.950000000000003" customHeight="1">
      <c r="B544" s="6" t="s">
        <v>1034</v>
      </c>
      <c r="C544" s="7" t="s">
        <v>1035</v>
      </c>
      <c r="D544" s="7" t="s">
        <v>145</v>
      </c>
      <c r="E544" s="7" t="s">
        <v>477</v>
      </c>
      <c r="F544" s="12">
        <v>3</v>
      </c>
      <c r="G544" s="8" t="s">
        <v>9</v>
      </c>
      <c r="H544" s="9">
        <v>1</v>
      </c>
      <c r="I544" s="9">
        <v>1</v>
      </c>
      <c r="J544" s="9"/>
    </row>
    <row r="545" spans="2:10" s="9" customFormat="1" ht="39.950000000000003" customHeight="1">
      <c r="B545" s="6" t="s">
        <v>1036</v>
      </c>
      <c r="C545" s="7" t="s">
        <v>1037</v>
      </c>
      <c r="D545" s="7" t="s">
        <v>145</v>
      </c>
      <c r="E545" s="7" t="s">
        <v>370</v>
      </c>
      <c r="F545" s="12">
        <f>25-5</f>
        <v>20</v>
      </c>
      <c r="G545" s="8" t="s">
        <v>9</v>
      </c>
      <c r="H545" s="9">
        <v>1</v>
      </c>
      <c r="I545" s="9">
        <v>1</v>
      </c>
    </row>
    <row r="546" spans="2:10" s="9" customFormat="1" ht="39.950000000000003" customHeight="1">
      <c r="B546" s="6" t="s">
        <v>1036</v>
      </c>
      <c r="C546" s="7" t="s">
        <v>1037</v>
      </c>
      <c r="D546" s="7" t="s">
        <v>369</v>
      </c>
      <c r="E546" s="7" t="s">
        <v>29</v>
      </c>
      <c r="F546" s="12">
        <f>25</f>
        <v>25</v>
      </c>
      <c r="G546" s="8" t="s">
        <v>9</v>
      </c>
      <c r="H546" s="9">
        <v>1</v>
      </c>
      <c r="I546" s="9">
        <v>1</v>
      </c>
    </row>
    <row r="547" spans="2:10" s="9" customFormat="1" ht="39.950000000000003" customHeight="1">
      <c r="B547" s="6" t="s">
        <v>1038</v>
      </c>
      <c r="C547" s="7" t="s">
        <v>1039</v>
      </c>
      <c r="D547" s="7" t="s">
        <v>369</v>
      </c>
      <c r="E547" s="7" t="s">
        <v>477</v>
      </c>
      <c r="F547" s="12">
        <v>3</v>
      </c>
      <c r="G547" s="8" t="s">
        <v>9</v>
      </c>
      <c r="H547" s="9">
        <v>1</v>
      </c>
      <c r="I547" s="9">
        <v>1</v>
      </c>
    </row>
    <row r="548" spans="2:10" s="9" customFormat="1" ht="39.950000000000003" customHeight="1">
      <c r="B548" s="6" t="s">
        <v>1038</v>
      </c>
      <c r="C548" s="7" t="s">
        <v>1039</v>
      </c>
      <c r="D548" s="7" t="s">
        <v>145</v>
      </c>
      <c r="E548" s="7" t="s">
        <v>370</v>
      </c>
      <c r="F548" s="12">
        <v>20</v>
      </c>
      <c r="G548" s="8" t="s">
        <v>9</v>
      </c>
      <c r="H548" s="9">
        <v>1</v>
      </c>
      <c r="I548" s="9">
        <v>1</v>
      </c>
    </row>
    <row r="549" spans="2:10" s="9" customFormat="1" ht="39.950000000000003" customHeight="1">
      <c r="B549" s="6" t="s">
        <v>1040</v>
      </c>
      <c r="C549" s="7" t="s">
        <v>1041</v>
      </c>
      <c r="D549" s="7" t="s">
        <v>145</v>
      </c>
      <c r="E549" s="7" t="s">
        <v>370</v>
      </c>
      <c r="F549" s="12">
        <v>25</v>
      </c>
      <c r="G549" s="8" t="s">
        <v>9</v>
      </c>
      <c r="H549" s="9">
        <v>1</v>
      </c>
      <c r="I549" s="9">
        <v>1</v>
      </c>
    </row>
    <row r="550" spans="2:10" s="9" customFormat="1" ht="39.950000000000003" customHeight="1">
      <c r="B550" s="6" t="s">
        <v>1040</v>
      </c>
      <c r="C550" s="7" t="s">
        <v>1041</v>
      </c>
      <c r="D550" s="7" t="s">
        <v>369</v>
      </c>
      <c r="E550" s="7" t="s">
        <v>29</v>
      </c>
      <c r="F550" s="12">
        <v>24</v>
      </c>
      <c r="G550" s="8" t="s">
        <v>9</v>
      </c>
      <c r="H550" s="9">
        <v>1</v>
      </c>
      <c r="I550" s="9">
        <v>1</v>
      </c>
    </row>
    <row r="551" spans="2:10" s="9" customFormat="1" ht="39.950000000000003" customHeight="1">
      <c r="B551" s="6" t="s">
        <v>1042</v>
      </c>
      <c r="C551" s="7" t="s">
        <v>1043</v>
      </c>
      <c r="D551" s="7" t="s">
        <v>369</v>
      </c>
      <c r="E551" s="7" t="s">
        <v>331</v>
      </c>
      <c r="F551" s="12">
        <v>5</v>
      </c>
      <c r="G551" s="8" t="s">
        <v>9</v>
      </c>
      <c r="H551" s="9">
        <v>1</v>
      </c>
      <c r="I551" s="9">
        <v>1</v>
      </c>
      <c r="J551" s="5"/>
    </row>
    <row r="552" spans="2:10" s="9" customFormat="1" ht="39.950000000000003" customHeight="1">
      <c r="B552" s="6" t="s">
        <v>1044</v>
      </c>
      <c r="C552" s="7" t="s">
        <v>1045</v>
      </c>
      <c r="D552" s="7" t="s">
        <v>369</v>
      </c>
      <c r="E552" s="7" t="s">
        <v>331</v>
      </c>
      <c r="F552" s="12">
        <v>5</v>
      </c>
      <c r="G552" s="8" t="s">
        <v>9</v>
      </c>
      <c r="H552" s="9">
        <v>1</v>
      </c>
      <c r="I552" s="9">
        <v>1</v>
      </c>
      <c r="J552" s="5"/>
    </row>
    <row r="553" spans="2:10" ht="39.950000000000003" customHeight="1">
      <c r="B553" s="6" t="s">
        <v>1046</v>
      </c>
      <c r="C553" s="7" t="s">
        <v>1047</v>
      </c>
      <c r="D553" s="7"/>
      <c r="E553" s="7" t="s">
        <v>99</v>
      </c>
      <c r="F553" s="12">
        <v>1</v>
      </c>
      <c r="G553" s="8" t="s">
        <v>9</v>
      </c>
      <c r="H553" s="9">
        <v>1</v>
      </c>
      <c r="I553" s="9">
        <v>1</v>
      </c>
    </row>
    <row r="554" spans="2:10" ht="39.950000000000003" customHeight="1">
      <c r="B554" s="6" t="s">
        <v>1046</v>
      </c>
      <c r="C554" s="7" t="s">
        <v>1048</v>
      </c>
      <c r="D554" s="7"/>
      <c r="E554" s="7" t="s">
        <v>96</v>
      </c>
      <c r="F554" s="12">
        <v>2</v>
      </c>
      <c r="G554" s="8" t="s">
        <v>9</v>
      </c>
      <c r="H554" s="9">
        <v>1</v>
      </c>
      <c r="I554" s="9">
        <v>1</v>
      </c>
    </row>
    <row r="555" spans="2:10" ht="39.950000000000003" customHeight="1">
      <c r="B555" s="6" t="s">
        <v>1049</v>
      </c>
      <c r="C555" s="7" t="s">
        <v>1050</v>
      </c>
      <c r="D555" s="7"/>
      <c r="E555" s="7" t="s">
        <v>96</v>
      </c>
      <c r="F555" s="12">
        <v>1</v>
      </c>
      <c r="G555" s="8" t="s">
        <v>9</v>
      </c>
      <c r="H555" s="9">
        <v>1</v>
      </c>
      <c r="I555" s="9">
        <v>1</v>
      </c>
    </row>
    <row r="556" spans="2:10" ht="39.950000000000003" customHeight="1">
      <c r="B556" s="13" t="s">
        <v>1051</v>
      </c>
      <c r="C556" s="7" t="s">
        <v>1052</v>
      </c>
      <c r="D556" s="8" t="s">
        <v>387</v>
      </c>
      <c r="E556" s="8" t="s">
        <v>1053</v>
      </c>
      <c r="F556" s="14">
        <v>2</v>
      </c>
      <c r="G556" s="8" t="s">
        <v>9</v>
      </c>
      <c r="H556" s="9">
        <v>1</v>
      </c>
      <c r="I556" s="9">
        <v>1</v>
      </c>
    </row>
    <row r="557" spans="2:10" ht="39.950000000000003" customHeight="1">
      <c r="B557" s="13" t="s">
        <v>1054</v>
      </c>
      <c r="C557" s="7" t="s">
        <v>1055</v>
      </c>
      <c r="D557" s="8" t="s">
        <v>387</v>
      </c>
      <c r="E557" s="8" t="s">
        <v>451</v>
      </c>
      <c r="F557" s="14">
        <v>1</v>
      </c>
      <c r="G557" s="8" t="s">
        <v>9</v>
      </c>
      <c r="H557" s="9">
        <v>1</v>
      </c>
      <c r="I557" s="9">
        <v>1</v>
      </c>
    </row>
    <row r="558" spans="2:10" ht="39.950000000000003" customHeight="1">
      <c r="B558" s="13" t="s">
        <v>1054</v>
      </c>
      <c r="C558" s="7" t="s">
        <v>1055</v>
      </c>
      <c r="D558" s="8" t="s">
        <v>387</v>
      </c>
      <c r="E558" s="8" t="s">
        <v>1053</v>
      </c>
      <c r="F558" s="14">
        <v>8</v>
      </c>
      <c r="G558" s="8" t="s">
        <v>9</v>
      </c>
      <c r="H558" s="9">
        <v>1</v>
      </c>
      <c r="I558" s="9">
        <v>1</v>
      </c>
      <c r="J558" s="9"/>
    </row>
    <row r="559" spans="2:10" s="9" customFormat="1" ht="39.950000000000003" customHeight="1">
      <c r="B559" s="6" t="s">
        <v>1056</v>
      </c>
      <c r="C559" s="7" t="s">
        <v>1057</v>
      </c>
      <c r="D559" s="7"/>
      <c r="E559" s="7" t="s">
        <v>826</v>
      </c>
      <c r="F559" s="12">
        <v>3</v>
      </c>
      <c r="G559" s="8" t="s">
        <v>9</v>
      </c>
      <c r="H559" s="9">
        <v>1</v>
      </c>
      <c r="I559" s="9">
        <v>1</v>
      </c>
    </row>
    <row r="560" spans="2:10" s="9" customFormat="1" ht="39.950000000000003" customHeight="1">
      <c r="B560" s="13" t="s">
        <v>1058</v>
      </c>
      <c r="C560" s="7" t="s">
        <v>1059</v>
      </c>
      <c r="D560" s="8" t="s">
        <v>387</v>
      </c>
      <c r="E560" s="8" t="s">
        <v>1053</v>
      </c>
      <c r="F560" s="14">
        <v>13</v>
      </c>
      <c r="G560" s="8" t="s">
        <v>9</v>
      </c>
      <c r="H560" s="9">
        <v>1</v>
      </c>
      <c r="I560" s="9">
        <v>1</v>
      </c>
    </row>
    <row r="561" spans="2:9" s="9" customFormat="1" ht="39.950000000000003" customHeight="1">
      <c r="B561" s="13" t="s">
        <v>1060</v>
      </c>
      <c r="C561" s="7" t="s">
        <v>1061</v>
      </c>
      <c r="D561" s="8" t="s">
        <v>387</v>
      </c>
      <c r="E561" s="8" t="s">
        <v>1053</v>
      </c>
      <c r="F561" s="14">
        <v>12</v>
      </c>
      <c r="G561" s="8" t="s">
        <v>9</v>
      </c>
      <c r="H561" s="9">
        <v>1</v>
      </c>
      <c r="I561" s="9">
        <v>1</v>
      </c>
    </row>
    <row r="562" spans="2:9" s="9" customFormat="1" ht="39.950000000000003" customHeight="1">
      <c r="B562" s="13" t="s">
        <v>1062</v>
      </c>
      <c r="C562" s="7" t="s">
        <v>1063</v>
      </c>
      <c r="D562" s="8" t="s">
        <v>387</v>
      </c>
      <c r="E562" s="8" t="s">
        <v>451</v>
      </c>
      <c r="F562" s="14">
        <v>1</v>
      </c>
      <c r="G562" s="8" t="s">
        <v>9</v>
      </c>
      <c r="H562" s="9">
        <v>1</v>
      </c>
      <c r="I562" s="9">
        <v>1</v>
      </c>
    </row>
    <row r="563" spans="2:9" s="9" customFormat="1" ht="39.950000000000003" customHeight="1">
      <c r="B563" s="6" t="s">
        <v>1062</v>
      </c>
      <c r="C563" s="7" t="s">
        <v>1063</v>
      </c>
      <c r="D563" s="7" t="s">
        <v>387</v>
      </c>
      <c r="E563" s="7" t="s">
        <v>1053</v>
      </c>
      <c r="F563" s="12">
        <v>12</v>
      </c>
      <c r="G563" s="8" t="s">
        <v>9</v>
      </c>
      <c r="H563" s="9">
        <v>1</v>
      </c>
      <c r="I563" s="9">
        <v>1</v>
      </c>
    </row>
    <row r="564" spans="2:9" s="9" customFormat="1" ht="39.950000000000003" customHeight="1">
      <c r="B564" s="6" t="s">
        <v>1064</v>
      </c>
      <c r="C564" s="7" t="s">
        <v>1065</v>
      </c>
      <c r="D564" s="7" t="s">
        <v>387</v>
      </c>
      <c r="E564" s="7" t="s">
        <v>451</v>
      </c>
      <c r="F564" s="12">
        <v>1</v>
      </c>
      <c r="G564" s="8" t="s">
        <v>9</v>
      </c>
      <c r="H564" s="9">
        <v>1</v>
      </c>
      <c r="I564" s="9">
        <v>1</v>
      </c>
    </row>
    <row r="565" spans="2:9" s="9" customFormat="1" ht="39.950000000000003" customHeight="1">
      <c r="B565" s="13" t="s">
        <v>1064</v>
      </c>
      <c r="C565" s="7" t="s">
        <v>1065</v>
      </c>
      <c r="D565" s="8" t="s">
        <v>387</v>
      </c>
      <c r="E565" s="8" t="s">
        <v>1053</v>
      </c>
      <c r="F565" s="14">
        <v>6</v>
      </c>
      <c r="G565" s="8" t="s">
        <v>9</v>
      </c>
      <c r="H565" s="9">
        <v>1</v>
      </c>
      <c r="I565" s="9">
        <v>1</v>
      </c>
    </row>
    <row r="566" spans="2:9" s="9" customFormat="1" ht="39.950000000000003" customHeight="1">
      <c r="B566" s="13" t="s">
        <v>1066</v>
      </c>
      <c r="C566" s="7" t="s">
        <v>1067</v>
      </c>
      <c r="D566" s="8" t="s">
        <v>387</v>
      </c>
      <c r="E566" s="8" t="s">
        <v>340</v>
      </c>
      <c r="F566" s="14">
        <v>1</v>
      </c>
      <c r="G566" s="8" t="s">
        <v>9</v>
      </c>
      <c r="H566" s="9">
        <v>1</v>
      </c>
      <c r="I566" s="9">
        <v>1</v>
      </c>
    </row>
    <row r="567" spans="2:9" s="9" customFormat="1" ht="39.950000000000003" customHeight="1">
      <c r="B567" s="6" t="s">
        <v>1068</v>
      </c>
      <c r="C567" s="7" t="s">
        <v>1069</v>
      </c>
      <c r="D567" s="7" t="s">
        <v>387</v>
      </c>
      <c r="E567" s="7" t="s">
        <v>1053</v>
      </c>
      <c r="F567" s="12">
        <v>7</v>
      </c>
      <c r="G567" s="8" t="s">
        <v>9</v>
      </c>
      <c r="H567" s="9">
        <v>1</v>
      </c>
      <c r="I567" s="9">
        <v>1</v>
      </c>
    </row>
    <row r="568" spans="2:9" s="9" customFormat="1" ht="39.950000000000003" customHeight="1">
      <c r="B568" s="6" t="s">
        <v>1070</v>
      </c>
      <c r="C568" s="7" t="s">
        <v>1071</v>
      </c>
      <c r="D568" s="7" t="s">
        <v>387</v>
      </c>
      <c r="E568" s="7" t="s">
        <v>1053</v>
      </c>
      <c r="F568" s="12">
        <v>17</v>
      </c>
      <c r="G568" s="28" t="s">
        <v>9</v>
      </c>
      <c r="H568" s="9">
        <v>1</v>
      </c>
      <c r="I568" s="9">
        <v>1</v>
      </c>
    </row>
    <row r="569" spans="2:9" s="9" customFormat="1" ht="39.950000000000003" customHeight="1">
      <c r="B569" s="6" t="s">
        <v>1072</v>
      </c>
      <c r="C569" s="7" t="s">
        <v>1067</v>
      </c>
      <c r="D569" s="7" t="s">
        <v>387</v>
      </c>
      <c r="E569" s="7" t="s">
        <v>340</v>
      </c>
      <c r="F569" s="12">
        <v>2</v>
      </c>
      <c r="G569" s="8" t="s">
        <v>9</v>
      </c>
      <c r="H569" s="9">
        <v>1</v>
      </c>
      <c r="I569" s="9">
        <v>1</v>
      </c>
    </row>
    <row r="570" spans="2:9" s="9" customFormat="1" ht="39.950000000000003" customHeight="1">
      <c r="B570" s="6" t="s">
        <v>1073</v>
      </c>
      <c r="C570" s="7" t="s">
        <v>1074</v>
      </c>
      <c r="D570" s="7" t="s">
        <v>387</v>
      </c>
      <c r="E570" s="7" t="s">
        <v>1053</v>
      </c>
      <c r="F570" s="12">
        <v>16</v>
      </c>
      <c r="G570" s="8" t="s">
        <v>9</v>
      </c>
      <c r="H570" s="9">
        <v>1</v>
      </c>
      <c r="I570" s="9">
        <v>1</v>
      </c>
    </row>
    <row r="571" spans="2:9" s="9" customFormat="1" ht="39.950000000000003" customHeight="1">
      <c r="B571" s="6" t="s">
        <v>1075</v>
      </c>
      <c r="C571" s="7" t="s">
        <v>1067</v>
      </c>
      <c r="D571" s="7" t="s">
        <v>387</v>
      </c>
      <c r="E571" s="7" t="s">
        <v>340</v>
      </c>
      <c r="F571" s="12">
        <v>1</v>
      </c>
      <c r="G571" s="8" t="s">
        <v>9</v>
      </c>
      <c r="H571" s="9">
        <v>1</v>
      </c>
      <c r="I571" s="9">
        <v>1</v>
      </c>
    </row>
    <row r="572" spans="2:9" s="9" customFormat="1" ht="39.950000000000003" customHeight="1">
      <c r="B572" s="6" t="s">
        <v>1076</v>
      </c>
      <c r="C572" s="7" t="s">
        <v>1077</v>
      </c>
      <c r="D572" s="7" t="s">
        <v>387</v>
      </c>
      <c r="E572" s="7" t="s">
        <v>1053</v>
      </c>
      <c r="F572" s="12">
        <v>17</v>
      </c>
      <c r="G572" s="8" t="s">
        <v>9</v>
      </c>
      <c r="H572" s="9">
        <v>1</v>
      </c>
      <c r="I572" s="9">
        <v>1</v>
      </c>
    </row>
    <row r="573" spans="2:9" s="9" customFormat="1" ht="39.950000000000003" customHeight="1">
      <c r="B573" s="6" t="s">
        <v>1078</v>
      </c>
      <c r="C573" s="7" t="s">
        <v>1067</v>
      </c>
      <c r="D573" s="7" t="s">
        <v>387</v>
      </c>
      <c r="E573" s="7" t="s">
        <v>340</v>
      </c>
      <c r="F573" s="12">
        <v>1</v>
      </c>
      <c r="G573" s="8" t="s">
        <v>9</v>
      </c>
      <c r="H573" s="9">
        <v>1</v>
      </c>
      <c r="I573" s="9">
        <v>1</v>
      </c>
    </row>
    <row r="574" spans="2:9" s="9" customFormat="1" ht="39.950000000000003" customHeight="1">
      <c r="B574" s="6" t="s">
        <v>1079</v>
      </c>
      <c r="C574" s="7" t="s">
        <v>1080</v>
      </c>
      <c r="D574" s="7" t="s">
        <v>387</v>
      </c>
      <c r="E574" s="7" t="s">
        <v>451</v>
      </c>
      <c r="F574" s="12">
        <v>1</v>
      </c>
      <c r="G574" s="8" t="s">
        <v>9</v>
      </c>
      <c r="H574" s="9">
        <v>1</v>
      </c>
      <c r="I574" s="9">
        <v>1</v>
      </c>
    </row>
    <row r="575" spans="2:9" s="9" customFormat="1" ht="39.950000000000003" customHeight="1">
      <c r="B575" s="13" t="s">
        <v>1079</v>
      </c>
      <c r="C575" s="7" t="s">
        <v>1080</v>
      </c>
      <c r="D575" s="8" t="s">
        <v>387</v>
      </c>
      <c r="E575" s="8" t="s">
        <v>1053</v>
      </c>
      <c r="F575" s="14">
        <v>15</v>
      </c>
      <c r="G575" s="8" t="s">
        <v>9</v>
      </c>
      <c r="H575" s="9">
        <v>1</v>
      </c>
      <c r="I575" s="9">
        <v>1</v>
      </c>
    </row>
    <row r="576" spans="2:9" s="9" customFormat="1" ht="39.950000000000003" customHeight="1">
      <c r="B576" s="6" t="s">
        <v>1081</v>
      </c>
      <c r="C576" s="7" t="s">
        <v>1082</v>
      </c>
      <c r="D576" s="7" t="s">
        <v>387</v>
      </c>
      <c r="E576" s="7" t="s">
        <v>451</v>
      </c>
      <c r="F576" s="12">
        <v>1</v>
      </c>
      <c r="G576" s="8" t="s">
        <v>9</v>
      </c>
      <c r="H576" s="9">
        <v>1</v>
      </c>
      <c r="I576" s="9">
        <v>1</v>
      </c>
    </row>
    <row r="577" spans="2:9" s="9" customFormat="1" ht="39.950000000000003" customHeight="1">
      <c r="B577" s="6" t="s">
        <v>1081</v>
      </c>
      <c r="C577" s="7" t="s">
        <v>1082</v>
      </c>
      <c r="D577" s="7" t="s">
        <v>387</v>
      </c>
      <c r="E577" s="7" t="s">
        <v>725</v>
      </c>
      <c r="F577" s="12">
        <v>1</v>
      </c>
      <c r="G577" s="8" t="s">
        <v>9</v>
      </c>
      <c r="H577" s="9">
        <v>1</v>
      </c>
      <c r="I577" s="9">
        <v>1</v>
      </c>
    </row>
    <row r="578" spans="2:9" s="9" customFormat="1" ht="39.950000000000003" customHeight="1">
      <c r="B578" s="13" t="s">
        <v>1081</v>
      </c>
      <c r="C578" s="7" t="s">
        <v>1082</v>
      </c>
      <c r="D578" s="8" t="s">
        <v>387</v>
      </c>
      <c r="E578" s="8" t="s">
        <v>1053</v>
      </c>
      <c r="F578" s="14">
        <v>16</v>
      </c>
      <c r="G578" s="8" t="s">
        <v>9</v>
      </c>
      <c r="H578" s="9">
        <v>1</v>
      </c>
      <c r="I578" s="9">
        <v>1</v>
      </c>
    </row>
    <row r="579" spans="2:9" s="9" customFormat="1" ht="39.950000000000003" customHeight="1">
      <c r="B579" s="6" t="s">
        <v>1081</v>
      </c>
      <c r="C579" s="7" t="s">
        <v>1082</v>
      </c>
      <c r="D579" s="7"/>
      <c r="E579" s="7" t="s">
        <v>826</v>
      </c>
      <c r="F579" s="12">
        <v>3</v>
      </c>
      <c r="G579" s="8" t="s">
        <v>9</v>
      </c>
      <c r="H579" s="9">
        <v>1</v>
      </c>
      <c r="I579" s="9">
        <v>1</v>
      </c>
    </row>
    <row r="580" spans="2:9" s="9" customFormat="1" ht="39.950000000000003" customHeight="1">
      <c r="B580" s="6" t="s">
        <v>1083</v>
      </c>
      <c r="C580" s="7" t="s">
        <v>1084</v>
      </c>
      <c r="D580" s="7" t="s">
        <v>387</v>
      </c>
      <c r="E580" s="7" t="s">
        <v>451</v>
      </c>
      <c r="F580" s="12">
        <v>1</v>
      </c>
      <c r="G580" s="8" t="s">
        <v>9</v>
      </c>
      <c r="H580" s="9">
        <v>1</v>
      </c>
      <c r="I580" s="9">
        <v>1</v>
      </c>
    </row>
    <row r="581" spans="2:9" s="9" customFormat="1" ht="39.950000000000003" customHeight="1">
      <c r="B581" s="13" t="s">
        <v>1083</v>
      </c>
      <c r="C581" s="7" t="s">
        <v>1084</v>
      </c>
      <c r="D581" s="8" t="s">
        <v>387</v>
      </c>
      <c r="E581" s="8" t="s">
        <v>1053</v>
      </c>
      <c r="F581" s="14">
        <v>16</v>
      </c>
      <c r="G581" s="8" t="s">
        <v>9</v>
      </c>
      <c r="H581" s="9">
        <v>1</v>
      </c>
      <c r="I581" s="9">
        <v>1</v>
      </c>
    </row>
    <row r="582" spans="2:9" s="9" customFormat="1" ht="39.950000000000003" customHeight="1">
      <c r="B582" s="13" t="s">
        <v>1085</v>
      </c>
      <c r="C582" s="7" t="s">
        <v>1086</v>
      </c>
      <c r="D582" s="8" t="s">
        <v>387</v>
      </c>
      <c r="E582" s="8" t="s">
        <v>451</v>
      </c>
      <c r="F582" s="14">
        <v>1</v>
      </c>
      <c r="G582" s="8" t="s">
        <v>9</v>
      </c>
      <c r="H582" s="9">
        <v>1</v>
      </c>
      <c r="I582" s="9">
        <v>1</v>
      </c>
    </row>
    <row r="583" spans="2:9" s="9" customFormat="1" ht="39.950000000000003" customHeight="1">
      <c r="B583" s="6" t="s">
        <v>1085</v>
      </c>
      <c r="C583" s="7" t="s">
        <v>1086</v>
      </c>
      <c r="D583" s="7" t="s">
        <v>387</v>
      </c>
      <c r="E583" s="7" t="s">
        <v>725</v>
      </c>
      <c r="F583" s="12">
        <f>5-1-1-1-1</f>
        <v>1</v>
      </c>
      <c r="G583" s="8" t="s">
        <v>9</v>
      </c>
      <c r="H583" s="9">
        <v>1</v>
      </c>
      <c r="I583" s="9">
        <v>1</v>
      </c>
    </row>
    <row r="584" spans="2:9" s="9" customFormat="1" ht="39.950000000000003" customHeight="1">
      <c r="B584" s="6" t="s">
        <v>1087</v>
      </c>
      <c r="C584" s="7" t="s">
        <v>1088</v>
      </c>
      <c r="D584" s="8" t="s">
        <v>387</v>
      </c>
      <c r="E584" s="7" t="s">
        <v>1053</v>
      </c>
      <c r="F584" s="12">
        <v>12</v>
      </c>
      <c r="G584" s="8" t="s">
        <v>9</v>
      </c>
      <c r="H584" s="9">
        <v>1</v>
      </c>
      <c r="I584" s="9">
        <v>1</v>
      </c>
    </row>
    <row r="585" spans="2:9" s="9" customFormat="1" ht="39.950000000000003" customHeight="1">
      <c r="B585" s="6" t="s">
        <v>1089</v>
      </c>
      <c r="C585" s="7" t="s">
        <v>1090</v>
      </c>
      <c r="D585" s="8" t="s">
        <v>387</v>
      </c>
      <c r="E585" s="7" t="s">
        <v>1053</v>
      </c>
      <c r="F585" s="12">
        <f>3</f>
        <v>3</v>
      </c>
      <c r="G585" s="8" t="s">
        <v>9</v>
      </c>
      <c r="H585" s="9">
        <v>1</v>
      </c>
      <c r="I585" s="9">
        <v>1</v>
      </c>
    </row>
    <row r="586" spans="2:9" s="9" customFormat="1" ht="39.950000000000003" customHeight="1">
      <c r="B586" s="13" t="s">
        <v>1091</v>
      </c>
      <c r="C586" s="7" t="s">
        <v>1092</v>
      </c>
      <c r="D586" s="8" t="s">
        <v>387</v>
      </c>
      <c r="E586" s="8" t="s">
        <v>1053</v>
      </c>
      <c r="F586" s="14">
        <v>5</v>
      </c>
      <c r="G586" s="8" t="s">
        <v>9</v>
      </c>
      <c r="H586" s="9">
        <v>1</v>
      </c>
      <c r="I586" s="9">
        <v>1</v>
      </c>
    </row>
    <row r="587" spans="2:9" s="9" customFormat="1" ht="39.950000000000003" customHeight="1">
      <c r="B587" s="13" t="s">
        <v>1093</v>
      </c>
      <c r="C587" s="7" t="s">
        <v>1094</v>
      </c>
      <c r="D587" s="8" t="s">
        <v>387</v>
      </c>
      <c r="E587" s="8" t="s">
        <v>1053</v>
      </c>
      <c r="F587" s="14">
        <v>13</v>
      </c>
      <c r="G587" s="8" t="s">
        <v>9</v>
      </c>
      <c r="H587" s="9">
        <v>1</v>
      </c>
      <c r="I587" s="9">
        <v>1</v>
      </c>
    </row>
    <row r="588" spans="2:9" s="9" customFormat="1" ht="39.950000000000003" customHeight="1">
      <c r="B588" s="13" t="s">
        <v>1095</v>
      </c>
      <c r="C588" s="7" t="s">
        <v>1096</v>
      </c>
      <c r="D588" s="8" t="s">
        <v>387</v>
      </c>
      <c r="E588" s="8" t="s">
        <v>1053</v>
      </c>
      <c r="F588" s="14">
        <v>10</v>
      </c>
      <c r="G588" s="8" t="s">
        <v>9</v>
      </c>
      <c r="H588" s="9">
        <v>1</v>
      </c>
      <c r="I588" s="9">
        <v>1</v>
      </c>
    </row>
    <row r="589" spans="2:9" s="9" customFormat="1" ht="39.950000000000003" customHeight="1">
      <c r="B589" s="13" t="s">
        <v>1097</v>
      </c>
      <c r="C589" s="7" t="s">
        <v>1098</v>
      </c>
      <c r="D589" s="8" t="s">
        <v>387</v>
      </c>
      <c r="E589" s="8" t="s">
        <v>451</v>
      </c>
      <c r="F589" s="14">
        <v>1</v>
      </c>
      <c r="G589" s="8" t="s">
        <v>9</v>
      </c>
      <c r="H589" s="9">
        <v>1</v>
      </c>
      <c r="I589" s="9">
        <v>1</v>
      </c>
    </row>
    <row r="590" spans="2:9" s="9" customFormat="1" ht="39.950000000000003" customHeight="1">
      <c r="B590" s="6" t="s">
        <v>1097</v>
      </c>
      <c r="C590" s="7" t="s">
        <v>1098</v>
      </c>
      <c r="D590" s="7" t="s">
        <v>387</v>
      </c>
      <c r="E590" s="7" t="s">
        <v>840</v>
      </c>
      <c r="F590" s="12">
        <f>5</f>
        <v>5</v>
      </c>
      <c r="G590" s="8" t="s">
        <v>9</v>
      </c>
      <c r="H590" s="9">
        <v>1</v>
      </c>
      <c r="I590" s="9">
        <v>1</v>
      </c>
    </row>
    <row r="591" spans="2:9" s="9" customFormat="1" ht="39.950000000000003" customHeight="1">
      <c r="B591" s="6" t="s">
        <v>1099</v>
      </c>
      <c r="C591" s="7" t="s">
        <v>1100</v>
      </c>
      <c r="D591" s="7" t="s">
        <v>387</v>
      </c>
      <c r="E591" s="7" t="s">
        <v>840</v>
      </c>
      <c r="F591" s="12">
        <v>2</v>
      </c>
      <c r="G591" s="8" t="s">
        <v>9</v>
      </c>
      <c r="H591" s="9">
        <v>1</v>
      </c>
      <c r="I591" s="9">
        <v>1</v>
      </c>
    </row>
    <row r="592" spans="2:9" s="9" customFormat="1" ht="39.950000000000003" customHeight="1">
      <c r="B592" s="6" t="s">
        <v>1099</v>
      </c>
      <c r="C592" s="7" t="s">
        <v>1101</v>
      </c>
      <c r="D592" s="7"/>
      <c r="E592" s="7" t="s">
        <v>826</v>
      </c>
      <c r="F592" s="12">
        <v>2</v>
      </c>
      <c r="G592" s="8" t="s">
        <v>9</v>
      </c>
      <c r="H592" s="9">
        <v>1</v>
      </c>
      <c r="I592" s="9">
        <v>1</v>
      </c>
    </row>
    <row r="593" spans="2:9" s="9" customFormat="1" ht="39.950000000000003" customHeight="1">
      <c r="B593" s="6" t="s">
        <v>1102</v>
      </c>
      <c r="C593" s="7" t="s">
        <v>1103</v>
      </c>
      <c r="D593" s="7" t="s">
        <v>387</v>
      </c>
      <c r="E593" s="7" t="s">
        <v>451</v>
      </c>
      <c r="F593" s="12">
        <v>1</v>
      </c>
      <c r="G593" s="8" t="s">
        <v>9</v>
      </c>
      <c r="H593" s="9">
        <v>1</v>
      </c>
      <c r="I593" s="9">
        <v>1</v>
      </c>
    </row>
    <row r="594" spans="2:9" s="9" customFormat="1" ht="39.950000000000003" customHeight="1">
      <c r="B594" s="13" t="s">
        <v>1102</v>
      </c>
      <c r="C594" s="7" t="s">
        <v>1103</v>
      </c>
      <c r="D594" s="8" t="s">
        <v>387</v>
      </c>
      <c r="E594" s="8" t="s">
        <v>1053</v>
      </c>
      <c r="F594" s="14">
        <v>64</v>
      </c>
      <c r="G594" s="8" t="s">
        <v>9</v>
      </c>
      <c r="H594" s="9">
        <v>1</v>
      </c>
      <c r="I594" s="9">
        <v>1</v>
      </c>
    </row>
    <row r="595" spans="2:9" s="9" customFormat="1" ht="39.950000000000003" customHeight="1">
      <c r="B595" s="6" t="s">
        <v>1104</v>
      </c>
      <c r="C595" s="7" t="s">
        <v>1105</v>
      </c>
      <c r="D595" s="7"/>
      <c r="E595" s="7" t="s">
        <v>826</v>
      </c>
      <c r="F595" s="12">
        <v>1</v>
      </c>
      <c r="G595" s="8" t="s">
        <v>9</v>
      </c>
      <c r="H595" s="9">
        <v>1</v>
      </c>
      <c r="I595" s="9">
        <v>1</v>
      </c>
    </row>
    <row r="596" spans="2:9" s="9" customFormat="1" ht="39.950000000000003" customHeight="1">
      <c r="B596" s="13" t="s">
        <v>1106</v>
      </c>
      <c r="C596" s="7" t="s">
        <v>1107</v>
      </c>
      <c r="D596" s="8" t="s">
        <v>387</v>
      </c>
      <c r="E596" s="8" t="s">
        <v>451</v>
      </c>
      <c r="F596" s="14">
        <v>1</v>
      </c>
      <c r="G596" s="8" t="s">
        <v>9</v>
      </c>
      <c r="H596" s="9">
        <v>1</v>
      </c>
      <c r="I596" s="9">
        <v>1</v>
      </c>
    </row>
    <row r="597" spans="2:9" s="9" customFormat="1" ht="39.950000000000003" customHeight="1">
      <c r="B597" s="13" t="s">
        <v>1106</v>
      </c>
      <c r="C597" s="7" t="s">
        <v>1107</v>
      </c>
      <c r="D597" s="8" t="s">
        <v>387</v>
      </c>
      <c r="E597" s="8" t="s">
        <v>1053</v>
      </c>
      <c r="F597" s="14">
        <v>15</v>
      </c>
      <c r="G597" s="8" t="s">
        <v>9</v>
      </c>
      <c r="H597" s="9">
        <v>1</v>
      </c>
      <c r="I597" s="9">
        <v>1</v>
      </c>
    </row>
    <row r="598" spans="2:9" s="9" customFormat="1" ht="39.950000000000003" customHeight="1">
      <c r="B598" s="13" t="s">
        <v>1108</v>
      </c>
      <c r="C598" s="7" t="s">
        <v>1109</v>
      </c>
      <c r="D598" s="8" t="s">
        <v>387</v>
      </c>
      <c r="E598" s="8" t="s">
        <v>451</v>
      </c>
      <c r="F598" s="14">
        <v>1</v>
      </c>
      <c r="G598" s="8" t="s">
        <v>9</v>
      </c>
      <c r="H598" s="9">
        <v>1</v>
      </c>
      <c r="I598" s="9">
        <v>1</v>
      </c>
    </row>
    <row r="599" spans="2:9" s="9" customFormat="1" ht="39.950000000000003" customHeight="1">
      <c r="B599" s="13" t="s">
        <v>1108</v>
      </c>
      <c r="C599" s="7" t="s">
        <v>1109</v>
      </c>
      <c r="D599" s="8" t="s">
        <v>387</v>
      </c>
      <c r="E599" s="8" t="s">
        <v>1053</v>
      </c>
      <c r="F599" s="14">
        <v>19</v>
      </c>
      <c r="G599" s="8" t="s">
        <v>9</v>
      </c>
      <c r="H599" s="9">
        <v>1</v>
      </c>
      <c r="I599" s="9">
        <v>1</v>
      </c>
    </row>
    <row r="600" spans="2:9" s="9" customFormat="1" ht="39.950000000000003" customHeight="1">
      <c r="B600" s="6" t="s">
        <v>1110</v>
      </c>
      <c r="C600" s="7" t="s">
        <v>1086</v>
      </c>
      <c r="D600" s="7" t="s">
        <v>387</v>
      </c>
      <c r="E600" s="7" t="s">
        <v>725</v>
      </c>
      <c r="F600" s="12">
        <f>5-1-1-1-1</f>
        <v>1</v>
      </c>
      <c r="G600" s="8" t="s">
        <v>9</v>
      </c>
      <c r="H600" s="9">
        <v>1</v>
      </c>
      <c r="I600" s="9">
        <v>1</v>
      </c>
    </row>
    <row r="601" spans="2:9" s="9" customFormat="1" ht="39.950000000000003" customHeight="1">
      <c r="B601" s="6" t="s">
        <v>1110</v>
      </c>
      <c r="C601" s="7" t="s">
        <v>1111</v>
      </c>
      <c r="D601" s="7"/>
      <c r="E601" s="7" t="s">
        <v>826</v>
      </c>
      <c r="F601" s="12">
        <v>2</v>
      </c>
      <c r="G601" s="8" t="s">
        <v>9</v>
      </c>
      <c r="H601" s="9">
        <v>1</v>
      </c>
      <c r="I601" s="9">
        <v>1</v>
      </c>
    </row>
    <row r="602" spans="2:9" s="9" customFormat="1" ht="39.950000000000003" customHeight="1">
      <c r="B602" s="6" t="s">
        <v>1112</v>
      </c>
      <c r="C602" s="7" t="s">
        <v>1113</v>
      </c>
      <c r="D602" s="7" t="s">
        <v>387</v>
      </c>
      <c r="E602" s="7" t="s">
        <v>451</v>
      </c>
      <c r="F602" s="12">
        <v>1</v>
      </c>
      <c r="G602" s="8" t="s">
        <v>9</v>
      </c>
      <c r="H602" s="9">
        <v>1</v>
      </c>
      <c r="I602" s="9">
        <v>1</v>
      </c>
    </row>
    <row r="603" spans="2:9" s="9" customFormat="1" ht="39.950000000000003" customHeight="1">
      <c r="B603" s="6" t="s">
        <v>1112</v>
      </c>
      <c r="C603" s="7" t="s">
        <v>1113</v>
      </c>
      <c r="D603" s="7" t="s">
        <v>387</v>
      </c>
      <c r="E603" s="7" t="s">
        <v>725</v>
      </c>
      <c r="F603" s="12">
        <f>5-1-1-1-1</f>
        <v>1</v>
      </c>
      <c r="G603" s="8" t="s">
        <v>9</v>
      </c>
      <c r="H603" s="9">
        <v>1</v>
      </c>
      <c r="I603" s="9">
        <v>1</v>
      </c>
    </row>
    <row r="604" spans="2:9" s="9" customFormat="1" ht="39.950000000000003" customHeight="1">
      <c r="B604" s="6" t="s">
        <v>1114</v>
      </c>
      <c r="C604" s="7" t="s">
        <v>1115</v>
      </c>
      <c r="D604" s="7"/>
      <c r="E604" s="7" t="s">
        <v>826</v>
      </c>
      <c r="F604" s="12">
        <v>6</v>
      </c>
      <c r="G604" s="8" t="s">
        <v>9</v>
      </c>
      <c r="H604" s="9">
        <v>1</v>
      </c>
      <c r="I604" s="9">
        <v>1</v>
      </c>
    </row>
    <row r="605" spans="2:9" s="9" customFormat="1" ht="39.950000000000003" customHeight="1">
      <c r="B605" s="6" t="s">
        <v>1116</v>
      </c>
      <c r="C605" s="7" t="s">
        <v>1117</v>
      </c>
      <c r="D605" s="7"/>
      <c r="E605" s="7" t="s">
        <v>826</v>
      </c>
      <c r="F605" s="12">
        <v>7</v>
      </c>
      <c r="G605" s="8" t="s">
        <v>9</v>
      </c>
      <c r="H605" s="9">
        <v>1</v>
      </c>
      <c r="I605" s="9">
        <v>1</v>
      </c>
    </row>
    <row r="606" spans="2:9" s="9" customFormat="1" ht="39.950000000000003" customHeight="1">
      <c r="B606" s="6" t="s">
        <v>1118</v>
      </c>
      <c r="C606" s="7" t="s">
        <v>1119</v>
      </c>
      <c r="D606" s="7"/>
      <c r="E606" s="17" t="s">
        <v>126</v>
      </c>
      <c r="F606" s="8">
        <v>10</v>
      </c>
      <c r="G606" s="8" t="s">
        <v>9</v>
      </c>
      <c r="H606" s="9">
        <v>1</v>
      </c>
      <c r="I606" s="9">
        <v>1</v>
      </c>
    </row>
    <row r="607" spans="2:9" s="9" customFormat="1" ht="39.950000000000003" customHeight="1">
      <c r="B607" s="6" t="s">
        <v>1120</v>
      </c>
      <c r="C607" s="7" t="s">
        <v>1121</v>
      </c>
      <c r="D607" s="7" t="s">
        <v>387</v>
      </c>
      <c r="E607" s="7" t="s">
        <v>725</v>
      </c>
      <c r="F607" s="32">
        <v>7</v>
      </c>
      <c r="G607" s="8" t="s">
        <v>9</v>
      </c>
      <c r="H607" s="9">
        <v>1</v>
      </c>
      <c r="I607" s="9">
        <v>1</v>
      </c>
    </row>
    <row r="608" spans="2:9" s="9" customFormat="1" ht="39.950000000000003" customHeight="1">
      <c r="B608" s="6" t="s">
        <v>1122</v>
      </c>
      <c r="C608" s="7" t="s">
        <v>1123</v>
      </c>
      <c r="D608" s="7" t="s">
        <v>387</v>
      </c>
      <c r="E608" s="7" t="s">
        <v>725</v>
      </c>
      <c r="F608" s="32">
        <v>3</v>
      </c>
      <c r="G608" s="8" t="s">
        <v>9</v>
      </c>
      <c r="H608" s="9">
        <v>1</v>
      </c>
      <c r="I608" s="9">
        <v>1</v>
      </c>
    </row>
    <row r="609" spans="2:9" s="9" customFormat="1" ht="39.950000000000003" customHeight="1">
      <c r="B609" s="6" t="s">
        <v>1124</v>
      </c>
      <c r="C609" s="7" t="s">
        <v>1125</v>
      </c>
      <c r="D609" s="7" t="s">
        <v>387</v>
      </c>
      <c r="E609" s="7" t="s">
        <v>725</v>
      </c>
      <c r="F609" s="32">
        <v>15</v>
      </c>
      <c r="G609" s="8" t="s">
        <v>9</v>
      </c>
      <c r="H609" s="9">
        <v>1</v>
      </c>
      <c r="I609" s="9">
        <v>1</v>
      </c>
    </row>
    <row r="610" spans="2:9" s="9" customFormat="1" ht="39.950000000000003" customHeight="1">
      <c r="B610" s="6" t="s">
        <v>1126</v>
      </c>
      <c r="C610" s="7" t="s">
        <v>1127</v>
      </c>
      <c r="D610" s="7" t="s">
        <v>387</v>
      </c>
      <c r="E610" s="7" t="s">
        <v>725</v>
      </c>
      <c r="F610" s="32">
        <v>7</v>
      </c>
      <c r="G610" s="8" t="s">
        <v>9</v>
      </c>
      <c r="H610" s="9">
        <v>1</v>
      </c>
      <c r="I610" s="9">
        <v>1</v>
      </c>
    </row>
    <row r="611" spans="2:9" s="9" customFormat="1" ht="39.950000000000003" customHeight="1">
      <c r="B611" s="6" t="s">
        <v>1128</v>
      </c>
      <c r="C611" s="7" t="s">
        <v>1129</v>
      </c>
      <c r="D611" s="7" t="s">
        <v>387</v>
      </c>
      <c r="E611" s="7" t="s">
        <v>783</v>
      </c>
      <c r="F611" s="12">
        <v>3</v>
      </c>
      <c r="G611" s="8" t="s">
        <v>9</v>
      </c>
      <c r="H611" s="9">
        <v>1</v>
      </c>
      <c r="I611" s="9">
        <v>1</v>
      </c>
    </row>
    <row r="612" spans="2:9" s="9" customFormat="1" ht="39.950000000000003" customHeight="1">
      <c r="B612" s="6" t="s">
        <v>1130</v>
      </c>
      <c r="C612" s="7" t="s">
        <v>1131</v>
      </c>
      <c r="D612" s="7" t="s">
        <v>387</v>
      </c>
      <c r="E612" s="7" t="s">
        <v>725</v>
      </c>
      <c r="F612" s="32">
        <v>22</v>
      </c>
      <c r="G612" s="8" t="s">
        <v>9</v>
      </c>
      <c r="H612" s="9">
        <v>1</v>
      </c>
      <c r="I612" s="9">
        <v>1</v>
      </c>
    </row>
    <row r="613" spans="2:9" s="9" customFormat="1" ht="39.950000000000003" customHeight="1">
      <c r="B613" s="6" t="s">
        <v>1132</v>
      </c>
      <c r="C613" s="7" t="s">
        <v>1133</v>
      </c>
      <c r="D613" s="7" t="s">
        <v>387</v>
      </c>
      <c r="E613" s="7" t="s">
        <v>725</v>
      </c>
      <c r="F613" s="32">
        <v>3</v>
      </c>
      <c r="G613" s="8" t="s">
        <v>9</v>
      </c>
      <c r="H613" s="9">
        <v>1</v>
      </c>
      <c r="I613" s="9">
        <v>1</v>
      </c>
    </row>
    <row r="614" spans="2:9" s="9" customFormat="1" ht="39.950000000000003" customHeight="1">
      <c r="B614" s="6" t="s">
        <v>1134</v>
      </c>
      <c r="C614" s="7" t="s">
        <v>1135</v>
      </c>
      <c r="D614" s="7" t="s">
        <v>387</v>
      </c>
      <c r="E614" s="7" t="s">
        <v>725</v>
      </c>
      <c r="F614" s="32">
        <v>3</v>
      </c>
      <c r="G614" s="8" t="s">
        <v>9</v>
      </c>
      <c r="H614" s="9">
        <v>1</v>
      </c>
      <c r="I614" s="9">
        <v>1</v>
      </c>
    </row>
    <row r="615" spans="2:9" s="9" customFormat="1" ht="39.950000000000003" customHeight="1">
      <c r="B615" s="6" t="s">
        <v>1136</v>
      </c>
      <c r="C615" s="7" t="s">
        <v>1137</v>
      </c>
      <c r="D615" s="7" t="s">
        <v>387</v>
      </c>
      <c r="E615" s="7" t="s">
        <v>725</v>
      </c>
      <c r="F615" s="32">
        <v>22</v>
      </c>
      <c r="G615" s="8" t="s">
        <v>9</v>
      </c>
      <c r="H615" s="9">
        <v>1</v>
      </c>
      <c r="I615" s="9">
        <v>1</v>
      </c>
    </row>
    <row r="616" spans="2:9" s="9" customFormat="1" ht="39.950000000000003" customHeight="1">
      <c r="B616" s="6" t="s">
        <v>1138</v>
      </c>
      <c r="C616" s="7" t="s">
        <v>1139</v>
      </c>
      <c r="D616" s="7" t="s">
        <v>387</v>
      </c>
      <c r="E616" s="7" t="s">
        <v>725</v>
      </c>
      <c r="F616" s="32">
        <v>20</v>
      </c>
      <c r="G616" s="8" t="s">
        <v>9</v>
      </c>
      <c r="H616" s="9">
        <v>1</v>
      </c>
      <c r="I616" s="9">
        <v>1</v>
      </c>
    </row>
    <row r="617" spans="2:9" s="9" customFormat="1" ht="39.950000000000003" customHeight="1">
      <c r="B617" s="6" t="s">
        <v>1140</v>
      </c>
      <c r="C617" s="7" t="s">
        <v>1141</v>
      </c>
      <c r="D617" s="7" t="s">
        <v>387</v>
      </c>
      <c r="E617" s="7" t="s">
        <v>725</v>
      </c>
      <c r="F617" s="32">
        <v>20</v>
      </c>
      <c r="G617" s="8" t="s">
        <v>9</v>
      </c>
      <c r="H617" s="9">
        <v>1</v>
      </c>
      <c r="I617" s="9">
        <v>1</v>
      </c>
    </row>
    <row r="618" spans="2:9" s="9" customFormat="1" ht="39.950000000000003" customHeight="1">
      <c r="B618" s="6" t="s">
        <v>1142</v>
      </c>
      <c r="C618" s="7" t="s">
        <v>1143</v>
      </c>
      <c r="D618" s="7" t="s">
        <v>387</v>
      </c>
      <c r="E618" s="7" t="s">
        <v>829</v>
      </c>
      <c r="F618" s="12">
        <v>20</v>
      </c>
      <c r="G618" s="8" t="s">
        <v>9</v>
      </c>
      <c r="H618" s="9">
        <v>1</v>
      </c>
      <c r="I618" s="9">
        <v>1</v>
      </c>
    </row>
    <row r="619" spans="2:9" s="9" customFormat="1" ht="39.950000000000003" customHeight="1">
      <c r="B619" s="6" t="s">
        <v>1144</v>
      </c>
      <c r="C619" s="7" t="s">
        <v>1145</v>
      </c>
      <c r="D619" s="7" t="s">
        <v>387</v>
      </c>
      <c r="E619" s="7" t="s">
        <v>451</v>
      </c>
      <c r="F619" s="12">
        <v>1</v>
      </c>
      <c r="G619" s="8" t="s">
        <v>9</v>
      </c>
      <c r="H619" s="9">
        <v>1</v>
      </c>
      <c r="I619" s="9">
        <v>1</v>
      </c>
    </row>
    <row r="620" spans="2:9" s="9" customFormat="1" ht="39.950000000000003" customHeight="1">
      <c r="B620" s="6" t="s">
        <v>1146</v>
      </c>
      <c r="C620" s="7" t="s">
        <v>1147</v>
      </c>
      <c r="D620" s="7"/>
      <c r="E620" s="8" t="s">
        <v>82</v>
      </c>
      <c r="F620" s="12">
        <f>16-1</f>
        <v>15</v>
      </c>
      <c r="G620" s="8" t="s">
        <v>9</v>
      </c>
      <c r="H620" s="9">
        <v>1</v>
      </c>
      <c r="I620" s="9">
        <v>1</v>
      </c>
    </row>
    <row r="621" spans="2:9" s="9" customFormat="1" ht="39.950000000000003" customHeight="1">
      <c r="B621" s="6" t="s">
        <v>1148</v>
      </c>
      <c r="C621" s="7" t="s">
        <v>1149</v>
      </c>
      <c r="D621" s="7"/>
      <c r="E621" s="8" t="s">
        <v>1053</v>
      </c>
      <c r="F621" s="12">
        <v>1</v>
      </c>
      <c r="G621" s="8" t="s">
        <v>9</v>
      </c>
      <c r="H621" s="9">
        <v>1</v>
      </c>
      <c r="I621" s="9">
        <v>1</v>
      </c>
    </row>
    <row r="622" spans="2:9" s="9" customFormat="1" ht="39.950000000000003" customHeight="1">
      <c r="B622" s="6" t="s">
        <v>1150</v>
      </c>
      <c r="C622" s="7" t="s">
        <v>1151</v>
      </c>
      <c r="D622" s="7"/>
      <c r="E622" s="8" t="s">
        <v>1053</v>
      </c>
      <c r="F622" s="12">
        <v>1</v>
      </c>
      <c r="G622" s="8" t="s">
        <v>9</v>
      </c>
      <c r="H622" s="9">
        <v>1</v>
      </c>
      <c r="I622" s="9">
        <v>1</v>
      </c>
    </row>
    <row r="623" spans="2:9" s="9" customFormat="1" ht="39.950000000000003" customHeight="1">
      <c r="B623" s="6" t="s">
        <v>1152</v>
      </c>
      <c r="C623" s="7" t="s">
        <v>1153</v>
      </c>
      <c r="D623" s="7"/>
      <c r="E623" s="7" t="s">
        <v>427</v>
      </c>
      <c r="F623" s="12">
        <v>56</v>
      </c>
      <c r="G623" s="8" t="s">
        <v>9</v>
      </c>
      <c r="H623" s="9">
        <v>1</v>
      </c>
      <c r="I623" s="9">
        <v>1</v>
      </c>
    </row>
    <row r="624" spans="2:9" s="9" customFormat="1" ht="39.950000000000003" customHeight="1">
      <c r="B624" s="6" t="s">
        <v>1154</v>
      </c>
      <c r="C624" s="7" t="s">
        <v>1155</v>
      </c>
      <c r="D624" s="7"/>
      <c r="E624" s="7" t="s">
        <v>96</v>
      </c>
      <c r="F624" s="12">
        <v>2</v>
      </c>
      <c r="G624" s="8" t="s">
        <v>9</v>
      </c>
      <c r="H624" s="9">
        <v>1</v>
      </c>
      <c r="I624" s="9">
        <v>1</v>
      </c>
    </row>
    <row r="625" spans="2:9" s="9" customFormat="1" ht="39.950000000000003" customHeight="1">
      <c r="B625" s="6" t="s">
        <v>1156</v>
      </c>
      <c r="C625" s="7" t="s">
        <v>1157</v>
      </c>
      <c r="D625" s="7"/>
      <c r="E625" s="8" t="s">
        <v>82</v>
      </c>
      <c r="F625" s="12">
        <v>16</v>
      </c>
      <c r="G625" s="8" t="s">
        <v>9</v>
      </c>
      <c r="H625" s="9">
        <v>1</v>
      </c>
      <c r="I625" s="9">
        <v>1</v>
      </c>
    </row>
    <row r="626" spans="2:9" s="9" customFormat="1" ht="39.950000000000003" customHeight="1">
      <c r="B626" s="6" t="s">
        <v>1158</v>
      </c>
      <c r="C626" s="7" t="s">
        <v>1159</v>
      </c>
      <c r="D626" s="7"/>
      <c r="E626" s="7" t="s">
        <v>345</v>
      </c>
      <c r="F626" s="12">
        <v>5</v>
      </c>
      <c r="G626" s="8"/>
      <c r="H626" s="9">
        <v>1</v>
      </c>
      <c r="I626" s="9">
        <v>1</v>
      </c>
    </row>
    <row r="627" spans="2:9" s="9" customFormat="1" ht="39.950000000000003" customHeight="1">
      <c r="B627" s="6" t="s">
        <v>1160</v>
      </c>
      <c r="C627" s="7" t="s">
        <v>1161</v>
      </c>
      <c r="D627" s="7" t="s">
        <v>12</v>
      </c>
      <c r="E627" s="7" t="s">
        <v>8</v>
      </c>
      <c r="F627" s="12">
        <v>1</v>
      </c>
      <c r="G627" s="8" t="s">
        <v>9</v>
      </c>
      <c r="H627" s="9">
        <v>1</v>
      </c>
      <c r="I627" s="9">
        <v>1</v>
      </c>
    </row>
    <row r="628" spans="2:9" s="9" customFormat="1" ht="39.950000000000003" customHeight="1">
      <c r="B628" s="6" t="s">
        <v>1162</v>
      </c>
      <c r="C628" s="7" t="s">
        <v>1163</v>
      </c>
      <c r="D628" s="7" t="s">
        <v>12</v>
      </c>
      <c r="E628" s="7" t="s">
        <v>8</v>
      </c>
      <c r="F628" s="7">
        <v>2</v>
      </c>
      <c r="G628" s="8" t="s">
        <v>9</v>
      </c>
      <c r="H628" s="9">
        <v>1</v>
      </c>
      <c r="I628" s="9">
        <v>1</v>
      </c>
    </row>
    <row r="629" spans="2:9" s="9" customFormat="1" ht="39.950000000000003" customHeight="1">
      <c r="B629" s="6" t="s">
        <v>1164</v>
      </c>
      <c r="C629" s="7" t="s">
        <v>1165</v>
      </c>
      <c r="D629" s="7" t="s">
        <v>12</v>
      </c>
      <c r="E629" s="7" t="s">
        <v>8</v>
      </c>
      <c r="F629" s="12">
        <v>1</v>
      </c>
      <c r="G629" s="8" t="s">
        <v>9</v>
      </c>
      <c r="H629" s="9">
        <v>1</v>
      </c>
      <c r="I629" s="9">
        <v>1</v>
      </c>
    </row>
    <row r="630" spans="2:9" s="9" customFormat="1" ht="39.950000000000003" customHeight="1">
      <c r="B630" s="6" t="s">
        <v>1166</v>
      </c>
      <c r="C630" s="7" t="s">
        <v>1167</v>
      </c>
      <c r="D630" s="7"/>
      <c r="E630" s="7" t="s">
        <v>8</v>
      </c>
      <c r="F630" s="7">
        <v>2</v>
      </c>
      <c r="G630" s="8" t="s">
        <v>9</v>
      </c>
      <c r="H630" s="9">
        <v>1</v>
      </c>
      <c r="I630" s="9">
        <v>1</v>
      </c>
    </row>
    <row r="631" spans="2:9" s="9" customFormat="1" ht="39.950000000000003" customHeight="1">
      <c r="B631" s="10" t="s">
        <v>1168</v>
      </c>
      <c r="C631" s="10" t="s">
        <v>1169</v>
      </c>
      <c r="D631" s="7"/>
      <c r="E631" s="7" t="s">
        <v>8</v>
      </c>
      <c r="F631" s="12">
        <v>2</v>
      </c>
      <c r="G631" s="8" t="s">
        <v>284</v>
      </c>
      <c r="H631" s="9">
        <v>1</v>
      </c>
      <c r="I631" s="9">
        <v>1</v>
      </c>
    </row>
    <row r="632" spans="2:9" s="9" customFormat="1" ht="39.950000000000003" customHeight="1">
      <c r="B632" s="6" t="s">
        <v>1170</v>
      </c>
      <c r="C632" s="7" t="s">
        <v>1171</v>
      </c>
      <c r="D632" s="7"/>
      <c r="E632" s="7" t="s">
        <v>1172</v>
      </c>
      <c r="F632" s="12">
        <v>39</v>
      </c>
      <c r="G632" s="8"/>
      <c r="H632" s="9">
        <v>1</v>
      </c>
      <c r="I632" s="9">
        <v>1</v>
      </c>
    </row>
    <row r="633" spans="2:9" s="9" customFormat="1" ht="39.950000000000003" customHeight="1">
      <c r="B633" s="6" t="s">
        <v>1170</v>
      </c>
      <c r="C633" s="7" t="s">
        <v>1171</v>
      </c>
      <c r="D633" s="7"/>
      <c r="E633" s="8" t="s">
        <v>1173</v>
      </c>
      <c r="F633" s="12">
        <v>21</v>
      </c>
      <c r="G633" s="8"/>
      <c r="H633" s="9">
        <v>1</v>
      </c>
      <c r="I633" s="9">
        <v>1</v>
      </c>
    </row>
    <row r="634" spans="2:9" s="9" customFormat="1" ht="39.950000000000003" customHeight="1">
      <c r="B634" s="6" t="s">
        <v>1170</v>
      </c>
      <c r="C634" s="7" t="s">
        <v>1174</v>
      </c>
      <c r="D634" s="7"/>
      <c r="E634" s="7" t="s">
        <v>1175</v>
      </c>
      <c r="F634" s="12">
        <f>30-12-6-6</f>
        <v>6</v>
      </c>
      <c r="G634" s="8" t="s">
        <v>9</v>
      </c>
      <c r="H634" s="9">
        <v>1</v>
      </c>
      <c r="I634" s="9">
        <v>1</v>
      </c>
    </row>
    <row r="635" spans="2:9" s="9" customFormat="1" ht="39.950000000000003" customHeight="1">
      <c r="B635" s="29" t="s">
        <v>1170</v>
      </c>
      <c r="C635" s="29" t="s">
        <v>1174</v>
      </c>
      <c r="D635" s="23"/>
      <c r="E635" s="7" t="s">
        <v>796</v>
      </c>
      <c r="F635" s="30">
        <v>2</v>
      </c>
      <c r="G635" s="8" t="s">
        <v>9</v>
      </c>
      <c r="H635" s="9">
        <v>1</v>
      </c>
      <c r="I635" s="9">
        <v>1</v>
      </c>
    </row>
    <row r="636" spans="2:9" s="9" customFormat="1" ht="39.950000000000003" customHeight="1">
      <c r="B636" s="6" t="s">
        <v>1176</v>
      </c>
      <c r="C636" s="7" t="s">
        <v>1177</v>
      </c>
      <c r="D636" s="7"/>
      <c r="E636" s="7" t="s">
        <v>451</v>
      </c>
      <c r="F636" s="12">
        <v>14</v>
      </c>
      <c r="G636" s="8" t="s">
        <v>9</v>
      </c>
      <c r="H636" s="9">
        <v>1</v>
      </c>
      <c r="I636" s="9">
        <v>1</v>
      </c>
    </row>
    <row r="637" spans="2:9" s="9" customFormat="1" ht="39.950000000000003" customHeight="1">
      <c r="B637" s="29" t="s">
        <v>1176</v>
      </c>
      <c r="C637" s="29" t="s">
        <v>1177</v>
      </c>
      <c r="D637" s="23"/>
      <c r="E637" s="7" t="s">
        <v>796</v>
      </c>
      <c r="F637" s="30">
        <v>3</v>
      </c>
      <c r="G637" s="8" t="s">
        <v>9</v>
      </c>
      <c r="H637" s="9">
        <v>1</v>
      </c>
      <c r="I637" s="9">
        <v>1</v>
      </c>
    </row>
    <row r="638" spans="2:9" s="9" customFormat="1" ht="39.950000000000003" customHeight="1">
      <c r="B638" s="10" t="s">
        <v>1176</v>
      </c>
      <c r="C638" s="10" t="s">
        <v>1178</v>
      </c>
      <c r="D638" s="7"/>
      <c r="E638" s="7" t="s">
        <v>1179</v>
      </c>
      <c r="F638" s="12">
        <v>19</v>
      </c>
      <c r="G638" s="8" t="s">
        <v>9</v>
      </c>
      <c r="H638" s="9">
        <v>1</v>
      </c>
      <c r="I638" s="9">
        <v>1</v>
      </c>
    </row>
    <row r="639" spans="2:9" s="9" customFormat="1" ht="39.950000000000003" customHeight="1">
      <c r="B639" s="13" t="s">
        <v>1180</v>
      </c>
      <c r="C639" s="7" t="s">
        <v>1181</v>
      </c>
      <c r="D639" s="8" t="s">
        <v>180</v>
      </c>
      <c r="E639" s="8" t="s">
        <v>1182</v>
      </c>
      <c r="F639" s="14">
        <f>1+1</f>
        <v>2</v>
      </c>
      <c r="G639" s="8" t="s">
        <v>9</v>
      </c>
      <c r="H639" s="9">
        <v>1</v>
      </c>
      <c r="I639" s="9">
        <v>1</v>
      </c>
    </row>
    <row r="640" spans="2:9" ht="39.950000000000003" customHeight="1">
      <c r="B640" s="6" t="s">
        <v>1183</v>
      </c>
      <c r="C640" s="7" t="s">
        <v>1184</v>
      </c>
      <c r="D640" s="7"/>
      <c r="E640" s="7" t="s">
        <v>29</v>
      </c>
      <c r="F640" s="12">
        <v>1</v>
      </c>
      <c r="G640" s="8" t="s">
        <v>9</v>
      </c>
      <c r="H640" s="9">
        <v>1</v>
      </c>
      <c r="I640" s="9">
        <v>1</v>
      </c>
    </row>
    <row r="641" spans="2:9" ht="39.950000000000003" customHeight="1">
      <c r="B641" s="29" t="s">
        <v>1183</v>
      </c>
      <c r="C641" s="29" t="s">
        <v>1184</v>
      </c>
      <c r="D641" s="23"/>
      <c r="E641" s="7" t="s">
        <v>796</v>
      </c>
      <c r="F641" s="30">
        <v>1</v>
      </c>
      <c r="G641" s="8" t="s">
        <v>9</v>
      </c>
      <c r="H641" s="9">
        <v>1</v>
      </c>
      <c r="I641" s="9">
        <v>1</v>
      </c>
    </row>
    <row r="642" spans="2:9" ht="39.950000000000003" customHeight="1">
      <c r="B642" s="29" t="s">
        <v>1185</v>
      </c>
      <c r="C642" s="29" t="s">
        <v>1186</v>
      </c>
      <c r="D642" s="23"/>
      <c r="E642" s="7" t="s">
        <v>796</v>
      </c>
      <c r="F642" s="30">
        <v>40</v>
      </c>
      <c r="G642" s="8" t="s">
        <v>1187</v>
      </c>
      <c r="H642" s="9">
        <v>1</v>
      </c>
      <c r="I642" s="9">
        <v>1</v>
      </c>
    </row>
    <row r="643" spans="2:9" ht="39.950000000000003" customHeight="1">
      <c r="B643" s="6" t="s">
        <v>1188</v>
      </c>
      <c r="C643" s="7" t="s">
        <v>1189</v>
      </c>
      <c r="D643" s="7"/>
      <c r="E643" s="7" t="s">
        <v>29</v>
      </c>
      <c r="F643" s="12">
        <v>1</v>
      </c>
      <c r="G643" s="8" t="s">
        <v>9</v>
      </c>
      <c r="H643" s="9">
        <v>1</v>
      </c>
      <c r="I643" s="9">
        <v>1</v>
      </c>
    </row>
    <row r="644" spans="2:9" ht="39.950000000000003" customHeight="1">
      <c r="B644" s="29" t="s">
        <v>1188</v>
      </c>
      <c r="C644" s="29" t="s">
        <v>1189</v>
      </c>
      <c r="D644" s="23"/>
      <c r="E644" s="7" t="s">
        <v>796</v>
      </c>
      <c r="F644" s="30">
        <v>1</v>
      </c>
      <c r="G644" s="8" t="s">
        <v>9</v>
      </c>
      <c r="H644" s="9">
        <v>1</v>
      </c>
      <c r="I644" s="9">
        <v>1</v>
      </c>
    </row>
    <row r="645" spans="2:9" ht="39.950000000000003" customHeight="1">
      <c r="B645" s="6" t="s">
        <v>1190</v>
      </c>
      <c r="C645" s="7" t="s">
        <v>1191</v>
      </c>
      <c r="D645" s="7"/>
      <c r="E645" s="7" t="s">
        <v>29</v>
      </c>
      <c r="F645" s="12">
        <v>1</v>
      </c>
      <c r="G645" s="8" t="s">
        <v>9</v>
      </c>
      <c r="H645" s="9">
        <v>1</v>
      </c>
      <c r="I645" s="9">
        <v>1</v>
      </c>
    </row>
    <row r="646" spans="2:9" ht="39.950000000000003" customHeight="1">
      <c r="B646" s="29" t="s">
        <v>1190</v>
      </c>
      <c r="C646" s="29" t="s">
        <v>1192</v>
      </c>
      <c r="D646" s="23"/>
      <c r="E646" s="7" t="s">
        <v>796</v>
      </c>
      <c r="F646" s="30">
        <v>1</v>
      </c>
      <c r="G646" s="8" t="s">
        <v>9</v>
      </c>
      <c r="H646" s="9">
        <v>1</v>
      </c>
      <c r="I646" s="9">
        <v>1</v>
      </c>
    </row>
    <row r="647" spans="2:9" s="9" customFormat="1" ht="39.950000000000003" customHeight="1">
      <c r="B647" s="13" t="s">
        <v>1193</v>
      </c>
      <c r="C647" s="7" t="s">
        <v>1194</v>
      </c>
      <c r="D647" s="7"/>
      <c r="E647" s="7" t="s">
        <v>66</v>
      </c>
      <c r="F647" s="14">
        <v>47</v>
      </c>
      <c r="G647" s="19" t="s">
        <v>47</v>
      </c>
      <c r="H647" s="9">
        <v>1</v>
      </c>
      <c r="I647" s="9">
        <v>1</v>
      </c>
    </row>
    <row r="648" spans="2:9" s="9" customFormat="1" ht="39.950000000000003" customHeight="1">
      <c r="B648" s="6" t="s">
        <v>1195</v>
      </c>
      <c r="C648" s="7" t="s">
        <v>1196</v>
      </c>
      <c r="D648" s="7"/>
      <c r="E648" s="7" t="s">
        <v>926</v>
      </c>
      <c r="F648" s="12">
        <f>50-33</f>
        <v>17</v>
      </c>
      <c r="G648" s="8" t="s">
        <v>9</v>
      </c>
      <c r="H648" s="9">
        <v>1</v>
      </c>
      <c r="I648" s="9">
        <v>1</v>
      </c>
    </row>
    <row r="649" spans="2:9" s="9" customFormat="1" ht="39.950000000000003" customHeight="1">
      <c r="B649" s="6" t="s">
        <v>1197</v>
      </c>
      <c r="C649" s="7" t="s">
        <v>1198</v>
      </c>
      <c r="D649" s="7" t="s">
        <v>69</v>
      </c>
      <c r="E649" s="7" t="s">
        <v>40</v>
      </c>
      <c r="F649" s="12">
        <v>1</v>
      </c>
      <c r="G649" s="8" t="s">
        <v>9</v>
      </c>
      <c r="H649" s="9">
        <v>1</v>
      </c>
      <c r="I649" s="9">
        <v>1</v>
      </c>
    </row>
    <row r="650" spans="2:9" s="9" customFormat="1" ht="39.950000000000003" customHeight="1">
      <c r="B650" s="13" t="s">
        <v>1199</v>
      </c>
      <c r="C650" s="7" t="s">
        <v>1200</v>
      </c>
      <c r="D650" s="8" t="s">
        <v>108</v>
      </c>
      <c r="E650" s="7" t="s">
        <v>40</v>
      </c>
      <c r="F650" s="14">
        <v>6</v>
      </c>
      <c r="G650" s="8" t="s">
        <v>9</v>
      </c>
      <c r="H650" s="9">
        <v>1</v>
      </c>
      <c r="I650" s="9">
        <v>1</v>
      </c>
    </row>
    <row r="651" spans="2:9" s="9" customFormat="1" ht="39.950000000000003" customHeight="1">
      <c r="B651" s="6" t="s">
        <v>1201</v>
      </c>
      <c r="C651" s="7" t="s">
        <v>1202</v>
      </c>
      <c r="D651" s="7" t="s">
        <v>108</v>
      </c>
      <c r="E651" s="7" t="s">
        <v>40</v>
      </c>
      <c r="F651" s="12">
        <f>15-14</f>
        <v>1</v>
      </c>
      <c r="G651" s="8" t="s">
        <v>9</v>
      </c>
      <c r="H651" s="9">
        <v>1</v>
      </c>
      <c r="I651" s="9">
        <v>1</v>
      </c>
    </row>
    <row r="652" spans="2:9" s="9" customFormat="1" ht="39.950000000000003" customHeight="1">
      <c r="B652" s="6" t="s">
        <v>1203</v>
      </c>
      <c r="C652" s="7" t="s">
        <v>1204</v>
      </c>
      <c r="D652" s="7"/>
      <c r="E652" s="7" t="s">
        <v>1205</v>
      </c>
      <c r="F652" s="12">
        <v>10</v>
      </c>
      <c r="G652" s="8" t="s">
        <v>9</v>
      </c>
      <c r="H652" s="9">
        <v>1</v>
      </c>
      <c r="I652" s="9">
        <v>1</v>
      </c>
    </row>
    <row r="653" spans="2:9" s="9" customFormat="1" ht="39.950000000000003" customHeight="1">
      <c r="B653" s="13" t="s">
        <v>1206</v>
      </c>
      <c r="C653" s="7" t="s">
        <v>1207</v>
      </c>
      <c r="D653" s="8"/>
      <c r="E653" s="7" t="s">
        <v>1205</v>
      </c>
      <c r="F653" s="14">
        <f>10-4</f>
        <v>6</v>
      </c>
      <c r="G653" s="8" t="s">
        <v>9</v>
      </c>
      <c r="H653" s="9">
        <v>1</v>
      </c>
      <c r="I653" s="9">
        <v>1</v>
      </c>
    </row>
    <row r="654" spans="2:9" s="9" customFormat="1" ht="39.950000000000003" customHeight="1">
      <c r="B654" s="13" t="s">
        <v>1208</v>
      </c>
      <c r="C654" s="7" t="s">
        <v>1209</v>
      </c>
      <c r="D654" s="8"/>
      <c r="E654" s="7" t="s">
        <v>66</v>
      </c>
      <c r="F654" s="14">
        <v>82</v>
      </c>
      <c r="G654" s="19" t="s">
        <v>47</v>
      </c>
      <c r="H654" s="9">
        <v>1</v>
      </c>
      <c r="I654" s="9">
        <v>1</v>
      </c>
    </row>
    <row r="655" spans="2:9" s="9" customFormat="1" ht="39.950000000000003" customHeight="1">
      <c r="B655" s="13" t="s">
        <v>1210</v>
      </c>
      <c r="C655" s="7" t="s">
        <v>1211</v>
      </c>
      <c r="D655" s="7"/>
      <c r="E655" s="7" t="s">
        <v>1205</v>
      </c>
      <c r="F655" s="14">
        <v>5</v>
      </c>
      <c r="G655" s="8" t="s">
        <v>9</v>
      </c>
      <c r="H655" s="9">
        <v>1</v>
      </c>
      <c r="I655" s="9">
        <v>1</v>
      </c>
    </row>
    <row r="656" spans="2:9" s="9" customFormat="1" ht="39.950000000000003" customHeight="1">
      <c r="B656" s="6" t="s">
        <v>1212</v>
      </c>
      <c r="C656" s="7" t="s">
        <v>1213</v>
      </c>
      <c r="D656" s="7"/>
      <c r="E656" s="7" t="s">
        <v>477</v>
      </c>
      <c r="F656" s="12">
        <v>6</v>
      </c>
      <c r="G656" s="8" t="s">
        <v>9</v>
      </c>
      <c r="H656" s="9">
        <v>1</v>
      </c>
      <c r="I656" s="9">
        <v>1</v>
      </c>
    </row>
    <row r="657" spans="2:9" s="9" customFormat="1" ht="39.950000000000003" customHeight="1">
      <c r="B657" s="6" t="s">
        <v>1214</v>
      </c>
      <c r="C657" s="7" t="s">
        <v>1215</v>
      </c>
      <c r="D657" s="7" t="s">
        <v>108</v>
      </c>
      <c r="E657" s="7" t="s">
        <v>477</v>
      </c>
      <c r="F657" s="12">
        <f>5-2</f>
        <v>3</v>
      </c>
      <c r="G657" s="8" t="s">
        <v>9</v>
      </c>
      <c r="H657" s="9">
        <v>1</v>
      </c>
      <c r="I657" s="9">
        <v>1</v>
      </c>
    </row>
    <row r="658" spans="2:9" s="9" customFormat="1" ht="39.950000000000003" customHeight="1">
      <c r="B658" s="6" t="s">
        <v>1216</v>
      </c>
      <c r="C658" s="7" t="s">
        <v>1217</v>
      </c>
      <c r="D658" s="7" t="s">
        <v>108</v>
      </c>
      <c r="E658" s="7" t="s">
        <v>40</v>
      </c>
      <c r="F658" s="12">
        <f>5-1-1-1</f>
        <v>2</v>
      </c>
      <c r="G658" s="8" t="s">
        <v>9</v>
      </c>
      <c r="H658" s="9">
        <v>1</v>
      </c>
      <c r="I658" s="9">
        <v>1</v>
      </c>
    </row>
    <row r="659" spans="2:9" s="9" customFormat="1" ht="39.950000000000003" customHeight="1">
      <c r="B659" s="6" t="s">
        <v>1218</v>
      </c>
      <c r="C659" s="7" t="s">
        <v>1219</v>
      </c>
      <c r="D659" s="7" t="s">
        <v>1220</v>
      </c>
      <c r="E659" s="7" t="s">
        <v>829</v>
      </c>
      <c r="F659" s="12">
        <v>1</v>
      </c>
      <c r="G659" s="8" t="s">
        <v>9</v>
      </c>
      <c r="H659" s="9">
        <v>1</v>
      </c>
      <c r="I659" s="9">
        <v>1</v>
      </c>
    </row>
    <row r="660" spans="2:9" s="9" customFormat="1" ht="39.950000000000003" customHeight="1">
      <c r="B660" s="6" t="s">
        <v>1218</v>
      </c>
      <c r="C660" s="7" t="s">
        <v>1219</v>
      </c>
      <c r="D660" s="7" t="s">
        <v>1220</v>
      </c>
      <c r="E660" s="7" t="s">
        <v>29</v>
      </c>
      <c r="F660" s="12">
        <v>8</v>
      </c>
      <c r="G660" s="8" t="s">
        <v>9</v>
      </c>
      <c r="H660" s="9">
        <v>1</v>
      </c>
      <c r="I660" s="9">
        <v>1</v>
      </c>
    </row>
    <row r="661" spans="2:9" s="9" customFormat="1" ht="39.950000000000003" customHeight="1">
      <c r="B661" s="6" t="s">
        <v>1221</v>
      </c>
      <c r="C661" s="7" t="s">
        <v>1222</v>
      </c>
      <c r="D661" s="7" t="s">
        <v>1220</v>
      </c>
      <c r="E661" s="7" t="s">
        <v>477</v>
      </c>
      <c r="F661" s="12">
        <f>2-1</f>
        <v>1</v>
      </c>
      <c r="G661" s="8" t="s">
        <v>9</v>
      </c>
      <c r="H661" s="9">
        <v>1</v>
      </c>
      <c r="I661" s="9">
        <v>1</v>
      </c>
    </row>
    <row r="662" spans="2:9" s="9" customFormat="1" ht="39.950000000000003" customHeight="1">
      <c r="B662" s="6" t="s">
        <v>1223</v>
      </c>
      <c r="C662" s="7" t="s">
        <v>1224</v>
      </c>
      <c r="D662" s="7" t="s">
        <v>145</v>
      </c>
      <c r="E662" s="8" t="s">
        <v>370</v>
      </c>
      <c r="F662" s="12">
        <v>16</v>
      </c>
      <c r="G662" s="8" t="s">
        <v>9</v>
      </c>
      <c r="H662" s="9">
        <v>1</v>
      </c>
      <c r="I662" s="9">
        <v>1</v>
      </c>
    </row>
    <row r="663" spans="2:9" s="9" customFormat="1" ht="39.950000000000003" customHeight="1">
      <c r="B663" s="6" t="s">
        <v>1223</v>
      </c>
      <c r="C663" s="7" t="s">
        <v>1225</v>
      </c>
      <c r="D663" s="7" t="s">
        <v>387</v>
      </c>
      <c r="E663" s="7" t="s">
        <v>829</v>
      </c>
      <c r="F663" s="12">
        <v>1</v>
      </c>
      <c r="G663" s="8" t="s">
        <v>9</v>
      </c>
      <c r="H663" s="9">
        <v>1</v>
      </c>
      <c r="I663" s="9">
        <v>1</v>
      </c>
    </row>
    <row r="664" spans="2:9" s="9" customFormat="1" ht="39.950000000000003" customHeight="1">
      <c r="B664" s="6" t="s">
        <v>1226</v>
      </c>
      <c r="C664" s="7" t="s">
        <v>1227</v>
      </c>
      <c r="D664" s="8" t="s">
        <v>436</v>
      </c>
      <c r="E664" s="7" t="s">
        <v>437</v>
      </c>
      <c r="F664" s="12">
        <v>2</v>
      </c>
      <c r="G664" s="8" t="s">
        <v>9</v>
      </c>
      <c r="H664" s="9">
        <v>1</v>
      </c>
      <c r="I664" s="9">
        <v>1</v>
      </c>
    </row>
    <row r="665" spans="2:9" s="9" customFormat="1" ht="39.950000000000003" customHeight="1">
      <c r="B665" s="6" t="s">
        <v>1228</v>
      </c>
      <c r="C665" s="7" t="s">
        <v>1229</v>
      </c>
      <c r="D665" s="7"/>
      <c r="E665" s="7" t="s">
        <v>926</v>
      </c>
      <c r="F665" s="12">
        <v>36</v>
      </c>
      <c r="G665" s="8" t="s">
        <v>9</v>
      </c>
      <c r="H665" s="9">
        <v>1</v>
      </c>
      <c r="I665" s="9">
        <v>1</v>
      </c>
    </row>
    <row r="666" spans="2:9" s="9" customFormat="1" ht="39.950000000000003" customHeight="1">
      <c r="B666" s="6" t="s">
        <v>1230</v>
      </c>
      <c r="C666" s="7" t="s">
        <v>1231</v>
      </c>
      <c r="D666" s="7"/>
      <c r="E666" s="7" t="s">
        <v>826</v>
      </c>
      <c r="F666" s="12">
        <v>2</v>
      </c>
      <c r="G666" s="8" t="s">
        <v>9</v>
      </c>
      <c r="H666" s="9">
        <v>1</v>
      </c>
      <c r="I666" s="9">
        <v>1</v>
      </c>
    </row>
    <row r="667" spans="2:9" s="9" customFormat="1" ht="39.950000000000003" customHeight="1">
      <c r="B667" s="6" t="s">
        <v>1232</v>
      </c>
      <c r="C667" s="7" t="s">
        <v>1233</v>
      </c>
      <c r="D667" s="7"/>
      <c r="E667" s="7" t="s">
        <v>826</v>
      </c>
      <c r="F667" s="12">
        <v>2</v>
      </c>
      <c r="G667" s="8" t="s">
        <v>9</v>
      </c>
      <c r="H667" s="9">
        <v>1</v>
      </c>
      <c r="I667" s="9">
        <v>1</v>
      </c>
    </row>
    <row r="668" spans="2:9" s="9" customFormat="1" ht="39.950000000000003" customHeight="1">
      <c r="B668" s="6" t="s">
        <v>1234</v>
      </c>
      <c r="C668" s="7" t="s">
        <v>1235</v>
      </c>
      <c r="D668" s="7"/>
      <c r="E668" s="7" t="s">
        <v>420</v>
      </c>
      <c r="F668" s="12">
        <v>1</v>
      </c>
      <c r="G668" s="8" t="s">
        <v>9</v>
      </c>
      <c r="H668" s="9">
        <v>1</v>
      </c>
      <c r="I668" s="9">
        <v>1</v>
      </c>
    </row>
    <row r="669" spans="2:9" s="9" customFormat="1" ht="39.950000000000003" customHeight="1">
      <c r="B669" s="15" t="s">
        <v>1236</v>
      </c>
      <c r="C669" s="17" t="s">
        <v>1237</v>
      </c>
      <c r="D669" s="7"/>
      <c r="E669" s="7" t="s">
        <v>102</v>
      </c>
      <c r="F669" s="12">
        <v>228</v>
      </c>
      <c r="G669" s="8" t="s">
        <v>9</v>
      </c>
      <c r="H669" s="9">
        <v>1</v>
      </c>
      <c r="I669" s="9">
        <v>1</v>
      </c>
    </row>
    <row r="670" spans="2:9" s="9" customFormat="1" ht="39.950000000000003" customHeight="1">
      <c r="B670" s="6" t="s">
        <v>1238</v>
      </c>
      <c r="C670" s="7" t="s">
        <v>1239</v>
      </c>
      <c r="D670" s="7" t="s">
        <v>108</v>
      </c>
      <c r="E670" s="7" t="s">
        <v>275</v>
      </c>
      <c r="F670" s="12">
        <v>4</v>
      </c>
      <c r="G670" s="8"/>
      <c r="H670" s="9">
        <v>1</v>
      </c>
      <c r="I670" s="9">
        <v>1</v>
      </c>
    </row>
    <row r="671" spans="2:9" s="9" customFormat="1" ht="39.950000000000003" customHeight="1">
      <c r="B671" s="13" t="s">
        <v>1240</v>
      </c>
      <c r="C671" s="7" t="s">
        <v>1241</v>
      </c>
      <c r="D671" s="8"/>
      <c r="E671" s="8" t="s">
        <v>82</v>
      </c>
      <c r="F671" s="14">
        <v>4</v>
      </c>
      <c r="G671" s="8" t="s">
        <v>9</v>
      </c>
      <c r="H671" s="9">
        <v>1</v>
      </c>
      <c r="I671" s="9">
        <v>1</v>
      </c>
    </row>
    <row r="672" spans="2:9" ht="39.950000000000003" customHeight="1">
      <c r="B672" s="6" t="s">
        <v>1242</v>
      </c>
      <c r="C672" s="7" t="s">
        <v>1243</v>
      </c>
      <c r="D672" s="7" t="s">
        <v>108</v>
      </c>
      <c r="E672" s="8" t="s">
        <v>82</v>
      </c>
      <c r="F672" s="12">
        <f>3</f>
        <v>3</v>
      </c>
      <c r="G672" s="8" t="s">
        <v>9</v>
      </c>
      <c r="H672" s="9">
        <v>1</v>
      </c>
      <c r="I672" s="9">
        <v>1</v>
      </c>
    </row>
    <row r="673" spans="2:9" s="9" customFormat="1" ht="39.950000000000003" customHeight="1">
      <c r="B673" s="6" t="s">
        <v>1242</v>
      </c>
      <c r="C673" s="7" t="s">
        <v>1244</v>
      </c>
      <c r="D673" s="7" t="s">
        <v>108</v>
      </c>
      <c r="E673" s="7" t="s">
        <v>62</v>
      </c>
      <c r="F673" s="12">
        <f>5-1-1-1</f>
        <v>2</v>
      </c>
      <c r="G673" s="8" t="s">
        <v>9</v>
      </c>
      <c r="H673" s="9">
        <v>1</v>
      </c>
      <c r="I673" s="9">
        <v>1</v>
      </c>
    </row>
    <row r="674" spans="2:9" s="9" customFormat="1" ht="39.950000000000003" customHeight="1">
      <c r="B674" s="6" t="s">
        <v>1245</v>
      </c>
      <c r="C674" s="7" t="s">
        <v>1246</v>
      </c>
      <c r="D674" s="7"/>
      <c r="E674" s="8" t="s">
        <v>82</v>
      </c>
      <c r="F674" s="12">
        <f>4-2</f>
        <v>2</v>
      </c>
      <c r="G674" s="8" t="s">
        <v>9</v>
      </c>
      <c r="H674" s="9">
        <v>1</v>
      </c>
      <c r="I674" s="9">
        <v>1</v>
      </c>
    </row>
    <row r="675" spans="2:9" s="9" customFormat="1" ht="39.950000000000003" customHeight="1">
      <c r="B675" s="13" t="s">
        <v>1247</v>
      </c>
      <c r="C675" s="7" t="s">
        <v>1248</v>
      </c>
      <c r="D675" s="8"/>
      <c r="E675" s="8" t="s">
        <v>82</v>
      </c>
      <c r="F675" s="14">
        <v>4</v>
      </c>
      <c r="G675" s="8" t="s">
        <v>9</v>
      </c>
      <c r="H675" s="9">
        <v>1</v>
      </c>
      <c r="I675" s="9">
        <v>1</v>
      </c>
    </row>
    <row r="676" spans="2:9" s="9" customFormat="1" ht="39.950000000000003" customHeight="1">
      <c r="B676" s="6" t="s">
        <v>1249</v>
      </c>
      <c r="C676" s="7" t="s">
        <v>1250</v>
      </c>
      <c r="D676" s="7"/>
      <c r="E676" s="8" t="s">
        <v>82</v>
      </c>
      <c r="F676" s="12">
        <v>3</v>
      </c>
      <c r="G676" s="8" t="s">
        <v>9</v>
      </c>
      <c r="H676" s="9">
        <v>1</v>
      </c>
      <c r="I676" s="9">
        <v>1</v>
      </c>
    </row>
    <row r="677" spans="2:9" s="9" customFormat="1" ht="39.950000000000003" customHeight="1">
      <c r="B677" s="6" t="s">
        <v>1251</v>
      </c>
      <c r="C677" s="7" t="s">
        <v>1252</v>
      </c>
      <c r="D677" s="7"/>
      <c r="E677" s="8" t="s">
        <v>82</v>
      </c>
      <c r="F677" s="12">
        <v>12</v>
      </c>
      <c r="G677" s="8" t="s">
        <v>9</v>
      </c>
      <c r="H677" s="9">
        <v>1</v>
      </c>
      <c r="I677" s="9">
        <v>1</v>
      </c>
    </row>
    <row r="678" spans="2:9" ht="39.950000000000003" customHeight="1">
      <c r="B678" s="6" t="s">
        <v>1253</v>
      </c>
      <c r="C678" s="7" t="s">
        <v>1254</v>
      </c>
      <c r="D678" s="7"/>
      <c r="E678" s="8" t="s">
        <v>82</v>
      </c>
      <c r="F678" s="12">
        <f>8-3</f>
        <v>5</v>
      </c>
      <c r="G678" s="8" t="s">
        <v>9</v>
      </c>
      <c r="H678" s="9">
        <v>1</v>
      </c>
      <c r="I678" s="9">
        <v>1</v>
      </c>
    </row>
    <row r="679" spans="2:9" ht="39.950000000000003" customHeight="1">
      <c r="B679" s="6" t="s">
        <v>1255</v>
      </c>
      <c r="C679" s="7" t="s">
        <v>1256</v>
      </c>
      <c r="D679" s="7"/>
      <c r="E679" s="8" t="s">
        <v>82</v>
      </c>
      <c r="F679" s="12">
        <v>5</v>
      </c>
      <c r="G679" s="8" t="s">
        <v>9</v>
      </c>
      <c r="H679" s="9">
        <v>1</v>
      </c>
      <c r="I679" s="9">
        <v>1</v>
      </c>
    </row>
    <row r="680" spans="2:9" ht="39.950000000000003" customHeight="1">
      <c r="B680" s="6" t="s">
        <v>1257</v>
      </c>
      <c r="C680" s="7" t="s">
        <v>1258</v>
      </c>
      <c r="D680" s="7"/>
      <c r="E680" s="8" t="s">
        <v>82</v>
      </c>
      <c r="F680" s="12">
        <v>1</v>
      </c>
      <c r="G680" s="8" t="s">
        <v>9</v>
      </c>
      <c r="H680" s="9">
        <v>1</v>
      </c>
      <c r="I680" s="9">
        <v>1</v>
      </c>
    </row>
    <row r="681" spans="2:9" ht="39.950000000000003" customHeight="1">
      <c r="B681" s="6" t="s">
        <v>1259</v>
      </c>
      <c r="C681" s="7" t="s">
        <v>1260</v>
      </c>
      <c r="D681" s="7"/>
      <c r="E681" s="8" t="s">
        <v>82</v>
      </c>
      <c r="F681" s="12">
        <v>2</v>
      </c>
      <c r="G681" s="8" t="s">
        <v>9</v>
      </c>
      <c r="H681" s="9">
        <v>1</v>
      </c>
      <c r="I681" s="9">
        <v>1</v>
      </c>
    </row>
    <row r="682" spans="2:9" ht="39.950000000000003" customHeight="1">
      <c r="B682" s="6" t="s">
        <v>1261</v>
      </c>
      <c r="C682" s="7" t="s">
        <v>1262</v>
      </c>
      <c r="D682" s="8" t="s">
        <v>436</v>
      </c>
      <c r="E682" s="7" t="s">
        <v>437</v>
      </c>
      <c r="F682" s="12">
        <v>8</v>
      </c>
      <c r="G682" s="8" t="s">
        <v>9</v>
      </c>
      <c r="H682" s="9">
        <v>1</v>
      </c>
      <c r="I682" s="9">
        <v>1</v>
      </c>
    </row>
    <row r="683" spans="2:9" ht="39.950000000000003" customHeight="1">
      <c r="B683" s="6" t="s">
        <v>1263</v>
      </c>
      <c r="C683" s="7" t="s">
        <v>1264</v>
      </c>
      <c r="D683" s="7" t="s">
        <v>436</v>
      </c>
      <c r="E683" s="7" t="s">
        <v>437</v>
      </c>
      <c r="F683" s="12">
        <f>2</f>
        <v>2</v>
      </c>
      <c r="G683" s="8" t="s">
        <v>9</v>
      </c>
      <c r="H683" s="9">
        <v>1</v>
      </c>
      <c r="I683" s="9">
        <v>1</v>
      </c>
    </row>
    <row r="684" spans="2:9" ht="39.950000000000003" customHeight="1">
      <c r="B684" s="6" t="s">
        <v>1265</v>
      </c>
      <c r="C684" s="7" t="s">
        <v>1266</v>
      </c>
      <c r="D684" s="7" t="s">
        <v>436</v>
      </c>
      <c r="E684" s="7" t="s">
        <v>437</v>
      </c>
      <c r="F684" s="12">
        <v>5</v>
      </c>
      <c r="G684" s="8" t="s">
        <v>9</v>
      </c>
      <c r="H684" s="9">
        <v>1</v>
      </c>
      <c r="I684" s="9">
        <v>1</v>
      </c>
    </row>
    <row r="685" spans="2:9" ht="39.950000000000003" customHeight="1">
      <c r="B685" s="6" t="s">
        <v>1267</v>
      </c>
      <c r="C685" s="7" t="s">
        <v>1268</v>
      </c>
      <c r="D685" s="8" t="s">
        <v>436</v>
      </c>
      <c r="E685" s="7" t="s">
        <v>437</v>
      </c>
      <c r="F685" s="12">
        <v>2</v>
      </c>
      <c r="G685" s="8" t="s">
        <v>9</v>
      </c>
      <c r="H685" s="9">
        <v>1</v>
      </c>
      <c r="I685" s="9">
        <v>1</v>
      </c>
    </row>
    <row r="686" spans="2:9" ht="39.950000000000003" customHeight="1">
      <c r="B686" s="6" t="s">
        <v>1269</v>
      </c>
      <c r="C686" s="7" t="s">
        <v>1270</v>
      </c>
      <c r="D686" s="8" t="s">
        <v>436</v>
      </c>
      <c r="E686" s="7" t="s">
        <v>437</v>
      </c>
      <c r="F686" s="12">
        <v>5</v>
      </c>
      <c r="G686" s="8" t="s">
        <v>9</v>
      </c>
      <c r="H686" s="9">
        <v>1</v>
      </c>
      <c r="I686" s="9">
        <v>1</v>
      </c>
    </row>
    <row r="687" spans="2:9" ht="39.950000000000003" customHeight="1">
      <c r="B687" s="6" t="s">
        <v>1271</v>
      </c>
      <c r="C687" s="7" t="s">
        <v>1272</v>
      </c>
      <c r="D687" s="8" t="s">
        <v>436</v>
      </c>
      <c r="E687" s="7" t="s">
        <v>437</v>
      </c>
      <c r="F687" s="12">
        <f>12-1-1-1-1-1-2-1-1-1-1+5</f>
        <v>6</v>
      </c>
      <c r="G687" s="8" t="s">
        <v>9</v>
      </c>
      <c r="H687" s="9">
        <v>1</v>
      </c>
      <c r="I687" s="9">
        <v>1</v>
      </c>
    </row>
    <row r="688" spans="2:9" ht="39.950000000000003" customHeight="1">
      <c r="B688" s="6" t="s">
        <v>1273</v>
      </c>
      <c r="C688" s="7" t="s">
        <v>1274</v>
      </c>
      <c r="D688" s="7"/>
      <c r="E688" s="7" t="s">
        <v>87</v>
      </c>
      <c r="F688" s="12">
        <v>2</v>
      </c>
      <c r="G688" s="8" t="s">
        <v>9</v>
      </c>
      <c r="H688" s="9">
        <v>1</v>
      </c>
      <c r="I688" s="9">
        <v>1</v>
      </c>
    </row>
    <row r="689" spans="2:9" ht="39.950000000000003" customHeight="1">
      <c r="B689" s="13" t="s">
        <v>1275</v>
      </c>
      <c r="C689" s="7" t="s">
        <v>1276</v>
      </c>
      <c r="D689" s="8"/>
      <c r="E689" s="8" t="s">
        <v>1277</v>
      </c>
      <c r="F689" s="14">
        <v>5</v>
      </c>
      <c r="G689" s="8"/>
      <c r="H689" s="9">
        <v>1</v>
      </c>
      <c r="I689" s="9">
        <v>1</v>
      </c>
    </row>
    <row r="690" spans="2:9" ht="39.950000000000003" customHeight="1">
      <c r="B690" s="6" t="s">
        <v>1278</v>
      </c>
      <c r="C690" s="7" t="s">
        <v>1279</v>
      </c>
      <c r="D690" s="7"/>
      <c r="E690" s="7" t="s">
        <v>1277</v>
      </c>
      <c r="F690" s="12">
        <v>4</v>
      </c>
      <c r="G690" s="8"/>
      <c r="H690" s="9">
        <v>1</v>
      </c>
      <c r="I690" s="9">
        <v>1</v>
      </c>
    </row>
    <row r="691" spans="2:9" ht="39.950000000000003" customHeight="1">
      <c r="B691" s="6" t="s">
        <v>1280</v>
      </c>
      <c r="C691" s="7" t="s">
        <v>1281</v>
      </c>
      <c r="D691" s="7"/>
      <c r="E691" s="7" t="s">
        <v>1277</v>
      </c>
      <c r="F691" s="12">
        <v>2</v>
      </c>
      <c r="G691" s="8"/>
      <c r="H691" s="9">
        <v>1</v>
      </c>
      <c r="I691" s="9">
        <v>1</v>
      </c>
    </row>
    <row r="692" spans="2:9" ht="39.950000000000003" customHeight="1">
      <c r="B692" s="6" t="s">
        <v>1282</v>
      </c>
      <c r="C692" s="7" t="s">
        <v>1283</v>
      </c>
      <c r="D692" s="7"/>
      <c r="E692" s="7" t="s">
        <v>1284</v>
      </c>
      <c r="F692" s="8">
        <v>14</v>
      </c>
      <c r="G692" s="8" t="s">
        <v>9</v>
      </c>
      <c r="H692" s="9">
        <v>1</v>
      </c>
      <c r="I692" s="9">
        <v>1</v>
      </c>
    </row>
    <row r="693" spans="2:9" ht="39.950000000000003" customHeight="1">
      <c r="B693" s="6" t="s">
        <v>1285</v>
      </c>
      <c r="C693" s="7" t="s">
        <v>1286</v>
      </c>
      <c r="D693" s="7" t="s">
        <v>1287</v>
      </c>
      <c r="E693" s="7" t="s">
        <v>264</v>
      </c>
      <c r="F693" s="12">
        <v>9</v>
      </c>
      <c r="G693" s="8" t="s">
        <v>9</v>
      </c>
      <c r="H693" s="9">
        <v>1</v>
      </c>
      <c r="I693" s="9">
        <v>1</v>
      </c>
    </row>
    <row r="694" spans="2:9" ht="39.950000000000003" customHeight="1">
      <c r="B694" s="6" t="s">
        <v>1288</v>
      </c>
      <c r="C694" s="7" t="s">
        <v>1289</v>
      </c>
      <c r="D694" s="7" t="s">
        <v>1290</v>
      </c>
      <c r="E694" s="7" t="s">
        <v>163</v>
      </c>
      <c r="F694" s="12">
        <v>1</v>
      </c>
      <c r="G694" s="8"/>
      <c r="H694" s="9">
        <v>1</v>
      </c>
      <c r="I694" s="9">
        <v>1</v>
      </c>
    </row>
    <row r="695" spans="2:9" ht="39.950000000000003" customHeight="1">
      <c r="B695" s="6" t="s">
        <v>1291</v>
      </c>
      <c r="C695" s="7" t="s">
        <v>1292</v>
      </c>
      <c r="D695" s="7" t="s">
        <v>108</v>
      </c>
      <c r="E695" s="8" t="s">
        <v>1284</v>
      </c>
      <c r="F695" s="12">
        <f>18</f>
        <v>18</v>
      </c>
      <c r="G695" s="8" t="s">
        <v>9</v>
      </c>
      <c r="H695" s="9">
        <v>1</v>
      </c>
      <c r="I695" s="9">
        <v>1</v>
      </c>
    </row>
    <row r="696" spans="2:9" ht="39.950000000000003" customHeight="1">
      <c r="B696" s="6" t="s">
        <v>1293</v>
      </c>
      <c r="C696" s="7" t="s">
        <v>1294</v>
      </c>
      <c r="D696" s="7" t="s">
        <v>1295</v>
      </c>
      <c r="E696" s="7" t="s">
        <v>437</v>
      </c>
      <c r="F696" s="7">
        <f>15-9-1-3-1+8-1-2-1</f>
        <v>5</v>
      </c>
      <c r="G696" s="8" t="s">
        <v>9</v>
      </c>
      <c r="H696" s="9">
        <v>1</v>
      </c>
      <c r="I696" s="9">
        <v>1</v>
      </c>
    </row>
    <row r="697" spans="2:9" ht="39.950000000000003" customHeight="1">
      <c r="B697" s="6" t="s">
        <v>1296</v>
      </c>
      <c r="C697" s="7" t="s">
        <v>1297</v>
      </c>
      <c r="D697" s="7" t="s">
        <v>1295</v>
      </c>
      <c r="E697" s="7" t="s">
        <v>437</v>
      </c>
      <c r="F697" s="12">
        <v>2</v>
      </c>
      <c r="G697" s="8" t="s">
        <v>9</v>
      </c>
      <c r="H697" s="9">
        <v>1</v>
      </c>
      <c r="I697" s="9">
        <v>1</v>
      </c>
    </row>
    <row r="698" spans="2:9" ht="39.950000000000003" customHeight="1">
      <c r="B698" s="6" t="s">
        <v>1298</v>
      </c>
      <c r="C698" s="7" t="s">
        <v>1299</v>
      </c>
      <c r="D698" s="7" t="s">
        <v>1295</v>
      </c>
      <c r="E698" s="7" t="s">
        <v>437</v>
      </c>
      <c r="F698" s="7">
        <v>3</v>
      </c>
      <c r="G698" s="8" t="s">
        <v>9</v>
      </c>
      <c r="H698" s="9">
        <v>1</v>
      </c>
      <c r="I698" s="9">
        <v>1</v>
      </c>
    </row>
    <row r="699" spans="2:9" ht="39.950000000000003" customHeight="1">
      <c r="B699" s="6" t="s">
        <v>1300</v>
      </c>
      <c r="C699" s="7" t="s">
        <v>1301</v>
      </c>
      <c r="D699" s="7" t="s">
        <v>1295</v>
      </c>
      <c r="E699" s="7" t="s">
        <v>437</v>
      </c>
      <c r="F699" s="7">
        <v>5</v>
      </c>
      <c r="G699" s="8" t="s">
        <v>9</v>
      </c>
      <c r="H699" s="9">
        <v>1</v>
      </c>
      <c r="I699" s="9">
        <v>1</v>
      </c>
    </row>
    <row r="700" spans="2:9" ht="39.950000000000003" customHeight="1">
      <c r="B700" s="6" t="s">
        <v>1302</v>
      </c>
      <c r="C700" s="7" t="s">
        <v>1303</v>
      </c>
      <c r="D700" s="7" t="s">
        <v>1295</v>
      </c>
      <c r="E700" s="7" t="s">
        <v>437</v>
      </c>
      <c r="F700" s="7">
        <f>5-1-1-1-1</f>
        <v>1</v>
      </c>
      <c r="G700" s="8" t="s">
        <v>9</v>
      </c>
      <c r="H700" s="9">
        <v>1</v>
      </c>
      <c r="I700" s="9">
        <v>1</v>
      </c>
    </row>
    <row r="701" spans="2:9" ht="39.950000000000003" customHeight="1">
      <c r="B701" s="6" t="s">
        <v>1304</v>
      </c>
      <c r="C701" s="7" t="s">
        <v>1305</v>
      </c>
      <c r="D701" s="7" t="s">
        <v>1295</v>
      </c>
      <c r="E701" s="7" t="s">
        <v>437</v>
      </c>
      <c r="F701" s="7">
        <f>5-1-1-1-1+2</f>
        <v>3</v>
      </c>
      <c r="G701" s="8" t="s">
        <v>9</v>
      </c>
      <c r="H701" s="9">
        <v>1</v>
      </c>
      <c r="I701" s="9">
        <v>1</v>
      </c>
    </row>
    <row r="702" spans="2:9" ht="39.950000000000003" customHeight="1">
      <c r="B702" s="6" t="s">
        <v>1306</v>
      </c>
      <c r="C702" s="7" t="s">
        <v>1307</v>
      </c>
      <c r="D702" s="7"/>
      <c r="E702" s="7" t="s">
        <v>427</v>
      </c>
      <c r="F702" s="12">
        <v>1</v>
      </c>
      <c r="G702" s="8" t="s">
        <v>9</v>
      </c>
      <c r="H702" s="9">
        <v>1</v>
      </c>
      <c r="I702" s="9">
        <v>1</v>
      </c>
    </row>
    <row r="703" spans="2:9" ht="39.950000000000003" customHeight="1">
      <c r="B703" s="6" t="s">
        <v>1308</v>
      </c>
      <c r="C703" s="7" t="s">
        <v>1309</v>
      </c>
      <c r="D703" s="7"/>
      <c r="E703" s="7" t="s">
        <v>437</v>
      </c>
      <c r="F703" s="12">
        <v>5</v>
      </c>
      <c r="G703" s="8" t="s">
        <v>9</v>
      </c>
      <c r="H703" s="9">
        <v>1</v>
      </c>
      <c r="I703" s="9">
        <v>1</v>
      </c>
    </row>
    <row r="704" spans="2:9" ht="39.950000000000003" customHeight="1">
      <c r="B704" s="6" t="s">
        <v>1310</v>
      </c>
      <c r="C704" s="7" t="s">
        <v>1311</v>
      </c>
      <c r="D704" s="7" t="s">
        <v>436</v>
      </c>
      <c r="E704" s="7" t="s">
        <v>477</v>
      </c>
      <c r="F704" s="12">
        <v>1</v>
      </c>
      <c r="G704" s="8" t="s">
        <v>5</v>
      </c>
      <c r="H704" s="9">
        <v>1</v>
      </c>
      <c r="I704" s="9">
        <v>1</v>
      </c>
    </row>
    <row r="705" spans="2:9" ht="39.950000000000003" customHeight="1">
      <c r="B705" s="6" t="s">
        <v>1310</v>
      </c>
      <c r="C705" s="7" t="s">
        <v>1312</v>
      </c>
      <c r="D705" s="7"/>
      <c r="E705" s="7" t="s">
        <v>427</v>
      </c>
      <c r="F705" s="12">
        <v>1</v>
      </c>
      <c r="G705" s="8" t="s">
        <v>9</v>
      </c>
      <c r="H705" s="9">
        <v>1</v>
      </c>
      <c r="I705" s="9">
        <v>1</v>
      </c>
    </row>
    <row r="706" spans="2:9" ht="39.950000000000003" customHeight="1">
      <c r="B706" s="6" t="s">
        <v>1313</v>
      </c>
      <c r="C706" s="7" t="s">
        <v>1314</v>
      </c>
      <c r="D706" s="7"/>
      <c r="E706" s="7" t="s">
        <v>427</v>
      </c>
      <c r="F706" s="12">
        <v>1</v>
      </c>
      <c r="G706" s="8" t="s">
        <v>9</v>
      </c>
      <c r="H706" s="9">
        <v>1</v>
      </c>
      <c r="I706" s="9">
        <v>1</v>
      </c>
    </row>
    <row r="707" spans="2:9" ht="39.950000000000003" customHeight="1">
      <c r="B707" s="6" t="s">
        <v>1315</v>
      </c>
      <c r="C707" s="7" t="s">
        <v>1316</v>
      </c>
      <c r="D707" s="7"/>
      <c r="E707" s="7" t="s">
        <v>1317</v>
      </c>
      <c r="F707" s="12">
        <v>300</v>
      </c>
      <c r="G707" s="8" t="s">
        <v>9</v>
      </c>
      <c r="H707" s="9">
        <v>1</v>
      </c>
      <c r="I707" s="9">
        <v>1</v>
      </c>
    </row>
    <row r="708" spans="2:9" ht="39.950000000000003" customHeight="1">
      <c r="B708" s="6" t="s">
        <v>1318</v>
      </c>
      <c r="C708" s="7" t="s">
        <v>1319</v>
      </c>
      <c r="D708" s="7" t="s">
        <v>108</v>
      </c>
      <c r="E708" s="7" t="s">
        <v>62</v>
      </c>
      <c r="F708" s="12">
        <v>5</v>
      </c>
      <c r="G708" s="8" t="s">
        <v>9</v>
      </c>
      <c r="H708" s="9">
        <v>1</v>
      </c>
      <c r="I708" s="9">
        <v>1</v>
      </c>
    </row>
    <row r="709" spans="2:9" ht="39.950000000000003" customHeight="1">
      <c r="B709" s="6" t="s">
        <v>1320</v>
      </c>
      <c r="C709" s="7" t="s">
        <v>1321</v>
      </c>
      <c r="D709" s="7" t="s">
        <v>108</v>
      </c>
      <c r="E709" s="7" t="s">
        <v>62</v>
      </c>
      <c r="F709" s="12">
        <v>3</v>
      </c>
      <c r="G709" s="8" t="s">
        <v>9</v>
      </c>
      <c r="H709" s="9">
        <v>1</v>
      </c>
      <c r="I709" s="9">
        <v>1</v>
      </c>
    </row>
    <row r="710" spans="2:9" ht="39.950000000000003" customHeight="1">
      <c r="B710" s="6" t="s">
        <v>1322</v>
      </c>
      <c r="C710" s="7" t="s">
        <v>1323</v>
      </c>
      <c r="D710" s="7" t="s">
        <v>369</v>
      </c>
      <c r="E710" s="7" t="s">
        <v>331</v>
      </c>
      <c r="F710" s="12">
        <v>2</v>
      </c>
      <c r="G710" s="8" t="s">
        <v>9</v>
      </c>
      <c r="H710" s="9">
        <v>1</v>
      </c>
      <c r="I710" s="9">
        <v>1</v>
      </c>
    </row>
    <row r="711" spans="2:9" ht="39.950000000000003" customHeight="1">
      <c r="B711" s="6" t="s">
        <v>1324</v>
      </c>
      <c r="C711" s="7" t="s">
        <v>1325</v>
      </c>
      <c r="D711" s="7"/>
      <c r="E711" s="7"/>
      <c r="F711" s="12">
        <v>1</v>
      </c>
      <c r="G711" s="8"/>
      <c r="H711" s="9">
        <v>1</v>
      </c>
      <c r="I711" s="9">
        <v>1</v>
      </c>
    </row>
    <row r="712" spans="2:9" ht="39.950000000000003" customHeight="1">
      <c r="B712" s="6" t="s">
        <v>1326</v>
      </c>
      <c r="C712" s="7" t="s">
        <v>1327</v>
      </c>
      <c r="D712" s="7" t="s">
        <v>436</v>
      </c>
      <c r="E712" s="7" t="s">
        <v>477</v>
      </c>
      <c r="F712" s="12">
        <v>1</v>
      </c>
      <c r="G712" s="8" t="s">
        <v>5</v>
      </c>
      <c r="H712" s="9">
        <v>1</v>
      </c>
      <c r="I712" s="9">
        <v>1</v>
      </c>
    </row>
    <row r="713" spans="2:9" ht="39.950000000000003" customHeight="1">
      <c r="B713" s="6" t="s">
        <v>1326</v>
      </c>
      <c r="C713" s="7" t="s">
        <v>1328</v>
      </c>
      <c r="D713" s="7"/>
      <c r="E713" s="7" t="s">
        <v>427</v>
      </c>
      <c r="F713" s="12">
        <v>2</v>
      </c>
      <c r="G713" s="8" t="s">
        <v>9</v>
      </c>
      <c r="H713" s="9">
        <v>1</v>
      </c>
      <c r="I713" s="9">
        <v>1</v>
      </c>
    </row>
    <row r="714" spans="2:9" ht="39.950000000000003" customHeight="1">
      <c r="B714" s="6" t="s">
        <v>1329</v>
      </c>
      <c r="C714" s="7" t="s">
        <v>1330</v>
      </c>
      <c r="D714" s="7" t="s">
        <v>436</v>
      </c>
      <c r="E714" s="7" t="s">
        <v>477</v>
      </c>
      <c r="F714" s="12">
        <v>2</v>
      </c>
      <c r="G714" s="8" t="s">
        <v>5</v>
      </c>
      <c r="H714" s="9">
        <v>1</v>
      </c>
      <c r="I714" s="9">
        <v>1</v>
      </c>
    </row>
    <row r="715" spans="2:9" ht="39.950000000000003" customHeight="1">
      <c r="B715" s="6" t="s">
        <v>1329</v>
      </c>
      <c r="C715" s="7" t="s">
        <v>1331</v>
      </c>
      <c r="D715" s="7"/>
      <c r="E715" s="7" t="s">
        <v>427</v>
      </c>
      <c r="F715" s="12">
        <v>7</v>
      </c>
      <c r="G715" s="8" t="s">
        <v>9</v>
      </c>
      <c r="H715" s="9">
        <v>1</v>
      </c>
      <c r="I715" s="9">
        <v>1</v>
      </c>
    </row>
    <row r="716" spans="2:9" ht="39.950000000000003" customHeight="1">
      <c r="B716" s="6" t="s">
        <v>1332</v>
      </c>
      <c r="C716" s="7" t="s">
        <v>1333</v>
      </c>
      <c r="D716" s="7"/>
      <c r="E716" s="7" t="s">
        <v>427</v>
      </c>
      <c r="F716" s="12">
        <v>4</v>
      </c>
      <c r="G716" s="8" t="s">
        <v>9</v>
      </c>
      <c r="H716" s="9">
        <v>1</v>
      </c>
      <c r="I716" s="9">
        <v>1</v>
      </c>
    </row>
    <row r="717" spans="2:9" ht="39.950000000000003" customHeight="1">
      <c r="B717" s="6" t="s">
        <v>1334</v>
      </c>
      <c r="C717" s="7" t="s">
        <v>1335</v>
      </c>
      <c r="D717" s="7" t="s">
        <v>436</v>
      </c>
      <c r="E717" s="7" t="s">
        <v>477</v>
      </c>
      <c r="F717" s="12">
        <f>15-2-2-1-2-1-1-1-1-1</f>
        <v>3</v>
      </c>
      <c r="G717" s="8" t="s">
        <v>5</v>
      </c>
      <c r="H717" s="9">
        <v>1</v>
      </c>
      <c r="I717" s="9">
        <v>1</v>
      </c>
    </row>
    <row r="718" spans="2:9" ht="39.950000000000003" customHeight="1">
      <c r="B718" s="6" t="s">
        <v>1334</v>
      </c>
      <c r="C718" s="7" t="s">
        <v>1336</v>
      </c>
      <c r="D718" s="7"/>
      <c r="E718" s="7" t="s">
        <v>427</v>
      </c>
      <c r="F718" s="12">
        <v>6</v>
      </c>
      <c r="G718" s="8" t="s">
        <v>9</v>
      </c>
      <c r="H718" s="9">
        <v>1</v>
      </c>
      <c r="I718" s="9">
        <v>1</v>
      </c>
    </row>
    <row r="719" spans="2:9" ht="39.950000000000003" customHeight="1">
      <c r="B719" s="6" t="s">
        <v>1337</v>
      </c>
      <c r="C719" s="7" t="s">
        <v>1338</v>
      </c>
      <c r="D719" s="7"/>
      <c r="E719" s="7" t="s">
        <v>427</v>
      </c>
      <c r="F719" s="12">
        <v>4</v>
      </c>
      <c r="G719" s="8" t="s">
        <v>9</v>
      </c>
      <c r="H719" s="9">
        <v>1</v>
      </c>
      <c r="I719" s="9">
        <v>1</v>
      </c>
    </row>
    <row r="720" spans="2:9" ht="39.950000000000003" customHeight="1">
      <c r="B720" s="6" t="s">
        <v>1339</v>
      </c>
      <c r="C720" s="7" t="s">
        <v>1340</v>
      </c>
      <c r="D720" s="7"/>
      <c r="E720" s="7" t="s">
        <v>427</v>
      </c>
      <c r="F720" s="12">
        <v>9</v>
      </c>
      <c r="G720" s="8" t="s">
        <v>9</v>
      </c>
      <c r="H720" s="9">
        <v>1</v>
      </c>
      <c r="I720" s="9">
        <v>1</v>
      </c>
    </row>
    <row r="721" spans="2:9" ht="39.950000000000003" customHeight="1">
      <c r="B721" s="6" t="s">
        <v>1341</v>
      </c>
      <c r="C721" s="7" t="s">
        <v>1342</v>
      </c>
      <c r="D721" s="7"/>
      <c r="E721" s="7" t="s">
        <v>427</v>
      </c>
      <c r="F721" s="12">
        <f>15-5-1-5-2-1</f>
        <v>1</v>
      </c>
      <c r="G721" s="8" t="s">
        <v>9</v>
      </c>
      <c r="H721" s="9">
        <v>1</v>
      </c>
      <c r="I721" s="9">
        <v>1</v>
      </c>
    </row>
    <row r="722" spans="2:9" ht="39.950000000000003" customHeight="1">
      <c r="B722" s="6" t="s">
        <v>1343</v>
      </c>
      <c r="C722" s="7" t="s">
        <v>1344</v>
      </c>
      <c r="D722" s="7" t="s">
        <v>436</v>
      </c>
      <c r="E722" s="7" t="s">
        <v>477</v>
      </c>
      <c r="F722" s="12">
        <v>7</v>
      </c>
      <c r="G722" s="8" t="s">
        <v>9</v>
      </c>
      <c r="H722" s="9">
        <v>1</v>
      </c>
      <c r="I722" s="9">
        <v>1</v>
      </c>
    </row>
    <row r="723" spans="2:9" ht="39.950000000000003" customHeight="1">
      <c r="B723" s="6" t="s">
        <v>1343</v>
      </c>
      <c r="C723" s="7" t="s">
        <v>1345</v>
      </c>
      <c r="D723" s="7"/>
      <c r="E723" s="7" t="s">
        <v>427</v>
      </c>
      <c r="F723" s="12">
        <f>15-5-5-1</f>
        <v>4</v>
      </c>
      <c r="G723" s="8" t="s">
        <v>9</v>
      </c>
      <c r="H723" s="9">
        <v>1</v>
      </c>
      <c r="I723" s="9">
        <v>1</v>
      </c>
    </row>
    <row r="724" spans="2:9" ht="39.950000000000003" customHeight="1">
      <c r="B724" s="6" t="s">
        <v>1346</v>
      </c>
      <c r="C724" s="7" t="s">
        <v>1347</v>
      </c>
      <c r="D724" s="7"/>
      <c r="E724" s="7" t="s">
        <v>275</v>
      </c>
      <c r="F724" s="12">
        <v>2</v>
      </c>
      <c r="G724" s="8" t="s">
        <v>9</v>
      </c>
      <c r="H724" s="9">
        <v>1</v>
      </c>
      <c r="I724" s="9">
        <v>1</v>
      </c>
    </row>
    <row r="725" spans="2:9" ht="39.950000000000003" customHeight="1">
      <c r="B725" s="6" t="s">
        <v>1346</v>
      </c>
      <c r="C725" s="7" t="s">
        <v>1347</v>
      </c>
      <c r="D725" s="7"/>
      <c r="E725" s="7" t="s">
        <v>275</v>
      </c>
      <c r="F725" s="12">
        <v>5</v>
      </c>
      <c r="G725" s="8" t="s">
        <v>9</v>
      </c>
      <c r="H725" s="9">
        <v>1</v>
      </c>
      <c r="I725" s="9">
        <v>1</v>
      </c>
    </row>
    <row r="726" spans="2:9" ht="39.950000000000003" customHeight="1">
      <c r="B726" s="6" t="s">
        <v>1348</v>
      </c>
      <c r="C726" s="7" t="s">
        <v>1349</v>
      </c>
      <c r="D726" s="7"/>
      <c r="E726" s="7" t="s">
        <v>123</v>
      </c>
      <c r="F726" s="12">
        <v>3</v>
      </c>
      <c r="G726" s="8" t="s">
        <v>9</v>
      </c>
      <c r="H726" s="9">
        <v>1</v>
      </c>
      <c r="I726" s="9">
        <v>1</v>
      </c>
    </row>
    <row r="727" spans="2:9" ht="39.950000000000003" customHeight="1">
      <c r="B727" s="6" t="s">
        <v>1350</v>
      </c>
      <c r="C727" s="7" t="s">
        <v>1351</v>
      </c>
      <c r="D727" s="7"/>
      <c r="E727" s="7" t="s">
        <v>123</v>
      </c>
      <c r="F727" s="12">
        <v>2</v>
      </c>
      <c r="G727" s="8" t="s">
        <v>9</v>
      </c>
      <c r="H727" s="9">
        <v>1</v>
      </c>
      <c r="I727" s="9">
        <v>1</v>
      </c>
    </row>
    <row r="728" spans="2:9" ht="39.950000000000003" customHeight="1">
      <c r="B728" s="6" t="s">
        <v>1352</v>
      </c>
      <c r="C728" s="7" t="s">
        <v>1353</v>
      </c>
      <c r="D728" s="7"/>
      <c r="E728" s="7" t="s">
        <v>8</v>
      </c>
      <c r="F728" s="12">
        <f>10-7</f>
        <v>3</v>
      </c>
      <c r="G728" s="8" t="s">
        <v>9</v>
      </c>
      <c r="H728" s="9">
        <v>1</v>
      </c>
      <c r="I728" s="9">
        <v>1</v>
      </c>
    </row>
    <row r="729" spans="2:9" ht="39.950000000000003" customHeight="1">
      <c r="B729" s="6" t="s">
        <v>1354</v>
      </c>
      <c r="C729" s="7" t="s">
        <v>1355</v>
      </c>
      <c r="D729" s="7"/>
      <c r="E729" s="7" t="s">
        <v>370</v>
      </c>
      <c r="F729" s="12">
        <v>135</v>
      </c>
      <c r="G729" s="8" t="s">
        <v>9</v>
      </c>
      <c r="H729" s="9">
        <v>1</v>
      </c>
      <c r="I729" s="9">
        <v>1</v>
      </c>
    </row>
    <row r="730" spans="2:9" ht="39.950000000000003" customHeight="1">
      <c r="B730" s="6" t="s">
        <v>1356</v>
      </c>
      <c r="C730" s="7" t="s">
        <v>1357</v>
      </c>
      <c r="D730" s="7"/>
      <c r="E730" s="7" t="s">
        <v>926</v>
      </c>
      <c r="F730" s="12">
        <v>20</v>
      </c>
      <c r="G730" s="8" t="s">
        <v>9</v>
      </c>
      <c r="H730" s="9">
        <v>1</v>
      </c>
      <c r="I730" s="9">
        <v>1</v>
      </c>
    </row>
    <row r="731" spans="2:9" ht="30" customHeight="1">
      <c r="B731" s="6" t="s">
        <v>1358</v>
      </c>
      <c r="C731" s="7" t="s">
        <v>1359</v>
      </c>
      <c r="D731" s="7"/>
      <c r="E731" s="7" t="s">
        <v>826</v>
      </c>
      <c r="F731" s="12">
        <f>10+4-13</f>
        <v>1</v>
      </c>
      <c r="G731" s="8" t="s">
        <v>9</v>
      </c>
      <c r="H731" s="9">
        <v>1</v>
      </c>
      <c r="I731" s="9">
        <v>1</v>
      </c>
    </row>
    <row r="732" spans="2:9" ht="30" customHeight="1">
      <c r="B732" s="33" t="s">
        <v>1360</v>
      </c>
      <c r="C732" s="34" t="s">
        <v>1361</v>
      </c>
      <c r="D732" s="35"/>
      <c r="E732" s="35" t="s">
        <v>251</v>
      </c>
      <c r="F732" s="36">
        <v>78</v>
      </c>
      <c r="G732" s="37" t="s">
        <v>9</v>
      </c>
      <c r="H732" s="9">
        <v>1</v>
      </c>
      <c r="I732" s="9">
        <v>1</v>
      </c>
    </row>
    <row r="733" spans="2:9" ht="30" customHeight="1">
      <c r="B733" s="38" t="s">
        <v>1362</v>
      </c>
      <c r="C733" s="35" t="s">
        <v>1363</v>
      </c>
      <c r="D733" s="35"/>
      <c r="E733" s="35" t="s">
        <v>826</v>
      </c>
      <c r="F733" s="36">
        <f>5+5</f>
        <v>10</v>
      </c>
      <c r="G733" s="37" t="s">
        <v>9</v>
      </c>
      <c r="H733" s="9">
        <v>1</v>
      </c>
      <c r="I733" s="9">
        <v>1</v>
      </c>
    </row>
    <row r="734" spans="2:9" ht="30" customHeight="1">
      <c r="B734" s="38" t="s">
        <v>1364</v>
      </c>
      <c r="C734" s="35" t="s">
        <v>1365</v>
      </c>
      <c r="D734" s="35"/>
      <c r="E734" s="35" t="s">
        <v>163</v>
      </c>
      <c r="F734" s="36">
        <v>1</v>
      </c>
      <c r="G734" s="35" t="s">
        <v>9</v>
      </c>
      <c r="H734" s="9">
        <v>1</v>
      </c>
      <c r="I734" s="9">
        <v>1</v>
      </c>
    </row>
    <row r="735" spans="2:9" ht="30" customHeight="1">
      <c r="B735" s="38" t="s">
        <v>1366</v>
      </c>
      <c r="C735" s="35" t="s">
        <v>1367</v>
      </c>
      <c r="D735" s="35"/>
      <c r="E735" s="35" t="s">
        <v>123</v>
      </c>
      <c r="F735" s="36">
        <v>0</v>
      </c>
      <c r="G735" s="37" t="s">
        <v>9</v>
      </c>
      <c r="H735" s="9">
        <v>1</v>
      </c>
      <c r="I735" s="9">
        <v>1</v>
      </c>
    </row>
    <row r="736" spans="2:9" ht="30" customHeight="1">
      <c r="B736" s="38" t="s">
        <v>1368</v>
      </c>
      <c r="C736" s="35" t="s">
        <v>1369</v>
      </c>
      <c r="D736" s="35"/>
      <c r="E736" s="35" t="s">
        <v>123</v>
      </c>
      <c r="F736" s="36">
        <v>3</v>
      </c>
      <c r="G736" s="37" t="s">
        <v>9</v>
      </c>
      <c r="H736" s="9">
        <v>1</v>
      </c>
      <c r="I736" s="9">
        <v>1</v>
      </c>
    </row>
    <row r="737" spans="2:9" ht="30" customHeight="1">
      <c r="B737" s="38" t="s">
        <v>1370</v>
      </c>
      <c r="C737" s="35" t="s">
        <v>1371</v>
      </c>
      <c r="D737" s="35"/>
      <c r="E737" s="35" t="s">
        <v>123</v>
      </c>
      <c r="F737" s="36">
        <v>4</v>
      </c>
      <c r="G737" s="37" t="s">
        <v>9</v>
      </c>
      <c r="H737" s="9">
        <v>1</v>
      </c>
      <c r="I737" s="9">
        <v>1</v>
      </c>
    </row>
    <row r="738" spans="2:9" ht="30" customHeight="1">
      <c r="B738" s="38" t="s">
        <v>1372</v>
      </c>
      <c r="C738" s="35" t="s">
        <v>1373</v>
      </c>
      <c r="D738" s="35"/>
      <c r="E738" s="35" t="s">
        <v>123</v>
      </c>
      <c r="F738" s="36">
        <v>2</v>
      </c>
      <c r="G738" s="37" t="s">
        <v>9</v>
      </c>
      <c r="H738" s="9">
        <v>1</v>
      </c>
      <c r="I738" s="9">
        <v>1</v>
      </c>
    </row>
    <row r="739" spans="2:9" ht="30" customHeight="1">
      <c r="B739" s="38" t="s">
        <v>1374</v>
      </c>
      <c r="C739" s="35" t="s">
        <v>1375</v>
      </c>
      <c r="D739" s="35"/>
      <c r="E739" s="35" t="s">
        <v>123</v>
      </c>
      <c r="F739" s="36">
        <v>1</v>
      </c>
      <c r="G739" s="37" t="s">
        <v>9</v>
      </c>
      <c r="H739" s="9">
        <v>1</v>
      </c>
      <c r="I739" s="9">
        <v>1</v>
      </c>
    </row>
    <row r="740" spans="2:9" ht="30" customHeight="1">
      <c r="B740" s="38" t="s">
        <v>1376</v>
      </c>
      <c r="C740" s="35" t="s">
        <v>1377</v>
      </c>
      <c r="D740" s="35"/>
      <c r="E740" s="35" t="s">
        <v>123</v>
      </c>
      <c r="F740" s="36">
        <v>4</v>
      </c>
      <c r="G740" s="37" t="s">
        <v>9</v>
      </c>
      <c r="H740" s="9">
        <v>1</v>
      </c>
      <c r="I740" s="9">
        <v>1</v>
      </c>
    </row>
    <row r="741" spans="2:9" ht="30" customHeight="1">
      <c r="B741" s="38" t="s">
        <v>1378</v>
      </c>
      <c r="C741" s="35" t="s">
        <v>1379</v>
      </c>
      <c r="D741" s="35"/>
      <c r="E741" s="35" t="s">
        <v>826</v>
      </c>
      <c r="F741" s="36">
        <f>2-1</f>
        <v>1</v>
      </c>
      <c r="G741" s="37" t="s">
        <v>9</v>
      </c>
      <c r="H741" s="9">
        <v>1</v>
      </c>
      <c r="I741" s="9">
        <v>1</v>
      </c>
    </row>
    <row r="742" spans="2:9" ht="30" customHeight="1">
      <c r="B742" s="38" t="s">
        <v>1380</v>
      </c>
      <c r="C742" s="35" t="s">
        <v>1381</v>
      </c>
      <c r="D742" s="35"/>
      <c r="E742" s="35" t="s">
        <v>826</v>
      </c>
      <c r="F742" s="36">
        <f>2-1</f>
        <v>1</v>
      </c>
      <c r="G742" s="37" t="s">
        <v>9</v>
      </c>
      <c r="H742" s="9">
        <v>1</v>
      </c>
      <c r="I742" s="9">
        <v>1</v>
      </c>
    </row>
    <row r="743" spans="2:9" ht="30" customHeight="1">
      <c r="B743" s="38" t="s">
        <v>1382</v>
      </c>
      <c r="C743" s="35" t="s">
        <v>1383</v>
      </c>
      <c r="D743" s="35"/>
      <c r="E743" s="35" t="s">
        <v>427</v>
      </c>
      <c r="F743" s="36">
        <v>4</v>
      </c>
      <c r="G743" s="37" t="s">
        <v>9</v>
      </c>
      <c r="H743" s="9">
        <v>1</v>
      </c>
      <c r="I743" s="9">
        <v>1</v>
      </c>
    </row>
    <row r="744" spans="2:9" ht="30" customHeight="1">
      <c r="B744" s="38" t="s">
        <v>1384</v>
      </c>
      <c r="C744" s="35" t="s">
        <v>1385</v>
      </c>
      <c r="D744" s="35"/>
      <c r="E744" s="35" t="s">
        <v>123</v>
      </c>
      <c r="F744" s="36">
        <v>1</v>
      </c>
      <c r="G744" s="37" t="s">
        <v>9</v>
      </c>
      <c r="H744" s="9">
        <v>1</v>
      </c>
      <c r="I744" s="9">
        <v>1</v>
      </c>
    </row>
    <row r="745" spans="2:9" ht="30" customHeight="1">
      <c r="B745" s="38" t="s">
        <v>1386</v>
      </c>
      <c r="C745" s="35" t="s">
        <v>1387</v>
      </c>
      <c r="D745" s="35"/>
      <c r="E745" s="35" t="s">
        <v>123</v>
      </c>
      <c r="F745" s="36">
        <v>15</v>
      </c>
      <c r="G745" s="37" t="s">
        <v>9</v>
      </c>
      <c r="H745" s="9">
        <v>1</v>
      </c>
      <c r="I745" s="9">
        <v>1</v>
      </c>
    </row>
    <row r="746" spans="2:9" ht="30" customHeight="1">
      <c r="B746" s="38" t="s">
        <v>1388</v>
      </c>
      <c r="C746" s="35" t="s">
        <v>1389</v>
      </c>
      <c r="D746" s="35"/>
      <c r="E746" s="35" t="s">
        <v>123</v>
      </c>
      <c r="F746" s="35">
        <v>2</v>
      </c>
      <c r="G746" s="8" t="s">
        <v>9</v>
      </c>
      <c r="H746" s="9">
        <v>1</v>
      </c>
      <c r="I746" s="9">
        <v>1</v>
      </c>
    </row>
    <row r="747" spans="2:9" ht="30" customHeight="1">
      <c r="B747" s="6" t="s">
        <v>1390</v>
      </c>
      <c r="C747" s="7" t="s">
        <v>1391</v>
      </c>
      <c r="D747" s="7"/>
      <c r="E747" s="7" t="s">
        <v>123</v>
      </c>
      <c r="F747" s="12">
        <v>4</v>
      </c>
      <c r="G747" s="37" t="s">
        <v>9</v>
      </c>
      <c r="H747" s="9">
        <v>1</v>
      </c>
      <c r="I747" s="9">
        <v>1</v>
      </c>
    </row>
    <row r="748" spans="2:9" s="9" customFormat="1" ht="30" customHeight="1">
      <c r="B748" s="6" t="s">
        <v>1392</v>
      </c>
      <c r="C748" s="7" t="s">
        <v>1393</v>
      </c>
      <c r="D748" s="7"/>
      <c r="E748" s="7" t="s">
        <v>123</v>
      </c>
      <c r="F748" s="12">
        <v>8</v>
      </c>
      <c r="G748" s="8" t="s">
        <v>9</v>
      </c>
      <c r="H748" s="9">
        <v>1</v>
      </c>
      <c r="I748" s="9">
        <v>1</v>
      </c>
    </row>
    <row r="749" spans="2:9" ht="30" customHeight="1">
      <c r="B749" s="6" t="s">
        <v>1394</v>
      </c>
      <c r="C749" s="7" t="s">
        <v>1395</v>
      </c>
      <c r="D749" s="7"/>
      <c r="E749" s="7" t="s">
        <v>123</v>
      </c>
      <c r="F749" s="12">
        <v>8</v>
      </c>
      <c r="G749" s="8" t="s">
        <v>9</v>
      </c>
      <c r="H749" s="9">
        <v>1</v>
      </c>
      <c r="I749" s="9">
        <v>1</v>
      </c>
    </row>
    <row r="750" spans="2:9" ht="30" customHeight="1">
      <c r="B750" s="6" t="s">
        <v>1396</v>
      </c>
      <c r="C750" s="7" t="s">
        <v>1397</v>
      </c>
      <c r="D750" s="7"/>
      <c r="E750" s="7" t="s">
        <v>123</v>
      </c>
      <c r="F750" s="12">
        <v>2</v>
      </c>
      <c r="G750" s="8"/>
      <c r="H750" s="9">
        <v>1</v>
      </c>
      <c r="I750" s="9">
        <v>1</v>
      </c>
    </row>
    <row r="751" spans="2:9" ht="30" customHeight="1">
      <c r="B751" s="6" t="s">
        <v>1398</v>
      </c>
      <c r="C751" s="8" t="s">
        <v>1399</v>
      </c>
      <c r="D751" s="7" t="s">
        <v>1295</v>
      </c>
      <c r="E751" s="7"/>
      <c r="F751" s="12">
        <v>10</v>
      </c>
      <c r="G751" s="8"/>
      <c r="H751" s="9">
        <v>1</v>
      </c>
      <c r="I751" s="9">
        <v>1</v>
      </c>
    </row>
    <row r="752" spans="2:9" ht="30" customHeight="1">
      <c r="B752" s="6" t="s">
        <v>1400</v>
      </c>
      <c r="C752" s="8" t="s">
        <v>1401</v>
      </c>
      <c r="D752" s="7" t="s">
        <v>1295</v>
      </c>
      <c r="E752" s="7" t="s">
        <v>123</v>
      </c>
      <c r="F752" s="12">
        <v>13</v>
      </c>
      <c r="G752" s="8"/>
      <c r="H752" s="9">
        <v>1</v>
      </c>
      <c r="I752" s="9">
        <v>1</v>
      </c>
    </row>
    <row r="753" spans="2:9" ht="30" customHeight="1">
      <c r="B753" s="6" t="s">
        <v>1402</v>
      </c>
      <c r="C753" s="8" t="s">
        <v>1403</v>
      </c>
      <c r="D753" s="7" t="s">
        <v>1295</v>
      </c>
      <c r="E753" s="7" t="s">
        <v>123</v>
      </c>
      <c r="F753" s="12">
        <v>12</v>
      </c>
      <c r="G753" s="8" t="s">
        <v>1403</v>
      </c>
      <c r="H753" s="9">
        <v>1</v>
      </c>
      <c r="I753" s="9">
        <v>1</v>
      </c>
    </row>
    <row r="754" spans="2:9" ht="30" customHeight="1">
      <c r="B754" s="6" t="s">
        <v>1404</v>
      </c>
      <c r="C754" s="8" t="s">
        <v>1405</v>
      </c>
      <c r="D754" s="7" t="s">
        <v>1295</v>
      </c>
      <c r="E754" s="7" t="s">
        <v>123</v>
      </c>
      <c r="F754" s="12">
        <v>5</v>
      </c>
      <c r="G754" s="8"/>
      <c r="H754" s="9">
        <v>1</v>
      </c>
      <c r="I754" s="9">
        <v>1</v>
      </c>
    </row>
    <row r="755" spans="2:9" ht="30" customHeight="1">
      <c r="B755" s="6" t="s">
        <v>1406</v>
      </c>
      <c r="C755" s="8" t="s">
        <v>1407</v>
      </c>
      <c r="D755" s="7" t="s">
        <v>1295</v>
      </c>
      <c r="E755" s="7" t="s">
        <v>123</v>
      </c>
      <c r="F755" s="12">
        <v>5</v>
      </c>
      <c r="G755" s="8"/>
      <c r="H755" s="9">
        <v>1</v>
      </c>
      <c r="I755" s="9">
        <v>1</v>
      </c>
    </row>
    <row r="756" spans="2:9" ht="30" customHeight="1">
      <c r="B756" s="6" t="s">
        <v>1408</v>
      </c>
      <c r="C756" s="8" t="s">
        <v>1409</v>
      </c>
      <c r="D756" s="7" t="s">
        <v>1295</v>
      </c>
      <c r="E756" s="7"/>
      <c r="F756" s="12">
        <v>4</v>
      </c>
      <c r="G756" s="8"/>
      <c r="H756" s="9">
        <v>1</v>
      </c>
      <c r="I756" s="9">
        <v>1</v>
      </c>
    </row>
    <row r="757" spans="2:9" ht="30" customHeight="1">
      <c r="B757" s="6" t="s">
        <v>1410</v>
      </c>
      <c r="C757" s="8" t="s">
        <v>1411</v>
      </c>
      <c r="D757" s="7" t="s">
        <v>1295</v>
      </c>
      <c r="E757" s="7"/>
      <c r="F757" s="12">
        <v>5</v>
      </c>
      <c r="G757" s="8"/>
      <c r="H757" s="9">
        <v>1</v>
      </c>
      <c r="I757" s="9">
        <v>1</v>
      </c>
    </row>
    <row r="758" spans="2:9" ht="30" customHeight="1">
      <c r="B758" s="6" t="s">
        <v>1412</v>
      </c>
      <c r="C758" s="7" t="s">
        <v>1413</v>
      </c>
      <c r="D758" s="7"/>
      <c r="E758" s="7" t="s">
        <v>345</v>
      </c>
      <c r="F758" s="12">
        <v>5</v>
      </c>
      <c r="G758" s="8"/>
      <c r="H758" s="9">
        <v>1</v>
      </c>
      <c r="I758" s="9">
        <v>1</v>
      </c>
    </row>
    <row r="759" spans="2:9" ht="30" customHeight="1">
      <c r="B759" s="6" t="s">
        <v>1414</v>
      </c>
      <c r="C759" s="7" t="s">
        <v>1415</v>
      </c>
      <c r="D759" s="7"/>
      <c r="E759" s="7" t="s">
        <v>345</v>
      </c>
      <c r="F759" s="12">
        <v>1</v>
      </c>
      <c r="G759" s="8"/>
      <c r="H759" s="9">
        <v>1</v>
      </c>
      <c r="I759" s="9">
        <v>1</v>
      </c>
    </row>
    <row r="760" spans="2:9" s="9" customFormat="1" ht="30" customHeight="1">
      <c r="B760" s="6" t="s">
        <v>1416</v>
      </c>
      <c r="C760" s="7" t="s">
        <v>1417</v>
      </c>
      <c r="D760" s="7"/>
      <c r="E760" s="7" t="s">
        <v>345</v>
      </c>
      <c r="F760" s="12">
        <v>15</v>
      </c>
      <c r="G760" s="8"/>
      <c r="H760" s="9">
        <v>1</v>
      </c>
      <c r="I760" s="9">
        <v>1</v>
      </c>
    </row>
    <row r="761" spans="2:9" ht="30" customHeight="1">
      <c r="B761" s="6" t="s">
        <v>1418</v>
      </c>
      <c r="C761" s="7" t="s">
        <v>1419</v>
      </c>
      <c r="D761" s="7"/>
      <c r="E761" s="7" t="s">
        <v>345</v>
      </c>
      <c r="F761" s="12">
        <v>4</v>
      </c>
      <c r="G761" s="8"/>
      <c r="H761" s="9">
        <v>1</v>
      </c>
      <c r="I761" s="9">
        <v>1</v>
      </c>
    </row>
    <row r="762" spans="2:9" ht="30" customHeight="1">
      <c r="B762" s="6" t="s">
        <v>1420</v>
      </c>
      <c r="C762" s="7" t="s">
        <v>1421</v>
      </c>
      <c r="D762" s="7"/>
      <c r="E762" s="7" t="s">
        <v>1422</v>
      </c>
      <c r="F762" s="12">
        <v>300</v>
      </c>
      <c r="G762" s="8"/>
      <c r="H762" s="9">
        <v>1</v>
      </c>
      <c r="I762" s="9">
        <v>1</v>
      </c>
    </row>
    <row r="763" spans="2:9" s="9" customFormat="1" ht="30" customHeight="1">
      <c r="B763" s="6" t="s">
        <v>1423</v>
      </c>
      <c r="C763" s="7" t="s">
        <v>1424</v>
      </c>
      <c r="D763" s="7" t="s">
        <v>1425</v>
      </c>
      <c r="E763" s="7" t="s">
        <v>1426</v>
      </c>
      <c r="F763" s="12">
        <f>48-31</f>
        <v>17</v>
      </c>
      <c r="G763" s="8"/>
      <c r="H763" s="9">
        <v>1</v>
      </c>
      <c r="I763" s="9">
        <v>1</v>
      </c>
    </row>
    <row r="764" spans="2:9" ht="30" customHeight="1">
      <c r="B764" s="6" t="s">
        <v>1427</v>
      </c>
      <c r="C764" s="7" t="s">
        <v>1428</v>
      </c>
      <c r="D764" s="7"/>
      <c r="E764" s="7" t="s">
        <v>345</v>
      </c>
      <c r="F764" s="12">
        <v>5</v>
      </c>
      <c r="G764" s="8"/>
      <c r="H764" s="9">
        <v>1</v>
      </c>
      <c r="I764" s="9">
        <v>1</v>
      </c>
    </row>
    <row r="765" spans="2:9" ht="30" customHeight="1">
      <c r="B765" s="6" t="s">
        <v>1429</v>
      </c>
      <c r="C765" s="7" t="s">
        <v>1430</v>
      </c>
      <c r="D765" s="7"/>
      <c r="E765" s="7" t="s">
        <v>1422</v>
      </c>
      <c r="F765" s="12">
        <v>350</v>
      </c>
      <c r="G765" s="8"/>
      <c r="H765" s="9">
        <v>1</v>
      </c>
      <c r="I765" s="9">
        <v>1</v>
      </c>
    </row>
    <row r="766" spans="2:9" ht="30" customHeight="1">
      <c r="B766" s="6" t="s">
        <v>1431</v>
      </c>
      <c r="C766" s="7" t="s">
        <v>1432</v>
      </c>
      <c r="D766" s="7" t="s">
        <v>1425</v>
      </c>
      <c r="E766" s="7" t="s">
        <v>1426</v>
      </c>
      <c r="F766" s="12">
        <v>10</v>
      </c>
      <c r="G766" s="8"/>
      <c r="H766" s="9">
        <v>1</v>
      </c>
      <c r="I766" s="9">
        <v>1</v>
      </c>
    </row>
  </sheetData>
  <autoFilter ref="B1:I766" xr:uid="{236B9D16-CA77-6C44-9211-68985CC2DD3A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 DELIM</dc:creator>
  <cp:lastModifiedBy>Manuel Horrillo Diestro</cp:lastModifiedBy>
  <dcterms:created xsi:type="dcterms:W3CDTF">2025-01-22T11:23:42Z</dcterms:created>
  <dcterms:modified xsi:type="dcterms:W3CDTF">2025-01-22T11:57:37Z</dcterms:modified>
</cp:coreProperties>
</file>